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사용설명서" sheetId="1" state="visible" r:id="rId1"/>
    <sheet xmlns:r="http://schemas.openxmlformats.org/officeDocument/2006/relationships" name="메인_대시보드" sheetId="2" state="visible" r:id="rId2"/>
    <sheet xmlns:r="http://schemas.openxmlformats.org/officeDocument/2006/relationships" name="★전체회차_교차분석" sheetId="3" state="visible" r:id="rId3"/>
    <sheet xmlns:r="http://schemas.openxmlformats.org/officeDocument/2006/relationships" name="통계_종합" sheetId="4" state="visible" r:id="rId4"/>
    <sheet xmlns:r="http://schemas.openxmlformats.org/officeDocument/2006/relationships" name="번호별_현황분석" sheetId="5" state="visible" r:id="rId5"/>
    <sheet xmlns:r="http://schemas.openxmlformats.org/officeDocument/2006/relationships" name="번호선택_참고표" sheetId="6" state="visible" r:id="rId6"/>
    <sheet xmlns:r="http://schemas.openxmlformats.org/officeDocument/2006/relationships" name="번호_생성기" sheetId="7" state="visible" r:id="rId7"/>
    <sheet xmlns:r="http://schemas.openxmlformats.org/officeDocument/2006/relationships" name="_참고계산" sheetId="8" state="hidden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sz val="10"/>
    </font>
    <font>
      <b val="1"/>
      <color rgb="00FFFFFF"/>
      <sz val="12"/>
    </font>
    <font>
      <b val="1"/>
      <color rgb="00000000"/>
      <sz val="10"/>
    </font>
    <font>
      <color rgb="00000000"/>
      <sz val="10"/>
    </font>
    <font>
      <b val="1"/>
      <color rgb="00FFFFFF"/>
      <sz val="10"/>
    </font>
    <font>
      <b val="1"/>
      <color rgb="00FFFFFF"/>
      <sz val="11"/>
    </font>
    <font>
      <b val="1"/>
      <color rgb="001B5E20"/>
      <sz val="13"/>
    </font>
    <font>
      <color rgb="00888888"/>
      <sz val="9"/>
    </font>
    <font>
      <sz val="10"/>
    </font>
    <font>
      <b val="1"/>
      <color rgb="001B5E20"/>
      <sz val="11"/>
    </font>
    <font>
      <b val="1"/>
      <sz val="9"/>
    </font>
    <font>
      <b val="1"/>
      <color rgb="001F4E79"/>
      <sz val="18"/>
    </font>
    <font>
      <b val="1"/>
      <color rgb="001F4E79"/>
      <sz val="10"/>
    </font>
  </fonts>
  <fills count="19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6E4F0"/>
      </patternFill>
    </fill>
    <fill>
      <patternFill patternType="solid">
        <fgColor rgb="00DDEBF7"/>
      </patternFill>
    </fill>
    <fill>
      <patternFill patternType="solid">
        <fgColor rgb="00FFFFFF"/>
      </patternFill>
    </fill>
    <fill>
      <patternFill patternType="solid">
        <fgColor rgb="002E75B6"/>
      </patternFill>
    </fill>
    <fill>
      <patternFill patternType="solid">
        <fgColor rgb="00C6EFCE"/>
      </patternFill>
    </fill>
    <fill>
      <patternFill patternType="solid">
        <fgColor rgb="00FFEB9C"/>
      </patternFill>
    </fill>
    <fill>
      <patternFill patternType="solid">
        <fgColor rgb="00FFDDC1"/>
      </patternFill>
    </fill>
    <fill>
      <patternFill patternType="solid">
        <fgColor rgb="00FFC7CE"/>
      </patternFill>
    </fill>
    <fill>
      <patternFill patternType="solid">
        <fgColor rgb="001B5E20"/>
      </patternFill>
    </fill>
    <fill>
      <patternFill patternType="solid">
        <fgColor rgb="00F2F2F2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F5F5F5"/>
      </patternFill>
    </fill>
    <fill>
      <patternFill patternType="solid">
        <fgColor rgb="001A3A5C"/>
      </patternFill>
    </fill>
    <fill>
      <patternFill patternType="solid">
        <fgColor rgb="00F7F9FC"/>
      </patternFill>
    </fill>
    <fill>
      <patternFill patternType="solid">
        <fgColor rgb="00E8EDF5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6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center" vertical="center" wrapText="1"/>
    </xf>
    <xf numFmtId="0" fontId="4" fillId="10" borderId="1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7" fillId="11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9" fillId="12" borderId="0" applyAlignment="1" pivotButton="0" quotePrefix="0" xfId="0">
      <alignment horizontal="left" vertical="center"/>
    </xf>
    <xf numFmtId="0" fontId="0" fillId="2" borderId="0" pivotButton="0" quotePrefix="0" xfId="0"/>
    <xf numFmtId="0" fontId="3" fillId="6" borderId="0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0" fontId="10" fillId="8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left" vertical="center"/>
    </xf>
    <xf numFmtId="0" fontId="10" fillId="8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2" fillId="5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center" vertical="center" wrapText="1"/>
    </xf>
    <xf numFmtId="0" fontId="10" fillId="5" borderId="1" applyAlignment="1" pivotButton="0" quotePrefix="0" xfId="0">
      <alignment horizontal="left" vertical="center"/>
    </xf>
    <xf numFmtId="0" fontId="2" fillId="6" borderId="1" applyAlignment="1" pivotButton="0" quotePrefix="0" xfId="0">
      <alignment horizontal="left" vertical="center"/>
    </xf>
    <xf numFmtId="0" fontId="11" fillId="7" borderId="0" applyAlignment="1" pivotButton="0" quotePrefix="0" xfId="0">
      <alignment horizontal="left" vertical="center"/>
    </xf>
    <xf numFmtId="0" fontId="2" fillId="10" borderId="1" applyAlignment="1" pivotButton="0" quotePrefix="0" xfId="0">
      <alignment horizontal="center" vertical="center" wrapText="1"/>
    </xf>
    <xf numFmtId="0" fontId="10" fillId="10" borderId="1" applyAlignment="1" pivotButton="0" quotePrefix="0" xfId="0">
      <alignment horizontal="center" vertical="center" wrapText="1"/>
    </xf>
    <xf numFmtId="0" fontId="10" fillId="10" borderId="1" applyAlignment="1" pivotButton="0" quotePrefix="0" xfId="0">
      <alignment horizontal="left" vertical="center"/>
    </xf>
    <xf numFmtId="0" fontId="2" fillId="9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left" vertical="center"/>
    </xf>
    <xf numFmtId="0" fontId="10" fillId="7" borderId="1" applyAlignment="1" pivotButton="0" quotePrefix="0" xfId="0">
      <alignment horizontal="left" vertical="center"/>
    </xf>
    <xf numFmtId="0" fontId="10" fillId="5" borderId="1" applyAlignment="1" pivotButton="0" quotePrefix="0" xfId="0">
      <alignment horizontal="center" vertical="center" wrapText="1"/>
    </xf>
    <xf numFmtId="0" fontId="12" fillId="13" borderId="0" applyAlignment="1" pivotButton="0" quotePrefix="0" xfId="0">
      <alignment horizontal="left" vertical="center"/>
    </xf>
    <xf numFmtId="0" fontId="7" fillId="6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center"/>
    </xf>
    <xf numFmtId="0" fontId="2" fillId="7" borderId="1" applyAlignment="1" pivotButton="0" quotePrefix="0" xfId="0">
      <alignment horizontal="left" vertical="center"/>
    </xf>
    <xf numFmtId="0" fontId="3" fillId="6" borderId="0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left" vertical="center"/>
    </xf>
    <xf numFmtId="0" fontId="2" fillId="14" borderId="1" applyAlignment="1" pivotButton="0" quotePrefix="0" xfId="0">
      <alignment horizontal="center" vertical="center" wrapText="1"/>
    </xf>
    <xf numFmtId="0" fontId="10" fillId="12" borderId="1" applyAlignment="1" pivotButton="0" quotePrefix="0" xfId="0">
      <alignment horizontal="center" vertical="center" wrapText="1"/>
    </xf>
    <xf numFmtId="0" fontId="10" fillId="15" borderId="1" applyAlignment="1" pivotButton="0" quotePrefix="0" xfId="0">
      <alignment horizontal="center" vertical="center" wrapText="1"/>
    </xf>
    <xf numFmtId="0" fontId="1" fillId="2" borderId="0" applyAlignment="1" pivotButton="0" quotePrefix="0" xfId="0">
      <alignment horizontal="left" vertical="center"/>
    </xf>
    <xf numFmtId="0" fontId="2" fillId="6" borderId="1" applyAlignment="1" pivotButton="0" quotePrefix="0" xfId="0">
      <alignment horizontal="center" vertical="center" wrapText="1"/>
    </xf>
    <xf numFmtId="0" fontId="13" fillId="14" borderId="1" applyAlignment="1" pivotButton="0" quotePrefix="0" xfId="0">
      <alignment horizontal="center" vertical="center" wrapText="1"/>
    </xf>
    <xf numFmtId="0" fontId="6" fillId="16" borderId="1" applyAlignment="1" pivotButton="0" quotePrefix="0" xfId="0">
      <alignment horizontal="center" vertical="center" wrapText="1"/>
    </xf>
    <xf numFmtId="0" fontId="2" fillId="17" borderId="1" applyAlignment="1" pivotButton="0" quotePrefix="0" xfId="0">
      <alignment horizontal="center" vertical="center" wrapText="1"/>
    </xf>
    <xf numFmtId="0" fontId="14" fillId="18" borderId="1" applyAlignment="1" pivotButton="0" quotePrefix="0" xfId="0">
      <alignment horizontal="center" vertical="center" wrapText="1"/>
    </xf>
    <xf numFmtId="0" fontId="7" fillId="6" borderId="0" applyAlignment="1" pivotButton="0" quotePrefix="0" xfId="0">
      <alignment horizontal="left" vertical="center"/>
    </xf>
    <xf numFmtId="0" fontId="10" fillId="12" borderId="1" applyAlignment="1" pivotButton="0" quotePrefix="0" xfId="0">
      <alignment horizontal="left" vertical="center"/>
    </xf>
    <xf numFmtId="0" fontId="10" fillId="5" borderId="1" applyAlignment="1" pivotButton="0" quotePrefix="0" xfId="0">
      <alignment horizontal="center" vertical="center"/>
    </xf>
    <xf numFmtId="0" fontId="10" fillId="12" borderId="1" applyAlignment="1" pivotButton="0" quotePrefix="0" xfId="0">
      <alignment horizontal="center" vertical="center"/>
    </xf>
  </cellXfs>
  <cellStyles count="1">
    <cellStyle name="Normal" xfId="0" builtinId="0" hidden="0"/>
  </cellStyles>
  <dxfs count="2">
    <dxf>
      <fill>
        <patternFill patternType="solid">
          <fgColor rgb="00FFC7CE"/>
        </patternFill>
      </fill>
    </dxf>
    <dxf>
      <fill>
        <patternFill patternType="solid">
          <f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16" customWidth="1" min="1" max="1"/>
    <col width="3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24" customHeight="1">
      <c r="A1" s="1" t="inlineStr">
        <is>
          <t>로또 6/45 통계 분석 — 사용설명서</t>
        </is>
      </c>
    </row>
    <row r="2">
      <c r="A2" s="2" t="inlineStr">
        <is>
          <t>분석 기준: 1회 ~ 1223회 (총 1223회차)  │  본 파일은 과거 당첨번호의 통계적 패턴을 분석한 참고 자료입니다.</t>
        </is>
      </c>
    </row>
    <row r="4" ht="24" customHeight="1">
      <c r="A4" s="3" t="inlineStr">
        <is>
          <t>1. 기본 사용법 — 3단계로 끝내기</t>
        </is>
      </c>
    </row>
    <row r="5" ht="22" customHeight="1">
      <c r="A5" s="4" t="inlineStr">
        <is>
          <t>①</t>
        </is>
      </c>
      <c r="B5" s="5" t="inlineStr">
        <is>
          <t>번호선택_참고표 시트로 이동</t>
        </is>
      </c>
      <c r="C5" s="6" t="inlineStr">
        <is>
          <t>하단 탭에서 '번호선택_참고표'를 클릭하세요.</t>
        </is>
      </c>
    </row>
    <row r="6" ht="22" customHeight="1">
      <c r="A6" s="4" t="inlineStr">
        <is>
          <t>②</t>
        </is>
      </c>
      <c r="B6" s="5" t="inlineStr">
        <is>
          <t>제외할 번호는 J열에 X, 꼭 넣고 싶은 번호는 K열에 O 선택</t>
        </is>
      </c>
      <c r="C6" s="6" t="inlineStr">
        <is>
          <t>드롭다운 목록에서 선택 가능하며, 45개 번호의 통계 정보를 참고해 설정하세요.</t>
        </is>
      </c>
    </row>
    <row r="7" ht="22" customHeight="1">
      <c r="A7" s="4" t="inlineStr">
        <is>
          <t>③</t>
        </is>
      </c>
      <c r="B7" s="5" t="inlineStr">
        <is>
          <t>F9 키를 누르면 새 번호 6개가 자동 생성</t>
        </is>
      </c>
      <c r="C7" s="6" t="inlineStr">
        <is>
          <t>생성된 번호의 합계, 홀짝, 구간, 필터 통과 여부, 교차 매칭 결과가 함께 표시됩니다.</t>
        </is>
      </c>
    </row>
    <row r="9" ht="24" customHeight="1">
      <c r="A9" s="3" t="inlineStr">
        <is>
          <t>2. 시트 구성 안내</t>
        </is>
      </c>
    </row>
    <row r="10" ht="22" customHeight="1">
      <c r="A10" s="7" t="inlineStr">
        <is>
          <t>메인_대시보드</t>
        </is>
      </c>
      <c r="B10" s="8" t="inlineStr">
        <is>
          <t>전체 요약</t>
        </is>
      </c>
      <c r="C10" s="6" t="inlineStr">
        <is>
          <t>추천 번호 TOP 10, 핵심 통계, 각 시트 바로가기</t>
        </is>
      </c>
    </row>
    <row r="11" ht="22" customHeight="1">
      <c r="A11" s="7" t="inlineStr">
        <is>
          <t>★전체회차_교차분석</t>
        </is>
      </c>
      <c r="B11" s="8" t="inlineStr">
        <is>
          <t>패턴 유사도 분석</t>
        </is>
      </c>
      <c r="C11" s="6" t="inlineStr">
        <is>
          <t>모든 회차 간 번호 패턴 비교, 백분위 점수로 유사도 평가</t>
        </is>
      </c>
    </row>
    <row r="12" ht="22" customHeight="1">
      <c r="A12" s="7" t="inlineStr">
        <is>
          <t>통계_종합</t>
        </is>
      </c>
      <c r="B12" s="8" t="inlineStr">
        <is>
          <t>상세 통계</t>
        </is>
      </c>
      <c r="C12" s="6" t="inlineStr">
        <is>
          <t>빈도, 홀짝/구간/합계 분포, AC값, 롤링 필터, 당첨금 분석</t>
        </is>
      </c>
    </row>
    <row r="13" ht="22" customHeight="1">
      <c r="A13" s="7" t="inlineStr">
        <is>
          <t>번호별_현황분석</t>
        </is>
      </c>
      <c r="B13" s="8" t="inlineStr">
        <is>
          <t>번호별 진단</t>
        </is>
      </c>
      <c r="C13" s="6" t="inlineStr">
        <is>
          <t>45개 번호 각각의 52주 바코드, 출현 간격, 추세 분석</t>
        </is>
      </c>
    </row>
    <row r="14" ht="22" customHeight="1">
      <c r="A14" s="7" t="inlineStr">
        <is>
          <t>번호선택_참고표</t>
        </is>
      </c>
      <c r="B14" s="8" t="inlineStr">
        <is>
          <t>번호 생성기</t>
        </is>
      </c>
      <c r="C14" s="6" t="inlineStr">
        <is>
          <t>제외/고정 설정 + F9 랜덤 생성 (가장 많이 사용하는 시트)</t>
        </is>
      </c>
    </row>
    <row r="15" ht="22" customHeight="1">
      <c r="A15" s="7" t="inlineStr">
        <is>
          <t>번호_생성기</t>
        </is>
      </c>
      <c r="B15" s="8" t="inlineStr">
        <is>
          <t>생성 결과 분석</t>
        </is>
      </c>
      <c r="C15" s="6" t="inlineStr">
        <is>
          <t>생성된 번호의 상세 대시보드, 종합 등급 평가</t>
        </is>
      </c>
    </row>
    <row r="17" ht="24" customHeight="1">
      <c r="A17" s="3" t="inlineStr">
        <is>
          <t>3. 색상 범례 — 한눈에 보는 의미</t>
        </is>
      </c>
    </row>
    <row r="18" ht="22" customHeight="1">
      <c r="A18" s="9" t="inlineStr">
        <is>
          <t>초록</t>
        </is>
      </c>
      <c r="B18" s="10" t="inlineStr">
        <is>
          <t>→</t>
        </is>
      </c>
      <c r="C18" s="6" t="inlineStr">
        <is>
          <t>포함 추천 / 상위 25% / 적극권장</t>
        </is>
      </c>
    </row>
    <row r="19" ht="22" customHeight="1">
      <c r="A19" s="11" t="inlineStr">
        <is>
          <t>노랑</t>
        </is>
      </c>
      <c r="B19" s="12" t="inlineStr">
        <is>
          <t>→</t>
        </is>
      </c>
      <c r="C19" s="6" t="inlineStr">
        <is>
          <t>중립 / 상위 50% / 긍정적</t>
        </is>
      </c>
    </row>
    <row r="20" ht="22" customHeight="1">
      <c r="A20" s="13" t="inlineStr">
        <is>
          <t>주황</t>
        </is>
      </c>
      <c r="B20" s="14" t="inlineStr">
        <is>
          <t>→</t>
        </is>
      </c>
      <c r="C20" s="6" t="inlineStr">
        <is>
          <t>제외 고려 / 하위 50%</t>
        </is>
      </c>
    </row>
    <row r="21" ht="22" customHeight="1">
      <c r="A21" s="15" t="inlineStr">
        <is>
          <t>빨강</t>
        </is>
      </c>
      <c r="B21" s="16" t="inlineStr">
        <is>
          <t>→</t>
        </is>
      </c>
      <c r="C21" s="6" t="inlineStr">
        <is>
          <t>제외 추천 / 하위 25% / 신중</t>
        </is>
      </c>
    </row>
    <row r="22" ht="22" customHeight="1">
      <c r="A22" s="4" t="inlineStr">
        <is>
          <t>파랑</t>
        </is>
      </c>
      <c r="B22" s="17" t="inlineStr">
        <is>
          <t>→</t>
        </is>
      </c>
      <c r="C22" s="6" t="inlineStr">
        <is>
          <t>정보 강조 / 라벨</t>
        </is>
      </c>
    </row>
    <row r="24" ht="24" customHeight="1">
      <c r="A24" s="3" t="inlineStr">
        <is>
          <t>4. 후원 안내</t>
        </is>
      </c>
    </row>
    <row r="25" ht="28" customHeight="1">
      <c r="A25" s="18" t="inlineStr">
        <is>
          <t>☕ 커피 한잔 후원</t>
        </is>
      </c>
      <c r="B25" s="19" t="inlineStr"/>
    </row>
    <row r="26" ht="28" customHeight="1">
      <c r="A26" s="18" t="inlineStr">
        <is>
          <t>개발자</t>
        </is>
      </c>
      <c r="B26" s="19" t="inlineStr">
        <is>
          <t>강재영</t>
        </is>
      </c>
    </row>
    <row r="27" ht="28" customHeight="1">
      <c r="A27" s="18" t="inlineStr">
        <is>
          <t>후원 계좌</t>
        </is>
      </c>
      <c r="B27" s="19" t="inlineStr">
        <is>
          <t>신한은행 110-496-114465</t>
        </is>
      </c>
    </row>
    <row r="28" ht="28" customHeight="1">
      <c r="A28" s="18" t="inlineStr">
        <is>
          <t>웹사이트</t>
        </is>
      </c>
      <c r="B28" s="19" t="inlineStr">
        <is>
          <t>123lotto.co.kr</t>
        </is>
      </c>
    </row>
    <row r="29" ht="28" customHeight="1">
      <c r="A29" s="18" t="inlineStr"/>
      <c r="B29" s="19" t="inlineStr">
        <is>
          <t>더 많은 통계와 신규 데이터는 웹사이트를 방문해 주세요!</t>
        </is>
      </c>
    </row>
    <row r="31" ht="24" customHeight="1">
      <c r="A31" s="3" t="inlineStr">
        <is>
          <t>5. 자주 묻는 질문</t>
        </is>
      </c>
    </row>
    <row r="32" ht="28" customHeight="1">
      <c r="A32" s="20" t="inlineStr">
        <is>
          <t>Q. F9를 눌러도 번호가 안 바뀌어요</t>
        </is>
      </c>
      <c r="B32" s="6" t="inlineStr">
        <is>
          <t>A. 엑셀의 '수식' 탭 → '계산 옵션'이 '자동'으로 되어 있는지 확인하세요. 수동 계산 모드에서는 F9 후에도 값이 갱신되지 않습니다.</t>
        </is>
      </c>
    </row>
    <row r="33" ht="28" customHeight="1">
      <c r="A33" s="20" t="inlineStr">
        <is>
          <t>Q. 특정 번호를 꼭 포함하고 싶어요</t>
        </is>
      </c>
      <c r="B33" s="6" t="inlineStr">
        <is>
          <t>A. '번호선택_참고표' 시트에서 원하는 번호 행의 K열에 O를 선택하면 해당 번호가 항상 포함됩니다. (최대 5개까지 권장)</t>
        </is>
      </c>
    </row>
    <row r="34" ht="28" customHeight="1">
      <c r="A34" s="20" t="inlineStr">
        <is>
          <t>Q. 필터 '불통과'면 안 좋은 건가요?</t>
        </is>
      </c>
      <c r="B34" s="6" t="inlineStr">
        <is>
          <t>A. 필터는 극단적인 조합(합계 과소/과다, 번호 밀집 등)을 걸러내는 기준입니다. 불통과라고 해서 무조건 나쁜 것은 아니며, 참고 지표로만 활용하세요.</t>
        </is>
      </c>
    </row>
    <row r="35" ht="28" customHeight="1">
      <c r="A35" s="20" t="inlineStr">
        <is>
          <t>Q. 이 분석으로 당첨 확률이 올라가나요?</t>
        </is>
      </c>
      <c r="B35" s="6" t="inlineStr">
        <is>
          <t>A. 로또는 완전한 무작위 추첨입니다. 이 분석은 과거 데이터의 통계적 패턴을 보여줄 뿐, 미래 당첨 번호를 예측하지 않습니다. 건전한 재미로 즐겨주세요.</t>
        </is>
      </c>
    </row>
    <row r="37">
      <c r="A37" s="21" t="inlineStr">
        <is>
          <t>※ 로또는 완전 무작위 추첨입니다. 이 분석은 통계적 참고 자료일 뿐이며, 당첨을 보장하지 않습니다. 과거 패턴이 미래 당첨을 예측하지는 않습니다. 본 자료는 건전한 재미와 통계 학습 목적으로 제작되었습니다.</t>
        </is>
      </c>
    </row>
  </sheetData>
  <mergeCells count="31">
    <mergeCell ref="A9:H9"/>
    <mergeCell ref="C10:H10"/>
    <mergeCell ref="C22:H22"/>
    <mergeCell ref="A24:H24"/>
    <mergeCell ref="B33:H33"/>
    <mergeCell ref="A1:H1"/>
    <mergeCell ref="C12:H12"/>
    <mergeCell ref="C21:H21"/>
    <mergeCell ref="C11:H11"/>
    <mergeCell ref="B32:H32"/>
    <mergeCell ref="B26:H26"/>
    <mergeCell ref="B35:H35"/>
    <mergeCell ref="B25:H25"/>
    <mergeCell ref="A37:H37"/>
    <mergeCell ref="C7:H7"/>
    <mergeCell ref="C19:H19"/>
    <mergeCell ref="B27:H27"/>
    <mergeCell ref="C13:H13"/>
    <mergeCell ref="A2:H2"/>
    <mergeCell ref="C18:H18"/>
    <mergeCell ref="A17:H17"/>
    <mergeCell ref="C15:H15"/>
    <mergeCell ref="A4:H4"/>
    <mergeCell ref="C6:H6"/>
    <mergeCell ref="C14:H14"/>
    <mergeCell ref="C5:H5"/>
    <mergeCell ref="B34:H34"/>
    <mergeCell ref="B29:H29"/>
    <mergeCell ref="C20:H20"/>
    <mergeCell ref="A31:H31"/>
    <mergeCell ref="B28:H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8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</cols>
  <sheetData>
    <row r="1" ht="24" customHeight="1">
      <c r="A1" s="1" t="inlineStr">
        <is>
          <t>로또 6/45 통계 분석 대시보드</t>
        </is>
      </c>
    </row>
    <row r="2">
      <c r="A2" s="2" t="inlineStr">
        <is>
          <t>기준: 1회 ~ 1223회 (총 1223회차)  │  저장: 05-11_2209  │  ★ 평균회귀 모델: 오래 안 나온 번호일수록 포함 추천  │  아래 시트에서 상세 분석 확인</t>
        </is>
      </c>
    </row>
    <row r="4" ht="4" customHeight="1">
      <c r="A4" s="22" t="n"/>
    </row>
    <row r="5" ht="22" customHeight="1">
      <c r="A5" s="23" t="inlineStr">
        <is>
          <t>■ 번호 현황 요약</t>
        </is>
      </c>
    </row>
    <row r="6" ht="18" customHeight="1">
      <c r="A6" s="24" t="inlineStr">
        <is>
          <t>추천</t>
        </is>
      </c>
      <c r="B6" s="24" t="inlineStr">
        <is>
          <t>번호</t>
        </is>
      </c>
      <c r="C6" s="24" t="inlineStr">
        <is>
          <t>빈도순위</t>
        </is>
      </c>
      <c r="D6" s="24" t="inlineStr">
        <is>
          <t>제외점수</t>
        </is>
      </c>
      <c r="E6" s="24" t="inlineStr">
        <is>
          <t>최근5회</t>
        </is>
      </c>
      <c r="F6" s="24" t="inlineStr">
        <is>
          <t>최근10회</t>
        </is>
      </c>
      <c r="G6" s="24" t="inlineStr">
        <is>
          <t>미출현</t>
        </is>
      </c>
    </row>
    <row r="7">
      <c r="A7" s="25" t="inlineStr">
        <is>
          <t>포함 추천</t>
        </is>
      </c>
      <c r="B7" s="25" t="n">
        <v>1</v>
      </c>
      <c r="C7" s="26" t="n">
        <v>15</v>
      </c>
      <c r="D7" s="25" t="n">
        <v>0</v>
      </c>
      <c r="E7" s="26" t="n">
        <v>1</v>
      </c>
      <c r="F7" s="26" t="n">
        <v>1</v>
      </c>
      <c r="G7" s="26" t="inlineStr">
        <is>
          <t>4회</t>
        </is>
      </c>
    </row>
    <row r="8">
      <c r="A8" s="25" t="inlineStr">
        <is>
          <t>포함 추천</t>
        </is>
      </c>
      <c r="B8" s="25" t="n">
        <v>3</v>
      </c>
      <c r="C8" s="26" t="n">
        <v>10</v>
      </c>
      <c r="D8" s="25" t="n">
        <v>0</v>
      </c>
      <c r="E8" s="26" t="n">
        <v>0</v>
      </c>
      <c r="F8" s="26" t="n">
        <v>2</v>
      </c>
      <c r="G8" s="26" t="inlineStr">
        <is>
          <t>5회</t>
        </is>
      </c>
    </row>
    <row r="9">
      <c r="A9" s="25" t="inlineStr">
        <is>
          <t>포함 추천</t>
        </is>
      </c>
      <c r="B9" s="25" t="n">
        <v>10</v>
      </c>
      <c r="C9" s="26" t="n">
        <v>29</v>
      </c>
      <c r="D9" s="25" t="n">
        <v>0</v>
      </c>
      <c r="E9" s="26" t="n">
        <v>0</v>
      </c>
      <c r="F9" s="26" t="n">
        <v>3</v>
      </c>
      <c r="G9" s="26" t="inlineStr">
        <is>
          <t>6회</t>
        </is>
      </c>
    </row>
    <row r="10">
      <c r="A10" s="25" t="inlineStr">
        <is>
          <t>포함 추천</t>
        </is>
      </c>
      <c r="B10" s="25" t="n">
        <v>12</v>
      </c>
      <c r="C10" s="26" t="n">
        <v>3</v>
      </c>
      <c r="D10" s="25" t="n">
        <v>0</v>
      </c>
      <c r="E10" s="26" t="n">
        <v>0</v>
      </c>
      <c r="F10" s="26" t="n">
        <v>0</v>
      </c>
      <c r="G10" s="26" t="inlineStr">
        <is>
          <t>21회</t>
        </is>
      </c>
    </row>
    <row r="11">
      <c r="A11" s="25" t="inlineStr">
        <is>
          <t>포함 추천</t>
        </is>
      </c>
      <c r="B11" s="25" t="n">
        <v>15</v>
      </c>
      <c r="C11" s="26" t="n">
        <v>19</v>
      </c>
      <c r="D11" s="25" t="n">
        <v>0</v>
      </c>
      <c r="E11" s="26" t="n">
        <v>1</v>
      </c>
      <c r="F11" s="26" t="n">
        <v>5</v>
      </c>
      <c r="G11" s="26" t="inlineStr">
        <is>
          <t>4회</t>
        </is>
      </c>
    </row>
    <row r="12">
      <c r="A12" s="25" t="inlineStr">
        <is>
          <t>포함 추천</t>
        </is>
      </c>
      <c r="B12" s="25" t="n">
        <v>17</v>
      </c>
      <c r="C12" s="26" t="n">
        <v>12</v>
      </c>
      <c r="D12" s="25" t="n">
        <v>0</v>
      </c>
      <c r="E12" s="26" t="n">
        <v>1</v>
      </c>
      <c r="F12" s="26" t="n">
        <v>1</v>
      </c>
      <c r="G12" s="26" t="inlineStr">
        <is>
          <t>1회</t>
        </is>
      </c>
    </row>
    <row r="13">
      <c r="A13" s="25" t="inlineStr">
        <is>
          <t>포함 추천</t>
        </is>
      </c>
      <c r="B13" s="25" t="n">
        <v>18</v>
      </c>
      <c r="C13" s="26" t="n">
        <v>7</v>
      </c>
      <c r="D13" s="25" t="n">
        <v>0</v>
      </c>
      <c r="E13" s="26" t="n">
        <v>2</v>
      </c>
      <c r="F13" s="26" t="n">
        <v>2</v>
      </c>
      <c r="G13" s="26" t="inlineStr">
        <is>
          <t>0회</t>
        </is>
      </c>
    </row>
    <row r="14">
      <c r="A14" s="25" t="inlineStr">
        <is>
          <t>포함 추천</t>
        </is>
      </c>
      <c r="B14" s="25" t="n">
        <v>27</v>
      </c>
      <c r="C14" s="26" t="n">
        <v>2</v>
      </c>
      <c r="D14" s="25" t="n">
        <v>0</v>
      </c>
      <c r="E14" s="26" t="n">
        <v>0</v>
      </c>
      <c r="F14" s="26" t="n">
        <v>1</v>
      </c>
      <c r="G14" s="26" t="inlineStr">
        <is>
          <t>9회</t>
        </is>
      </c>
    </row>
    <row r="15">
      <c r="A15" s="25" t="inlineStr">
        <is>
          <t>포함 추천</t>
        </is>
      </c>
      <c r="B15" s="25" t="n">
        <v>28</v>
      </c>
      <c r="C15" s="26" t="n">
        <v>35</v>
      </c>
      <c r="D15" s="25" t="n">
        <v>0</v>
      </c>
      <c r="E15" s="26" t="n">
        <v>3</v>
      </c>
      <c r="F15" s="26" t="n">
        <v>4</v>
      </c>
      <c r="G15" s="26" t="inlineStr">
        <is>
          <t>2회</t>
        </is>
      </c>
    </row>
    <row r="16">
      <c r="A16" s="25" t="inlineStr">
        <is>
          <t>포함 추천</t>
        </is>
      </c>
      <c r="B16" s="25" t="n">
        <v>30</v>
      </c>
      <c r="C16" s="26" t="n">
        <v>33</v>
      </c>
      <c r="D16" s="25" t="n">
        <v>0</v>
      </c>
      <c r="E16" s="26" t="n">
        <v>1</v>
      </c>
      <c r="F16" s="26" t="n">
        <v>2</v>
      </c>
      <c r="G16" s="26" t="inlineStr">
        <is>
          <t>2회</t>
        </is>
      </c>
    </row>
    <row r="17">
      <c r="A17" s="27" t="inlineStr">
        <is>
          <t>중립</t>
        </is>
      </c>
      <c r="B17" s="27" t="n">
        <v>32</v>
      </c>
      <c r="C17" s="28" t="n">
        <v>43</v>
      </c>
      <c r="D17" s="27" t="n">
        <v>2</v>
      </c>
      <c r="E17" s="28" t="n">
        <v>2</v>
      </c>
      <c r="F17" s="28" t="n">
        <v>3</v>
      </c>
      <c r="G17" s="28" t="inlineStr">
        <is>
          <t>0회</t>
        </is>
      </c>
    </row>
    <row r="18">
      <c r="A18" s="27" t="inlineStr">
        <is>
          <t>중립</t>
        </is>
      </c>
      <c r="B18" s="27" t="n">
        <v>33</v>
      </c>
      <c r="C18" s="28" t="n">
        <v>5</v>
      </c>
      <c r="D18" s="27" t="n">
        <v>2</v>
      </c>
      <c r="E18" s="28" t="n">
        <v>1</v>
      </c>
      <c r="F18" s="28" t="n">
        <v>2</v>
      </c>
      <c r="G18" s="28" t="inlineStr">
        <is>
          <t>0회</t>
        </is>
      </c>
    </row>
    <row r="19">
      <c r="A19" s="27" t="inlineStr">
        <is>
          <t>중립</t>
        </is>
      </c>
      <c r="B19" s="27" t="n">
        <v>35</v>
      </c>
      <c r="C19" s="28" t="n">
        <v>31</v>
      </c>
      <c r="D19" s="27" t="n">
        <v>2</v>
      </c>
      <c r="E19" s="28" t="n">
        <v>0</v>
      </c>
      <c r="F19" s="28" t="n">
        <v>0</v>
      </c>
      <c r="G19" s="28" t="inlineStr">
        <is>
          <t>12회</t>
        </is>
      </c>
    </row>
    <row r="20">
      <c r="A20" s="27" t="inlineStr">
        <is>
          <t>중립</t>
        </is>
      </c>
      <c r="B20" s="27" t="n">
        <v>42</v>
      </c>
      <c r="C20" s="28" t="n">
        <v>36</v>
      </c>
      <c r="D20" s="27" t="n">
        <v>2</v>
      </c>
      <c r="E20" s="28" t="n">
        <v>0</v>
      </c>
      <c r="F20" s="28" t="n">
        <v>1</v>
      </c>
      <c r="G20" s="28" t="inlineStr">
        <is>
          <t>5회</t>
        </is>
      </c>
    </row>
    <row r="21">
      <c r="A21" s="27" t="inlineStr">
        <is>
          <t>중립</t>
        </is>
      </c>
      <c r="B21" s="27" t="n">
        <v>43</v>
      </c>
      <c r="C21" s="28" t="n">
        <v>28</v>
      </c>
      <c r="D21" s="27" t="n">
        <v>2</v>
      </c>
      <c r="E21" s="28" t="n">
        <v>1</v>
      </c>
      <c r="F21" s="28" t="n">
        <v>1</v>
      </c>
      <c r="G21" s="28" t="inlineStr">
        <is>
          <t>3회</t>
        </is>
      </c>
    </row>
    <row r="22">
      <c r="A22" s="27" t="inlineStr">
        <is>
          <t>중립</t>
        </is>
      </c>
      <c r="B22" s="27" t="n">
        <v>4</v>
      </c>
      <c r="C22" s="28" t="n">
        <v>32</v>
      </c>
      <c r="D22" s="27" t="n">
        <v>3</v>
      </c>
      <c r="E22" s="28" t="n">
        <v>1</v>
      </c>
      <c r="F22" s="28" t="n">
        <v>1</v>
      </c>
      <c r="G22" s="28" t="inlineStr">
        <is>
          <t>1회</t>
        </is>
      </c>
    </row>
    <row r="23">
      <c r="A23" s="27" t="inlineStr">
        <is>
          <t>중립</t>
        </is>
      </c>
      <c r="B23" s="27" t="n">
        <v>5</v>
      </c>
      <c r="C23" s="28" t="n">
        <v>39</v>
      </c>
      <c r="D23" s="27" t="n">
        <v>3</v>
      </c>
      <c r="E23" s="28" t="n">
        <v>0</v>
      </c>
      <c r="F23" s="28" t="n">
        <v>0</v>
      </c>
      <c r="G23" s="28" t="inlineStr">
        <is>
          <t>10회</t>
        </is>
      </c>
    </row>
    <row r="24">
      <c r="A24" s="27" t="inlineStr">
        <is>
          <t>중립</t>
        </is>
      </c>
      <c r="B24" s="27" t="n">
        <v>9</v>
      </c>
      <c r="C24" s="28" t="n">
        <v>45</v>
      </c>
      <c r="D24" s="27" t="n">
        <v>3</v>
      </c>
      <c r="E24" s="28" t="n">
        <v>0</v>
      </c>
      <c r="F24" s="28" t="n">
        <v>0</v>
      </c>
      <c r="G24" s="28" t="inlineStr">
        <is>
          <t>2회</t>
        </is>
      </c>
    </row>
    <row r="25">
      <c r="A25" s="27" t="inlineStr">
        <is>
          <t>중립</t>
        </is>
      </c>
      <c r="B25" s="27" t="n">
        <v>29</v>
      </c>
      <c r="C25" s="28" t="n">
        <v>38</v>
      </c>
      <c r="D25" s="27" t="n">
        <v>3</v>
      </c>
      <c r="E25" s="28" t="n">
        <v>0</v>
      </c>
      <c r="F25" s="28" t="n">
        <v>1</v>
      </c>
      <c r="G25" s="28" t="inlineStr">
        <is>
          <t>6회</t>
        </is>
      </c>
    </row>
    <row r="26">
      <c r="A26" s="27" t="inlineStr">
        <is>
          <t>중립</t>
        </is>
      </c>
      <c r="B26" s="27" t="n">
        <v>41</v>
      </c>
      <c r="C26" s="28" t="n">
        <v>41</v>
      </c>
      <c r="D26" s="27" t="n">
        <v>3</v>
      </c>
      <c r="E26" s="28" t="n">
        <v>1</v>
      </c>
      <c r="F26" s="28" t="n">
        <v>1</v>
      </c>
      <c r="G26" s="28" t="inlineStr">
        <is>
          <t>1회</t>
        </is>
      </c>
    </row>
    <row r="28" ht="4" customHeight="1">
      <c r="A28" s="22" t="n"/>
    </row>
    <row r="29" ht="22" customHeight="1">
      <c r="A29" s="23" t="inlineStr">
        <is>
          <t>■ 핵심 통계</t>
        </is>
      </c>
    </row>
    <row r="30">
      <c r="A30" s="29" t="inlineStr">
        <is>
          <t>총 분석 회차</t>
        </is>
      </c>
      <c r="B30" s="27" t="inlineStr">
        <is>
          <t>1223회차</t>
        </is>
      </c>
      <c r="C30" s="30" t="inlineStr">
        <is>
          <t>1회 ~ 1223회</t>
        </is>
      </c>
      <c r="D30" s="31" t="n"/>
      <c r="E30" s="31" t="n"/>
      <c r="F30" s="31" t="n"/>
      <c r="G30" s="31" t="n"/>
      <c r="H30" s="32" t="n"/>
    </row>
    <row r="31">
      <c r="A31" s="33" t="inlineStr">
        <is>
          <t>평균 합계</t>
        </is>
      </c>
      <c r="B31" s="34" t="inlineStr">
        <is>
          <t>138.2</t>
        </is>
      </c>
      <c r="C31" s="35" t="inlineStr">
        <is>
          <t>범위: 78 ~ 197</t>
        </is>
      </c>
      <c r="D31" s="31" t="n"/>
      <c r="E31" s="31" t="n"/>
      <c r="F31" s="31" t="n"/>
      <c r="G31" s="31" t="n"/>
      <c r="H31" s="32" t="n"/>
    </row>
    <row r="32">
      <c r="A32" s="29" t="inlineStr">
        <is>
          <t>필터 전체 통과율</t>
        </is>
      </c>
      <c r="B32" s="27" t="inlineStr">
        <is>
          <t>88.0% (100회)</t>
        </is>
      </c>
      <c r="C32" s="30" t="inlineStr">
        <is>
          <t>92.0% (50회)</t>
        </is>
      </c>
      <c r="D32" s="31" t="n"/>
      <c r="E32" s="31" t="n"/>
      <c r="F32" s="31" t="n"/>
      <c r="G32" s="31" t="n"/>
      <c r="H32" s="32" t="n"/>
    </row>
    <row r="33">
      <c r="A33" s="33" t="inlineStr">
        <is>
          <t>최근 회차</t>
        </is>
      </c>
      <c r="B33" s="34" t="inlineStr">
        <is>
          <t>1223회</t>
        </is>
      </c>
      <c r="C33" s="35" t="inlineStr">
        <is>
          <t>16, 18, 20, 32, 33, 39</t>
        </is>
      </c>
      <c r="D33" s="31" t="n"/>
      <c r="E33" s="31" t="n"/>
      <c r="F33" s="31" t="n"/>
      <c r="G33" s="31" t="n"/>
      <c r="H33" s="32" t="n"/>
    </row>
    <row r="34">
      <c r="A34" s="29" t="inlineStr">
        <is>
          <t>최근 5회 다출현</t>
        </is>
      </c>
      <c r="B34" s="27" t="inlineStr">
        <is>
          <t>28번(3회) 2번(2회) 39번(2회) 22번(2회) 18번(2회) 32번(2회) 1번(1회) 15번(1회)</t>
        </is>
      </c>
      <c r="C34" s="30" t="inlineStr"/>
      <c r="D34" s="31" t="n"/>
      <c r="E34" s="31" t="n"/>
      <c r="F34" s="31" t="n"/>
      <c r="G34" s="31" t="n"/>
      <c r="H34" s="32" t="n"/>
    </row>
    <row r="35">
      <c r="A35" s="33" t="inlineStr">
        <is>
          <t>장기 미출현 (20회+)</t>
        </is>
      </c>
      <c r="B35" s="34" t="inlineStr">
        <is>
          <t>12번(21회)</t>
        </is>
      </c>
      <c r="C35" s="35" t="inlineStr"/>
      <c r="D35" s="31" t="n"/>
      <c r="E35" s="31" t="n"/>
      <c r="F35" s="31" t="n"/>
      <c r="G35" s="31" t="n"/>
      <c r="H35" s="32" t="n"/>
    </row>
    <row r="36">
      <c r="A36" s="29" t="inlineStr">
        <is>
          <t>평균 교차 점수</t>
        </is>
      </c>
      <c r="B36" s="27" t="inlineStr">
        <is>
          <t>59.4점</t>
        </is>
      </c>
      <c r="C36" s="30" t="inlineStr">
        <is>
          <t>P75=67 / P50=59 / P25=52</t>
        </is>
      </c>
      <c r="D36" s="31" t="n"/>
      <c r="E36" s="31" t="n"/>
      <c r="F36" s="31" t="n"/>
      <c r="G36" s="31" t="n"/>
      <c r="H36" s="32" t="n"/>
    </row>
    <row r="38" ht="4" customHeight="1">
      <c r="A38" s="22" t="n"/>
    </row>
    <row r="39" ht="22" customHeight="1">
      <c r="A39" s="23" t="inlineStr">
        <is>
          <t>■ 바로가기 — 아래 시트를 클릭하세요</t>
        </is>
      </c>
    </row>
    <row r="40">
      <c r="A40" s="36" t="inlineStr">
        <is>
          <t>★전체회차_교차분석</t>
        </is>
      </c>
      <c r="C40" s="35" t="inlineStr">
        <is>
          <t>모든 회차 간 교차 매칭 분석 및 판단 점수</t>
        </is>
      </c>
      <c r="D40" s="31" t="n"/>
      <c r="E40" s="31" t="n"/>
      <c r="F40" s="31" t="n"/>
      <c r="G40" s="31" t="n"/>
      <c r="H40" s="32" t="n"/>
    </row>
    <row r="41">
      <c r="A41" s="36" t="inlineStr">
        <is>
          <t>통계_종합</t>
        </is>
      </c>
      <c r="C41" s="35" t="inlineStr">
        <is>
          <t>번호별 출현 빈도, 홀짝/구간/합계 분포, 롤링 필터</t>
        </is>
      </c>
      <c r="D41" s="31" t="n"/>
      <c r="E41" s="31" t="n"/>
      <c r="F41" s="31" t="n"/>
      <c r="G41" s="31" t="n"/>
      <c r="H41" s="32" t="n"/>
    </row>
    <row r="42">
      <c r="A42" s="36" t="inlineStr">
        <is>
          <t>번호별_현황분석</t>
        </is>
      </c>
      <c r="C42" s="35" t="inlineStr">
        <is>
          <t>45개 번호별 52주 바코드, 제외점수, 추천 상태</t>
        </is>
      </c>
      <c r="D42" s="31" t="n"/>
      <c r="E42" s="31" t="n"/>
      <c r="F42" s="31" t="n"/>
      <c r="G42" s="31" t="n"/>
      <c r="H42" s="32" t="n"/>
    </row>
    <row r="43">
      <c r="A43" s="36" t="inlineStr">
        <is>
          <t>번호선택_참고표</t>
        </is>
      </c>
      <c r="C43" s="35" t="inlineStr">
        <is>
          <t>제외(X)/고정(O) 설정 후 F9로 번호 생성</t>
        </is>
      </c>
      <c r="D43" s="31" t="n"/>
      <c r="E43" s="31" t="n"/>
      <c r="F43" s="31" t="n"/>
      <c r="G43" s="31" t="n"/>
      <c r="H43" s="32" t="n"/>
    </row>
    <row r="44">
      <c r="A44" s="36" t="inlineStr">
        <is>
          <t>번호_생성기</t>
        </is>
      </c>
      <c r="C44" s="35" t="inlineStr">
        <is>
          <t>생성된 번호의 상세 분석 대시보드</t>
        </is>
      </c>
      <c r="D44" s="31" t="n"/>
      <c r="E44" s="31" t="n"/>
      <c r="F44" s="31" t="n"/>
      <c r="G44" s="31" t="n"/>
      <c r="H44" s="32" t="n"/>
    </row>
    <row r="46">
      <c r="A46" s="37" t="inlineStr">
        <is>
          <t>☕ 커피 한잔 후원  —  강재영  —  신한은행 110-496-114465  —  123lotto.co.kr</t>
        </is>
      </c>
    </row>
    <row r="47">
      <c r="A47" s="21" t="inlineStr">
        <is>
          <t>※ 로또는 완전 무작위 추첨입니다. 이 분석은 통계적 참고 자료일 뿐이며, 당첨을 보장하지 않습니다.  │  F9를 누르면 번호선택_참고표의 생성기가 새 번호를 생성합니다.</t>
        </is>
      </c>
    </row>
  </sheetData>
  <mergeCells count="22">
    <mergeCell ref="C41:H41"/>
    <mergeCell ref="C44:H44"/>
    <mergeCell ref="C40:H40"/>
    <mergeCell ref="C31:H31"/>
    <mergeCell ref="C43:H43"/>
    <mergeCell ref="A2:L2"/>
    <mergeCell ref="C36:H36"/>
    <mergeCell ref="A46:H46"/>
    <mergeCell ref="A4:L4"/>
    <mergeCell ref="A38:L38"/>
    <mergeCell ref="C32:H32"/>
    <mergeCell ref="A28:L28"/>
    <mergeCell ref="A47:H47"/>
    <mergeCell ref="C34:H34"/>
    <mergeCell ref="A5:H5"/>
    <mergeCell ref="A39:F39"/>
    <mergeCell ref="C30:H30"/>
    <mergeCell ref="C33:H33"/>
    <mergeCell ref="C42:H42"/>
    <mergeCell ref="A29:H29"/>
    <mergeCell ref="A1:L1"/>
    <mergeCell ref="C35:H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A122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8" customWidth="1" min="8" max="8"/>
    <col width="26" customWidth="1" min="9" max="9"/>
    <col width="9" customWidth="1" min="10" max="10"/>
    <col width="8" customWidth="1" min="11" max="11"/>
    <col width="7" customWidth="1" min="12" max="12"/>
    <col width="7" customWidth="1" min="13" max="13"/>
    <col width="7" customWidth="1" min="14" max="14"/>
    <col width="9" customWidth="1" min="15" max="15"/>
    <col width="10" customWidth="1" min="16" max="16"/>
    <col width="9" customWidth="1" min="17" max="17"/>
    <col width="10" customWidth="1" min="18" max="18"/>
    <col width="7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11" customWidth="1" min="26" max="26"/>
    <col width="11" customWidth="1" min="27" max="27"/>
  </cols>
  <sheetData>
    <row r="1" ht="24" customHeight="1">
      <c r="A1" s="1" t="inlineStr">
        <is>
          <t>역대 1등 당첨번호 전체 교차 분석  (최신순  /  1회 ~ 1223회  총 1223회차)</t>
        </is>
      </c>
    </row>
    <row r="2">
      <c r="A2" s="2" t="inlineStr">
        <is>
          <t>색상: 초록=상위25%(≥67점)  노랑=상위50%(≥59점)  주황=하위50%  빨강=하위25%(≤52점)  │  평균=59.4점  │  ★ 상위90%+=과거패턴과 매우 유사  ★  5등~27회·4등~1.7회는 확률상 누구나 당연히 나오는 수준  →  '상위%'·'판단점수' 가 진짜 지표</t>
        </is>
      </c>
    </row>
    <row r="3" ht="18" customHeight="1">
      <c r="A3" s="24" t="inlineStr">
        <is>
          <t>회차</t>
        </is>
      </c>
      <c r="B3" s="24" t="inlineStr">
        <is>
          <t>번호1</t>
        </is>
      </c>
      <c r="C3" s="24" t="inlineStr">
        <is>
          <t>번호2</t>
        </is>
      </c>
      <c r="D3" s="24" t="inlineStr">
        <is>
          <t>번호3</t>
        </is>
      </c>
      <c r="E3" s="24" t="inlineStr">
        <is>
          <t>번호4</t>
        </is>
      </c>
      <c r="F3" s="24" t="inlineStr">
        <is>
          <t>번호5</t>
        </is>
      </c>
      <c r="G3" s="24" t="inlineStr">
        <is>
          <t>번호6</t>
        </is>
      </c>
      <c r="H3" s="24" t="inlineStr">
        <is>
          <t>보너스</t>
        </is>
      </c>
      <c r="I3" s="24" t="inlineStr">
        <is>
          <t>번호조합</t>
        </is>
      </c>
      <c r="J3" s="24" t="inlineStr">
        <is>
          <t>6개합계</t>
        </is>
      </c>
      <c r="K3" s="24" t="inlineStr">
        <is>
          <t>홀수개</t>
        </is>
      </c>
      <c r="L3" s="24" t="inlineStr">
        <is>
          <t>AC값</t>
        </is>
      </c>
      <c r="M3" s="24" t="inlineStr">
        <is>
          <t>번호폭</t>
        </is>
      </c>
      <c r="N3" s="24" t="inlineStr">
        <is>
          <t>연속쌍</t>
        </is>
      </c>
      <c r="O3" s="24" t="inlineStr">
        <is>
          <t>고저비율</t>
        </is>
      </c>
      <c r="P3" s="24" t="inlineStr">
        <is>
          <t>교차점수</t>
        </is>
      </c>
      <c r="Q3" s="24" t="inlineStr">
        <is>
          <t>평균대비</t>
        </is>
      </c>
      <c r="R3" s="24" t="inlineStr">
        <is>
          <t>상위%</t>
        </is>
      </c>
      <c r="S3" s="24" t="inlineStr">
        <is>
          <t>판단점수</t>
        </is>
      </c>
      <c r="T3" s="24" t="inlineStr">
        <is>
          <t>1등일치</t>
        </is>
      </c>
      <c r="U3" s="24" t="inlineStr">
        <is>
          <t>2등일치</t>
        </is>
      </c>
      <c r="V3" s="24" t="inlineStr">
        <is>
          <t>3등일치</t>
        </is>
      </c>
      <c r="W3" s="24" t="inlineStr">
        <is>
          <t>4등일치</t>
        </is>
      </c>
      <c r="X3" s="24" t="inlineStr">
        <is>
          <t>5등일치</t>
        </is>
      </c>
      <c r="Y3" s="24" t="inlineStr">
        <is>
          <t>당첨자수</t>
        </is>
      </c>
      <c r="Z3" s="24" t="inlineStr">
        <is>
          <t>당첨금(억)</t>
        </is>
      </c>
      <c r="AA3" s="24" t="inlineStr">
        <is>
          <t>가중교차점수</t>
        </is>
      </c>
    </row>
    <row r="4">
      <c r="A4" s="38" t="n">
        <v>1223</v>
      </c>
      <c r="B4" s="39" t="n">
        <v>16</v>
      </c>
      <c r="C4" s="39" t="n">
        <v>18</v>
      </c>
      <c r="D4" s="39" t="n">
        <v>20</v>
      </c>
      <c r="E4" s="39" t="n">
        <v>32</v>
      </c>
      <c r="F4" s="39" t="n">
        <v>33</v>
      </c>
      <c r="G4" s="39" t="n">
        <v>39</v>
      </c>
      <c r="H4" s="39" t="n">
        <v>26</v>
      </c>
      <c r="I4" s="40" t="inlineStr">
        <is>
          <t>16 18 20 32 33 39</t>
        </is>
      </c>
      <c r="J4" s="39" t="n">
        <v>158</v>
      </c>
      <c r="K4" s="39" t="n">
        <v>2</v>
      </c>
      <c r="L4" s="39" t="n">
        <v>9</v>
      </c>
      <c r="M4" s="39" t="n">
        <v>23</v>
      </c>
      <c r="N4" s="39" t="n">
        <v>1</v>
      </c>
      <c r="O4" s="39" t="inlineStr">
        <is>
          <t>고3 저3</t>
        </is>
      </c>
      <c r="P4" s="38" t="n">
        <v>51</v>
      </c>
      <c r="Q4" s="39" t="inlineStr">
        <is>
          <t>-8</t>
        </is>
      </c>
      <c r="R4" s="39" t="inlineStr">
        <is>
          <t>상위79.2%</t>
        </is>
      </c>
      <c r="S4" s="39" t="n">
        <v>5</v>
      </c>
      <c r="T4" s="39" t="n">
        <v>0</v>
      </c>
      <c r="U4" s="39" t="n">
        <v>0</v>
      </c>
      <c r="V4" s="39" t="n">
        <v>0</v>
      </c>
      <c r="W4" s="39" t="n">
        <v>3</v>
      </c>
      <c r="X4" s="39" t="n">
        <v>21</v>
      </c>
      <c r="Y4" s="39" t="n">
        <v>16</v>
      </c>
      <c r="Z4" s="39" t="n">
        <v>18.58</v>
      </c>
      <c r="AA4" s="39" t="n">
        <v>7.76</v>
      </c>
    </row>
    <row r="5">
      <c r="A5" s="38" t="n">
        <v>1222</v>
      </c>
      <c r="B5" s="39" t="n">
        <v>4</v>
      </c>
      <c r="C5" s="39" t="n">
        <v>11</v>
      </c>
      <c r="D5" s="39" t="n">
        <v>17</v>
      </c>
      <c r="E5" s="39" t="n">
        <v>22</v>
      </c>
      <c r="F5" s="39" t="n">
        <v>32</v>
      </c>
      <c r="G5" s="39" t="n">
        <v>41</v>
      </c>
      <c r="H5" s="39" t="n">
        <v>34</v>
      </c>
      <c r="I5" s="40" t="inlineStr">
        <is>
          <t>4 11 17 22 32 41</t>
        </is>
      </c>
      <c r="J5" s="39" t="n">
        <v>127</v>
      </c>
      <c r="K5" s="39" t="n">
        <v>3</v>
      </c>
      <c r="L5" s="39" t="n">
        <v>10</v>
      </c>
      <c r="M5" s="39" t="n">
        <v>37</v>
      </c>
      <c r="N5" s="39" t="n">
        <v>0</v>
      </c>
      <c r="O5" s="39" t="inlineStr">
        <is>
          <t>고2 저4</t>
        </is>
      </c>
      <c r="P5" s="38" t="n">
        <v>42</v>
      </c>
      <c r="Q5" s="39" t="inlineStr">
        <is>
          <t>-17</t>
        </is>
      </c>
      <c r="R5" s="39" t="inlineStr">
        <is>
          <t>상위95.6%</t>
        </is>
      </c>
      <c r="S5" s="39" t="n">
        <v>3</v>
      </c>
      <c r="T5" s="39" t="n">
        <v>0</v>
      </c>
      <c r="U5" s="39" t="n">
        <v>0</v>
      </c>
      <c r="V5" s="39" t="n">
        <v>0</v>
      </c>
      <c r="W5" s="39" t="n">
        <v>0</v>
      </c>
      <c r="X5" s="39" t="n">
        <v>21</v>
      </c>
      <c r="Y5" s="39" t="n">
        <v>24</v>
      </c>
      <c r="Z5" s="39" t="n">
        <v>12.03</v>
      </c>
      <c r="AA5" s="39" t="n">
        <v>9.48</v>
      </c>
    </row>
    <row r="6">
      <c r="A6" s="27" t="n">
        <v>1221</v>
      </c>
      <c r="B6" s="28" t="n">
        <v>6</v>
      </c>
      <c r="C6" s="28" t="n">
        <v>13</v>
      </c>
      <c r="D6" s="28" t="n">
        <v>18</v>
      </c>
      <c r="E6" s="28" t="n">
        <v>28</v>
      </c>
      <c r="F6" s="28" t="n">
        <v>30</v>
      </c>
      <c r="G6" s="28" t="n">
        <v>36</v>
      </c>
      <c r="H6" s="28" t="n">
        <v>9</v>
      </c>
      <c r="I6" s="30" t="inlineStr">
        <is>
          <t>6 13 18 28 30 36</t>
        </is>
      </c>
      <c r="J6" s="28" t="n">
        <v>131</v>
      </c>
      <c r="K6" s="28" t="n">
        <v>1</v>
      </c>
      <c r="L6" s="28" t="n">
        <v>9</v>
      </c>
      <c r="M6" s="28" t="n">
        <v>30</v>
      </c>
      <c r="N6" s="28" t="n">
        <v>0</v>
      </c>
      <c r="O6" s="28" t="inlineStr">
        <is>
          <t>고3 저3</t>
        </is>
      </c>
      <c r="P6" s="27" t="n">
        <v>59</v>
      </c>
      <c r="Q6" s="28" t="inlineStr">
        <is>
          <t>-0</t>
        </is>
      </c>
      <c r="R6" s="28" t="inlineStr">
        <is>
          <t>상위52.2%</t>
        </is>
      </c>
      <c r="S6" s="28" t="n">
        <v>5</v>
      </c>
      <c r="T6" s="28" t="n">
        <v>0</v>
      </c>
      <c r="U6" s="28" t="n">
        <v>0</v>
      </c>
      <c r="V6" s="28" t="n">
        <v>0</v>
      </c>
      <c r="W6" s="28" t="n">
        <v>3</v>
      </c>
      <c r="X6" s="28" t="n">
        <v>25</v>
      </c>
      <c r="Y6" s="28" t="n">
        <v>16</v>
      </c>
      <c r="Z6" s="28" t="n">
        <v>18.31</v>
      </c>
      <c r="AA6" s="28" t="n">
        <v>11.1</v>
      </c>
    </row>
    <row r="7">
      <c r="A7" s="41" t="n">
        <v>1220</v>
      </c>
      <c r="B7" s="42" t="n">
        <v>2</v>
      </c>
      <c r="C7" s="42" t="n">
        <v>22</v>
      </c>
      <c r="D7" s="42" t="n">
        <v>25</v>
      </c>
      <c r="E7" s="42" t="n">
        <v>28</v>
      </c>
      <c r="F7" s="42" t="n">
        <v>34</v>
      </c>
      <c r="G7" s="42" t="n">
        <v>43</v>
      </c>
      <c r="H7" s="42" t="n">
        <v>16</v>
      </c>
      <c r="I7" s="43" t="inlineStr">
        <is>
          <t>2 22 25 28 34 43</t>
        </is>
      </c>
      <c r="J7" s="42" t="n">
        <v>154</v>
      </c>
      <c r="K7" s="42" t="n">
        <v>2</v>
      </c>
      <c r="L7" s="42" t="n">
        <v>7</v>
      </c>
      <c r="M7" s="42" t="n">
        <v>41</v>
      </c>
      <c r="N7" s="42" t="n">
        <v>0</v>
      </c>
      <c r="O7" s="42" t="inlineStr">
        <is>
          <t>고4 저2</t>
        </is>
      </c>
      <c r="P7" s="41" t="n">
        <v>55</v>
      </c>
      <c r="Q7" s="42" t="inlineStr">
        <is>
          <t>-4</t>
        </is>
      </c>
      <c r="R7" s="42" t="inlineStr">
        <is>
          <t>상위66.9%</t>
        </is>
      </c>
      <c r="S7" s="42" t="n">
        <v>3</v>
      </c>
      <c r="T7" s="42" t="n">
        <v>0</v>
      </c>
      <c r="U7" s="42" t="n">
        <v>0</v>
      </c>
      <c r="V7" s="42" t="n">
        <v>0</v>
      </c>
      <c r="W7" s="42" t="n">
        <v>1</v>
      </c>
      <c r="X7" s="42" t="n">
        <v>26</v>
      </c>
      <c r="Y7" s="42" t="n">
        <v>14</v>
      </c>
      <c r="Z7" s="42" t="n">
        <v>21.15</v>
      </c>
      <c r="AA7" s="42" t="n">
        <v>6.51</v>
      </c>
    </row>
    <row r="8">
      <c r="A8" s="41" t="n">
        <v>1219</v>
      </c>
      <c r="B8" s="42" t="n">
        <v>1</v>
      </c>
      <c r="C8" s="42" t="n">
        <v>2</v>
      </c>
      <c r="D8" s="42" t="n">
        <v>15</v>
      </c>
      <c r="E8" s="42" t="n">
        <v>28</v>
      </c>
      <c r="F8" s="42" t="n">
        <v>39</v>
      </c>
      <c r="G8" s="42" t="n">
        <v>45</v>
      </c>
      <c r="H8" s="42" t="n">
        <v>31</v>
      </c>
      <c r="I8" s="43" t="inlineStr">
        <is>
          <t>1 2 15 28 39 45</t>
        </is>
      </c>
      <c r="J8" s="42" t="n">
        <v>130</v>
      </c>
      <c r="K8" s="42" t="n">
        <v>4</v>
      </c>
      <c r="L8" s="42" t="n">
        <v>9</v>
      </c>
      <c r="M8" s="42" t="n">
        <v>44</v>
      </c>
      <c r="N8" s="42" t="n">
        <v>1</v>
      </c>
      <c r="O8" s="42" t="inlineStr">
        <is>
          <t>고3 저3</t>
        </is>
      </c>
      <c r="P8" s="41" t="n">
        <v>56</v>
      </c>
      <c r="Q8" s="42" t="inlineStr">
        <is>
          <t>-3</t>
        </is>
      </c>
      <c r="R8" s="42" t="inlineStr">
        <is>
          <t>상위63.5%</t>
        </is>
      </c>
      <c r="S8" s="42" t="n">
        <v>5</v>
      </c>
      <c r="T8" s="42" t="n">
        <v>0</v>
      </c>
      <c r="U8" s="42" t="n">
        <v>0</v>
      </c>
      <c r="V8" s="42" t="n">
        <v>1</v>
      </c>
      <c r="W8" s="42" t="n">
        <v>0</v>
      </c>
      <c r="X8" s="42" t="n">
        <v>26</v>
      </c>
      <c r="Y8" s="42" t="n">
        <v>12</v>
      </c>
      <c r="Z8" s="42" t="n">
        <v>25.08</v>
      </c>
      <c r="AA8" s="42" t="n">
        <v>3.88</v>
      </c>
    </row>
    <row r="9">
      <c r="A9" s="41" t="n">
        <v>1218</v>
      </c>
      <c r="B9" s="42" t="n">
        <v>3</v>
      </c>
      <c r="C9" s="42" t="n">
        <v>28</v>
      </c>
      <c r="D9" s="42" t="n">
        <v>31</v>
      </c>
      <c r="E9" s="42" t="n">
        <v>32</v>
      </c>
      <c r="F9" s="42" t="n">
        <v>42</v>
      </c>
      <c r="G9" s="42" t="n">
        <v>45</v>
      </c>
      <c r="H9" s="42" t="n">
        <v>25</v>
      </c>
      <c r="I9" s="43" t="inlineStr">
        <is>
          <t>3 28 31 32 42 45</t>
        </is>
      </c>
      <c r="J9" s="42" t="n">
        <v>181</v>
      </c>
      <c r="K9" s="42" t="n">
        <v>3</v>
      </c>
      <c r="L9" s="42" t="n">
        <v>8</v>
      </c>
      <c r="M9" s="42" t="n">
        <v>42</v>
      </c>
      <c r="N9" s="42" t="n">
        <v>1</v>
      </c>
      <c r="O9" s="42" t="inlineStr">
        <is>
          <t>고5 저1</t>
        </is>
      </c>
      <c r="P9" s="41" t="n">
        <v>53</v>
      </c>
      <c r="Q9" s="42" t="inlineStr">
        <is>
          <t>-6</t>
        </is>
      </c>
      <c r="R9" s="42" t="inlineStr">
        <is>
          <t>상위73.7%</t>
        </is>
      </c>
      <c r="S9" s="42" t="n">
        <v>3</v>
      </c>
      <c r="T9" s="42" t="n">
        <v>0</v>
      </c>
      <c r="U9" s="42" t="n">
        <v>0</v>
      </c>
      <c r="V9" s="42" t="n">
        <v>0</v>
      </c>
      <c r="W9" s="42" t="n">
        <v>1</v>
      </c>
      <c r="X9" s="42" t="n">
        <v>25</v>
      </c>
      <c r="Y9" s="42" t="n">
        <v>18</v>
      </c>
      <c r="Z9" s="42" t="n">
        <v>17.14</v>
      </c>
      <c r="AA9" s="42" t="n">
        <v>10.07</v>
      </c>
    </row>
    <row r="10">
      <c r="A10" s="27" t="n">
        <v>1217</v>
      </c>
      <c r="B10" s="28" t="n">
        <v>8</v>
      </c>
      <c r="C10" s="28" t="n">
        <v>10</v>
      </c>
      <c r="D10" s="28" t="n">
        <v>15</v>
      </c>
      <c r="E10" s="28" t="n">
        <v>20</v>
      </c>
      <c r="F10" s="28" t="n">
        <v>29</v>
      </c>
      <c r="G10" s="28" t="n">
        <v>31</v>
      </c>
      <c r="H10" s="28" t="n">
        <v>41</v>
      </c>
      <c r="I10" s="30" t="inlineStr">
        <is>
          <t>8 10 15 20 29 31</t>
        </is>
      </c>
      <c r="J10" s="28" t="n">
        <v>113</v>
      </c>
      <c r="K10" s="28" t="n">
        <v>3</v>
      </c>
      <c r="L10" s="28" t="n">
        <v>7</v>
      </c>
      <c r="M10" s="28" t="n">
        <v>23</v>
      </c>
      <c r="N10" s="28" t="n">
        <v>0</v>
      </c>
      <c r="O10" s="28" t="inlineStr">
        <is>
          <t>고2 저4</t>
        </is>
      </c>
      <c r="P10" s="27" t="n">
        <v>60</v>
      </c>
      <c r="Q10" s="28" t="inlineStr">
        <is>
          <t>+1</t>
        </is>
      </c>
      <c r="R10" s="28" t="inlineStr">
        <is>
          <t>상위48.5%</t>
        </is>
      </c>
      <c r="S10" s="28" t="n">
        <v>5</v>
      </c>
      <c r="T10" s="28" t="n">
        <v>0</v>
      </c>
      <c r="U10" s="28" t="n">
        <v>0</v>
      </c>
      <c r="V10" s="28" t="n">
        <v>0</v>
      </c>
      <c r="W10" s="28" t="n">
        <v>0</v>
      </c>
      <c r="X10" s="28" t="n">
        <v>30</v>
      </c>
      <c r="Y10" s="28" t="n">
        <v>14</v>
      </c>
      <c r="Z10" s="28" t="n">
        <v>21.8</v>
      </c>
      <c r="AA10" s="28" t="n">
        <v>13.43</v>
      </c>
    </row>
    <row r="11">
      <c r="A11" s="25" t="n">
        <v>1216</v>
      </c>
      <c r="B11" s="26" t="n">
        <v>3</v>
      </c>
      <c r="C11" s="26" t="n">
        <v>10</v>
      </c>
      <c r="D11" s="26" t="n">
        <v>14</v>
      </c>
      <c r="E11" s="26" t="n">
        <v>15</v>
      </c>
      <c r="F11" s="26" t="n">
        <v>23</v>
      </c>
      <c r="G11" s="26" t="n">
        <v>24</v>
      </c>
      <c r="H11" s="26" t="n">
        <v>25</v>
      </c>
      <c r="I11" s="44" t="inlineStr">
        <is>
          <t>3 10 14 15 23 24</t>
        </is>
      </c>
      <c r="J11" s="26" t="n">
        <v>89</v>
      </c>
      <c r="K11" s="26" t="n">
        <v>3</v>
      </c>
      <c r="L11" s="26" t="n">
        <v>8</v>
      </c>
      <c r="M11" s="26" t="n">
        <v>21</v>
      </c>
      <c r="N11" s="26" t="n">
        <v>2</v>
      </c>
      <c r="O11" s="26" t="inlineStr">
        <is>
          <t>고2 저4</t>
        </is>
      </c>
      <c r="P11" s="25" t="n">
        <v>67</v>
      </c>
      <c r="Q11" s="26" t="inlineStr">
        <is>
          <t>+8</t>
        </is>
      </c>
      <c r="R11" s="26" t="inlineStr">
        <is>
          <t>상위26.4%</t>
        </is>
      </c>
      <c r="S11" s="26" t="n">
        <v>5</v>
      </c>
      <c r="T11" s="26" t="n">
        <v>0</v>
      </c>
      <c r="U11" s="26" t="n">
        <v>0</v>
      </c>
      <c r="V11" s="26" t="n">
        <v>0</v>
      </c>
      <c r="W11" s="26" t="n">
        <v>1</v>
      </c>
      <c r="X11" s="26" t="n">
        <v>32</v>
      </c>
      <c r="Y11" s="26" t="n">
        <v>14</v>
      </c>
      <c r="Z11" s="26" t="n">
        <v>21.49</v>
      </c>
      <c r="AA11" s="26" t="n">
        <v>12.26</v>
      </c>
    </row>
    <row r="12">
      <c r="A12" s="25" t="n">
        <v>1215</v>
      </c>
      <c r="B12" s="26" t="n">
        <v>13</v>
      </c>
      <c r="C12" s="26" t="n">
        <v>15</v>
      </c>
      <c r="D12" s="26" t="n">
        <v>19</v>
      </c>
      <c r="E12" s="26" t="n">
        <v>21</v>
      </c>
      <c r="F12" s="26" t="n">
        <v>44</v>
      </c>
      <c r="G12" s="26" t="n">
        <v>45</v>
      </c>
      <c r="H12" s="26" t="n">
        <v>39</v>
      </c>
      <c r="I12" s="44" t="inlineStr">
        <is>
          <t>13 15 19 21 44 45</t>
        </is>
      </c>
      <c r="J12" s="26" t="n">
        <v>157</v>
      </c>
      <c r="K12" s="26" t="n">
        <v>5</v>
      </c>
      <c r="L12" s="26" t="n">
        <v>8</v>
      </c>
      <c r="M12" s="26" t="n">
        <v>32</v>
      </c>
      <c r="N12" s="26" t="n">
        <v>1</v>
      </c>
      <c r="O12" s="26" t="inlineStr">
        <is>
          <t>고2 저4</t>
        </is>
      </c>
      <c r="P12" s="25" t="n">
        <v>71</v>
      </c>
      <c r="Q12" s="26" t="inlineStr">
        <is>
          <t>+12</t>
        </is>
      </c>
      <c r="R12" s="26" t="inlineStr">
        <is>
          <t>상위14.8%</t>
        </is>
      </c>
      <c r="S12" s="26" t="n">
        <v>8</v>
      </c>
      <c r="T12" s="26" t="n">
        <v>0</v>
      </c>
      <c r="U12" s="26" t="n">
        <v>0</v>
      </c>
      <c r="V12" s="26" t="n">
        <v>0</v>
      </c>
      <c r="W12" s="26" t="n">
        <v>3</v>
      </c>
      <c r="X12" s="26" t="n">
        <v>31</v>
      </c>
      <c r="Y12" s="26" t="n">
        <v>16</v>
      </c>
      <c r="Z12" s="26" t="n">
        <v>19.99</v>
      </c>
      <c r="AA12" s="26" t="n">
        <v>17.46</v>
      </c>
    </row>
    <row r="13">
      <c r="A13" s="41" t="n">
        <v>1214</v>
      </c>
      <c r="B13" s="42" t="n">
        <v>10</v>
      </c>
      <c r="C13" s="42" t="n">
        <v>15</v>
      </c>
      <c r="D13" s="42" t="n">
        <v>19</v>
      </c>
      <c r="E13" s="42" t="n">
        <v>27</v>
      </c>
      <c r="F13" s="42" t="n">
        <v>30</v>
      </c>
      <c r="G13" s="42" t="n">
        <v>33</v>
      </c>
      <c r="H13" s="42" t="n">
        <v>14</v>
      </c>
      <c r="I13" s="43" t="inlineStr">
        <is>
          <t>10 15 19 27 30 33</t>
        </is>
      </c>
      <c r="J13" s="42" t="n">
        <v>134</v>
      </c>
      <c r="K13" s="42" t="n">
        <v>4</v>
      </c>
      <c r="L13" s="42" t="n">
        <v>9</v>
      </c>
      <c r="M13" s="42" t="n">
        <v>23</v>
      </c>
      <c r="N13" s="42" t="n">
        <v>0</v>
      </c>
      <c r="O13" s="42" t="inlineStr">
        <is>
          <t>고3 저3</t>
        </is>
      </c>
      <c r="P13" s="41" t="n">
        <v>55</v>
      </c>
      <c r="Q13" s="42" t="inlineStr">
        <is>
          <t>-4</t>
        </is>
      </c>
      <c r="R13" s="42" t="inlineStr">
        <is>
          <t>상위66.9%</t>
        </is>
      </c>
      <c r="S13" s="42" t="n">
        <v>4</v>
      </c>
      <c r="T13" s="42" t="n">
        <v>0</v>
      </c>
      <c r="U13" s="42" t="n">
        <v>0</v>
      </c>
      <c r="V13" s="42" t="n">
        <v>0</v>
      </c>
      <c r="W13" s="42" t="n">
        <v>1</v>
      </c>
      <c r="X13" s="42" t="n">
        <v>26</v>
      </c>
      <c r="Y13" s="42" t="n">
        <v>12</v>
      </c>
      <c r="Z13" s="42" t="n">
        <v>24.32</v>
      </c>
      <c r="AA13" s="42" t="n">
        <v>15.17</v>
      </c>
    </row>
    <row r="14">
      <c r="A14" s="41" t="n">
        <v>1213</v>
      </c>
      <c r="B14" s="42" t="n">
        <v>5</v>
      </c>
      <c r="C14" s="42" t="n">
        <v>11</v>
      </c>
      <c r="D14" s="42" t="n">
        <v>25</v>
      </c>
      <c r="E14" s="42" t="n">
        <v>27</v>
      </c>
      <c r="F14" s="42" t="n">
        <v>36</v>
      </c>
      <c r="G14" s="42" t="n">
        <v>38</v>
      </c>
      <c r="H14" s="42" t="n">
        <v>2</v>
      </c>
      <c r="I14" s="43" t="inlineStr">
        <is>
          <t>5 11 25 27 36 38</t>
        </is>
      </c>
      <c r="J14" s="42" t="n">
        <v>142</v>
      </c>
      <c r="K14" s="42" t="n">
        <v>4</v>
      </c>
      <c r="L14" s="42" t="n">
        <v>8</v>
      </c>
      <c r="M14" s="42" t="n">
        <v>33</v>
      </c>
      <c r="N14" s="42" t="n">
        <v>0</v>
      </c>
      <c r="O14" s="42" t="inlineStr">
        <is>
          <t>고4 저2</t>
        </is>
      </c>
      <c r="P14" s="41" t="n">
        <v>56</v>
      </c>
      <c r="Q14" s="42" t="inlineStr">
        <is>
          <t>-3</t>
        </is>
      </c>
      <c r="R14" s="42" t="inlineStr">
        <is>
          <t>상위63.5%</t>
        </is>
      </c>
      <c r="S14" s="42" t="n">
        <v>4</v>
      </c>
      <c r="T14" s="42" t="n">
        <v>0</v>
      </c>
      <c r="U14" s="42" t="n">
        <v>0</v>
      </c>
      <c r="V14" s="42" t="n">
        <v>0</v>
      </c>
      <c r="W14" s="42" t="n">
        <v>4</v>
      </c>
      <c r="X14" s="42" t="n">
        <v>22</v>
      </c>
      <c r="Y14" s="42" t="n">
        <v>18</v>
      </c>
      <c r="Z14" s="42" t="n">
        <v>17.4</v>
      </c>
      <c r="AA14" s="42" t="n">
        <v>12.24</v>
      </c>
    </row>
    <row r="15">
      <c r="A15" s="38" t="n">
        <v>1212</v>
      </c>
      <c r="B15" s="39" t="n">
        <v>5</v>
      </c>
      <c r="C15" s="39" t="n">
        <v>8</v>
      </c>
      <c r="D15" s="39" t="n">
        <v>25</v>
      </c>
      <c r="E15" s="39" t="n">
        <v>31</v>
      </c>
      <c r="F15" s="39" t="n">
        <v>41</v>
      </c>
      <c r="G15" s="39" t="n">
        <v>44</v>
      </c>
      <c r="H15" s="39" t="n">
        <v>45</v>
      </c>
      <c r="I15" s="40" t="inlineStr">
        <is>
          <t>5 8 25 31 41 44</t>
        </is>
      </c>
      <c r="J15" s="39" t="n">
        <v>154</v>
      </c>
      <c r="K15" s="39" t="n">
        <v>4</v>
      </c>
      <c r="L15" s="39" t="n">
        <v>8</v>
      </c>
      <c r="M15" s="39" t="n">
        <v>39</v>
      </c>
      <c r="N15" s="39" t="n">
        <v>0</v>
      </c>
      <c r="O15" s="39" t="inlineStr">
        <is>
          <t>고4 저2</t>
        </is>
      </c>
      <c r="P15" s="38" t="n">
        <v>47</v>
      </c>
      <c r="Q15" s="39" t="inlineStr">
        <is>
          <t>-12</t>
        </is>
      </c>
      <c r="R15" s="39" t="inlineStr">
        <is>
          <t>상위89.0%</t>
        </is>
      </c>
      <c r="S15" s="39" t="n">
        <v>3</v>
      </c>
      <c r="T15" s="39" t="n">
        <v>0</v>
      </c>
      <c r="U15" s="39" t="n">
        <v>0</v>
      </c>
      <c r="V15" s="39" t="n">
        <v>0</v>
      </c>
      <c r="W15" s="39" t="n">
        <v>1</v>
      </c>
      <c r="X15" s="39" t="n">
        <v>22</v>
      </c>
      <c r="Y15" s="39" t="n">
        <v>12</v>
      </c>
      <c r="Z15" s="39" t="n">
        <v>26.54</v>
      </c>
      <c r="AA15" s="39" t="n">
        <v>5.84</v>
      </c>
    </row>
    <row r="16">
      <c r="A16" s="25" t="n">
        <v>1211</v>
      </c>
      <c r="B16" s="26" t="n">
        <v>23</v>
      </c>
      <c r="C16" s="26" t="n">
        <v>26</v>
      </c>
      <c r="D16" s="26" t="n">
        <v>27</v>
      </c>
      <c r="E16" s="26" t="n">
        <v>35</v>
      </c>
      <c r="F16" s="26" t="n">
        <v>38</v>
      </c>
      <c r="G16" s="26" t="n">
        <v>40</v>
      </c>
      <c r="H16" s="26" t="n">
        <v>10</v>
      </c>
      <c r="I16" s="44" t="inlineStr">
        <is>
          <t>23 26 27 35 38 40</t>
        </is>
      </c>
      <c r="J16" s="26" t="n">
        <v>189</v>
      </c>
      <c r="K16" s="26" t="n">
        <v>3</v>
      </c>
      <c r="L16" s="26" t="n">
        <v>8</v>
      </c>
      <c r="M16" s="26" t="n">
        <v>17</v>
      </c>
      <c r="N16" s="26" t="n">
        <v>1</v>
      </c>
      <c r="O16" s="26" t="inlineStr">
        <is>
          <t>고6 저0</t>
        </is>
      </c>
      <c r="P16" s="25" t="n">
        <v>67</v>
      </c>
      <c r="Q16" s="26" t="inlineStr">
        <is>
          <t>+8</t>
        </is>
      </c>
      <c r="R16" s="26" t="inlineStr">
        <is>
          <t>상위26.4%</t>
        </is>
      </c>
      <c r="S16" s="26" t="n">
        <v>7</v>
      </c>
      <c r="T16" s="26" t="n">
        <v>0</v>
      </c>
      <c r="U16" s="26" t="n">
        <v>0</v>
      </c>
      <c r="V16" s="26" t="n">
        <v>0</v>
      </c>
      <c r="W16" s="26" t="n">
        <v>3</v>
      </c>
      <c r="X16" s="26" t="n">
        <v>29</v>
      </c>
      <c r="Y16" s="26" t="n">
        <v>14</v>
      </c>
      <c r="Z16" s="26" t="n">
        <v>23.71</v>
      </c>
      <c r="AA16" s="26" t="n">
        <v>7.43</v>
      </c>
    </row>
    <row r="17">
      <c r="A17" s="25" t="n">
        <v>1210</v>
      </c>
      <c r="B17" s="26" t="n">
        <v>1</v>
      </c>
      <c r="C17" s="26" t="n">
        <v>7</v>
      </c>
      <c r="D17" s="26" t="n">
        <v>9</v>
      </c>
      <c r="E17" s="26" t="n">
        <v>17</v>
      </c>
      <c r="F17" s="26" t="n">
        <v>27</v>
      </c>
      <c r="G17" s="26" t="n">
        <v>38</v>
      </c>
      <c r="H17" s="26" t="n">
        <v>31</v>
      </c>
      <c r="I17" s="44" t="inlineStr">
        <is>
          <t>1 7 9 17 27 38</t>
        </is>
      </c>
      <c r="J17" s="26" t="n">
        <v>99</v>
      </c>
      <c r="K17" s="26" t="n">
        <v>5</v>
      </c>
      <c r="L17" s="26" t="n">
        <v>8</v>
      </c>
      <c r="M17" s="26" t="n">
        <v>37</v>
      </c>
      <c r="N17" s="26" t="n">
        <v>0</v>
      </c>
      <c r="O17" s="26" t="inlineStr">
        <is>
          <t>고2 저4</t>
        </is>
      </c>
      <c r="P17" s="25" t="n">
        <v>69</v>
      </c>
      <c r="Q17" s="26" t="inlineStr">
        <is>
          <t>+10</t>
        </is>
      </c>
      <c r="R17" s="26" t="inlineStr">
        <is>
          <t>상위19.9%</t>
        </is>
      </c>
      <c r="S17" s="26" t="n">
        <v>7</v>
      </c>
      <c r="T17" s="26" t="n">
        <v>0</v>
      </c>
      <c r="U17" s="26" t="n">
        <v>0</v>
      </c>
      <c r="V17" s="26" t="n">
        <v>0</v>
      </c>
      <c r="W17" s="26" t="n">
        <v>1</v>
      </c>
      <c r="X17" s="26" t="n">
        <v>33</v>
      </c>
      <c r="Y17" s="26" t="n">
        <v>24</v>
      </c>
      <c r="Z17" s="26" t="n">
        <v>11.02</v>
      </c>
      <c r="AA17" s="26" t="n">
        <v>20.91</v>
      </c>
    </row>
    <row r="18">
      <c r="A18" s="27" t="n">
        <v>1209</v>
      </c>
      <c r="B18" s="28" t="n">
        <v>2</v>
      </c>
      <c r="C18" s="28" t="n">
        <v>17</v>
      </c>
      <c r="D18" s="28" t="n">
        <v>20</v>
      </c>
      <c r="E18" s="28" t="n">
        <v>35</v>
      </c>
      <c r="F18" s="28" t="n">
        <v>37</v>
      </c>
      <c r="G18" s="28" t="n">
        <v>39</v>
      </c>
      <c r="H18" s="28" t="n">
        <v>24</v>
      </c>
      <c r="I18" s="30" t="inlineStr">
        <is>
          <t>2 17 20 35 37 39</t>
        </is>
      </c>
      <c r="J18" s="28" t="n">
        <v>150</v>
      </c>
      <c r="K18" s="28" t="n">
        <v>4</v>
      </c>
      <c r="L18" s="28" t="n">
        <v>7</v>
      </c>
      <c r="M18" s="28" t="n">
        <v>37</v>
      </c>
      <c r="N18" s="28" t="n">
        <v>0</v>
      </c>
      <c r="O18" s="28" t="inlineStr">
        <is>
          <t>고3 저3</t>
        </is>
      </c>
      <c r="P18" s="27" t="n">
        <v>61</v>
      </c>
      <c r="Q18" s="28" t="inlineStr">
        <is>
          <t>+2</t>
        </is>
      </c>
      <c r="R18" s="28" t="inlineStr">
        <is>
          <t>상위45.2%</t>
        </is>
      </c>
      <c r="S18" s="28" t="n">
        <v>7</v>
      </c>
      <c r="T18" s="28" t="n">
        <v>0</v>
      </c>
      <c r="U18" s="28" t="n">
        <v>0</v>
      </c>
      <c r="V18" s="28" t="n">
        <v>0</v>
      </c>
      <c r="W18" s="28" t="n">
        <v>3</v>
      </c>
      <c r="X18" s="28" t="n">
        <v>26</v>
      </c>
      <c r="Y18" s="28" t="n">
        <v>22</v>
      </c>
      <c r="Z18" s="28" t="n">
        <v>13.72</v>
      </c>
      <c r="AA18" s="28" t="n">
        <v>3.03</v>
      </c>
    </row>
    <row r="19">
      <c r="A19" s="41" t="n">
        <v>1208</v>
      </c>
      <c r="B19" s="42" t="n">
        <v>6</v>
      </c>
      <c r="C19" s="42" t="n">
        <v>27</v>
      </c>
      <c r="D19" s="42" t="n">
        <v>30</v>
      </c>
      <c r="E19" s="42" t="n">
        <v>36</v>
      </c>
      <c r="F19" s="42" t="n">
        <v>38</v>
      </c>
      <c r="G19" s="42" t="n">
        <v>42</v>
      </c>
      <c r="H19" s="42" t="n">
        <v>25</v>
      </c>
      <c r="I19" s="43" t="inlineStr">
        <is>
          <t>6 27 30 36 38 42</t>
        </is>
      </c>
      <c r="J19" s="42" t="n">
        <v>179</v>
      </c>
      <c r="K19" s="42" t="n">
        <v>1</v>
      </c>
      <c r="L19" s="42" t="n">
        <v>9</v>
      </c>
      <c r="M19" s="42" t="n">
        <v>36</v>
      </c>
      <c r="N19" s="42" t="n">
        <v>0</v>
      </c>
      <c r="O19" s="42" t="inlineStr">
        <is>
          <t>고5 저1</t>
        </is>
      </c>
      <c r="P19" s="41" t="n">
        <v>56</v>
      </c>
      <c r="Q19" s="42" t="inlineStr">
        <is>
          <t>-3</t>
        </is>
      </c>
      <c r="R19" s="42" t="inlineStr">
        <is>
          <t>상위63.5%</t>
        </is>
      </c>
      <c r="S19" s="42" t="n">
        <v>3</v>
      </c>
      <c r="T19" s="42" t="n">
        <v>0</v>
      </c>
      <c r="U19" s="42" t="n">
        <v>0</v>
      </c>
      <c r="V19" s="42" t="n">
        <v>0</v>
      </c>
      <c r="W19" s="42" t="n">
        <v>0</v>
      </c>
      <c r="X19" s="42" t="n">
        <v>28</v>
      </c>
      <c r="Y19" s="42" t="n">
        <v>6</v>
      </c>
      <c r="Z19" s="42" t="n">
        <v>50.02</v>
      </c>
      <c r="AA19" s="42" t="n">
        <v>16.05</v>
      </c>
    </row>
    <row r="20">
      <c r="A20" s="41" t="n">
        <v>1207</v>
      </c>
      <c r="B20" s="42" t="n">
        <v>10</v>
      </c>
      <c r="C20" s="42" t="n">
        <v>22</v>
      </c>
      <c r="D20" s="42" t="n">
        <v>24</v>
      </c>
      <c r="E20" s="42" t="n">
        <v>27</v>
      </c>
      <c r="F20" s="42" t="n">
        <v>38</v>
      </c>
      <c r="G20" s="42" t="n">
        <v>45</v>
      </c>
      <c r="H20" s="42" t="n">
        <v>11</v>
      </c>
      <c r="I20" s="43" t="inlineStr">
        <is>
          <t>10 22 24 27 38 45</t>
        </is>
      </c>
      <c r="J20" s="42" t="n">
        <v>166</v>
      </c>
      <c r="K20" s="42" t="n">
        <v>2</v>
      </c>
      <c r="L20" s="42" t="n">
        <v>9</v>
      </c>
      <c r="M20" s="42" t="n">
        <v>35</v>
      </c>
      <c r="N20" s="42" t="n">
        <v>0</v>
      </c>
      <c r="O20" s="42" t="inlineStr">
        <is>
          <t>고4 저2</t>
        </is>
      </c>
      <c r="P20" s="41" t="n">
        <v>56</v>
      </c>
      <c r="Q20" s="42" t="inlineStr">
        <is>
          <t>-3</t>
        </is>
      </c>
      <c r="R20" s="42" t="inlineStr">
        <is>
          <t>상위63.5%</t>
        </is>
      </c>
      <c r="S20" s="42" t="n">
        <v>5</v>
      </c>
      <c r="T20" s="42" t="n">
        <v>0</v>
      </c>
      <c r="U20" s="42" t="n">
        <v>0</v>
      </c>
      <c r="V20" s="42" t="n">
        <v>0</v>
      </c>
      <c r="W20" s="42" t="n">
        <v>2</v>
      </c>
      <c r="X20" s="42" t="n">
        <v>25</v>
      </c>
      <c r="Y20" s="42" t="n">
        <v>17</v>
      </c>
      <c r="Z20" s="42" t="n">
        <v>17.33</v>
      </c>
      <c r="AA20" s="42" t="n">
        <v>11.69</v>
      </c>
    </row>
    <row r="21">
      <c r="A21" s="25" t="n">
        <v>1206</v>
      </c>
      <c r="B21" s="26" t="n">
        <v>1</v>
      </c>
      <c r="C21" s="26" t="n">
        <v>3</v>
      </c>
      <c r="D21" s="26" t="n">
        <v>17</v>
      </c>
      <c r="E21" s="26" t="n">
        <v>26</v>
      </c>
      <c r="F21" s="26" t="n">
        <v>27</v>
      </c>
      <c r="G21" s="26" t="n">
        <v>42</v>
      </c>
      <c r="H21" s="26" t="n">
        <v>23</v>
      </c>
      <c r="I21" s="44" t="inlineStr">
        <is>
          <t>1 3 17 26 27 42</t>
        </is>
      </c>
      <c r="J21" s="26" t="n">
        <v>116</v>
      </c>
      <c r="K21" s="26" t="n">
        <v>4</v>
      </c>
      <c r="L21" s="26" t="n">
        <v>8</v>
      </c>
      <c r="M21" s="26" t="n">
        <v>41</v>
      </c>
      <c r="N21" s="26" t="n">
        <v>1</v>
      </c>
      <c r="O21" s="26" t="inlineStr">
        <is>
          <t>고3 저3</t>
        </is>
      </c>
      <c r="P21" s="25" t="n">
        <v>78</v>
      </c>
      <c r="Q21" s="26" t="inlineStr">
        <is>
          <t>+19</t>
        </is>
      </c>
      <c r="R21" s="26" t="inlineStr">
        <is>
          <t>상위5.3%</t>
        </is>
      </c>
      <c r="S21" s="26" t="n">
        <v>8</v>
      </c>
      <c r="T21" s="26" t="n">
        <v>0</v>
      </c>
      <c r="U21" s="26" t="n">
        <v>0</v>
      </c>
      <c r="V21" s="26" t="n">
        <v>0</v>
      </c>
      <c r="W21" s="26" t="n">
        <v>2</v>
      </c>
      <c r="X21" s="26" t="n">
        <v>36</v>
      </c>
      <c r="Y21" s="26" t="n">
        <v>15</v>
      </c>
      <c r="Z21" s="26" t="n">
        <v>18.69</v>
      </c>
      <c r="AA21" s="26" t="n">
        <v>10.96</v>
      </c>
    </row>
    <row r="22">
      <c r="A22" s="41" t="n">
        <v>1205</v>
      </c>
      <c r="B22" s="42" t="n">
        <v>1</v>
      </c>
      <c r="C22" s="42" t="n">
        <v>4</v>
      </c>
      <c r="D22" s="42" t="n">
        <v>16</v>
      </c>
      <c r="E22" s="42" t="n">
        <v>23</v>
      </c>
      <c r="F22" s="42" t="n">
        <v>31</v>
      </c>
      <c r="G22" s="42" t="n">
        <v>41</v>
      </c>
      <c r="H22" s="42" t="n">
        <v>2</v>
      </c>
      <c r="I22" s="43" t="inlineStr">
        <is>
          <t>1 4 16 23 31 41</t>
        </is>
      </c>
      <c r="J22" s="42" t="n">
        <v>116</v>
      </c>
      <c r="K22" s="42" t="n">
        <v>4</v>
      </c>
      <c r="L22" s="42" t="n">
        <v>9</v>
      </c>
      <c r="M22" s="42" t="n">
        <v>40</v>
      </c>
      <c r="N22" s="42" t="n">
        <v>0</v>
      </c>
      <c r="O22" s="42" t="inlineStr">
        <is>
          <t>고3 저3</t>
        </is>
      </c>
      <c r="P22" s="41" t="n">
        <v>58</v>
      </c>
      <c r="Q22" s="42" t="inlineStr">
        <is>
          <t>-1</t>
        </is>
      </c>
      <c r="R22" s="42" t="inlineStr">
        <is>
          <t>상위55.5%</t>
        </is>
      </c>
      <c r="S22" s="42" t="n">
        <v>4</v>
      </c>
      <c r="T22" s="42" t="n">
        <v>0</v>
      </c>
      <c r="U22" s="42" t="n">
        <v>0</v>
      </c>
      <c r="V22" s="42" t="n">
        <v>0</v>
      </c>
      <c r="W22" s="42" t="n">
        <v>2</v>
      </c>
      <c r="X22" s="42" t="n">
        <v>26</v>
      </c>
      <c r="Y22" s="42" t="n">
        <v>10</v>
      </c>
      <c r="Z22" s="42" t="n">
        <v>32.26</v>
      </c>
      <c r="AA22" s="42" t="n">
        <v>13.82</v>
      </c>
    </row>
    <row r="23">
      <c r="A23" s="27" t="n">
        <v>1204</v>
      </c>
      <c r="B23" s="28" t="n">
        <v>8</v>
      </c>
      <c r="C23" s="28" t="n">
        <v>16</v>
      </c>
      <c r="D23" s="28" t="n">
        <v>28</v>
      </c>
      <c r="E23" s="28" t="n">
        <v>30</v>
      </c>
      <c r="F23" s="28" t="n">
        <v>31</v>
      </c>
      <c r="G23" s="28" t="n">
        <v>44</v>
      </c>
      <c r="H23" s="28" t="n">
        <v>27</v>
      </c>
      <c r="I23" s="30" t="inlineStr">
        <is>
          <t>8 16 28 30 31 44</t>
        </is>
      </c>
      <c r="J23" s="28" t="n">
        <v>157</v>
      </c>
      <c r="K23" s="28" t="n">
        <v>1</v>
      </c>
      <c r="L23" s="28" t="n">
        <v>9</v>
      </c>
      <c r="M23" s="28" t="n">
        <v>36</v>
      </c>
      <c r="N23" s="28" t="n">
        <v>1</v>
      </c>
      <c r="O23" s="28" t="inlineStr">
        <is>
          <t>고4 저2</t>
        </is>
      </c>
      <c r="P23" s="27" t="n">
        <v>59</v>
      </c>
      <c r="Q23" s="28" t="inlineStr">
        <is>
          <t>-0</t>
        </is>
      </c>
      <c r="R23" s="28" t="inlineStr">
        <is>
          <t>상위52.2%</t>
        </is>
      </c>
      <c r="S23" s="28" t="n">
        <v>3</v>
      </c>
      <c r="T23" s="28" t="n">
        <v>0</v>
      </c>
      <c r="U23" s="28" t="n">
        <v>0</v>
      </c>
      <c r="V23" s="28" t="n">
        <v>0</v>
      </c>
      <c r="W23" s="28" t="n">
        <v>1</v>
      </c>
      <c r="X23" s="28" t="n">
        <v>28</v>
      </c>
      <c r="Y23" s="28" t="n">
        <v>18</v>
      </c>
      <c r="Z23" s="28" t="n">
        <v>16.61</v>
      </c>
      <c r="AA23" s="28" t="n">
        <v>18.15</v>
      </c>
    </row>
    <row r="24">
      <c r="A24" s="38" t="n">
        <v>1203</v>
      </c>
      <c r="B24" s="39" t="n">
        <v>3</v>
      </c>
      <c r="C24" s="39" t="n">
        <v>6</v>
      </c>
      <c r="D24" s="39" t="n">
        <v>18</v>
      </c>
      <c r="E24" s="39" t="n">
        <v>29</v>
      </c>
      <c r="F24" s="39" t="n">
        <v>35</v>
      </c>
      <c r="G24" s="39" t="n">
        <v>39</v>
      </c>
      <c r="H24" s="39" t="n">
        <v>24</v>
      </c>
      <c r="I24" s="40" t="inlineStr">
        <is>
          <t>3 6 18 29 35 39</t>
        </is>
      </c>
      <c r="J24" s="39" t="n">
        <v>130</v>
      </c>
      <c r="K24" s="39" t="n">
        <v>4</v>
      </c>
      <c r="L24" s="39" t="n">
        <v>10</v>
      </c>
      <c r="M24" s="39" t="n">
        <v>36</v>
      </c>
      <c r="N24" s="39" t="n">
        <v>0</v>
      </c>
      <c r="O24" s="39" t="inlineStr">
        <is>
          <t>고3 저3</t>
        </is>
      </c>
      <c r="P24" s="38" t="n">
        <v>49</v>
      </c>
      <c r="Q24" s="39" t="inlineStr">
        <is>
          <t>-10</t>
        </is>
      </c>
      <c r="R24" s="39" t="inlineStr">
        <is>
          <t>상위84.8%</t>
        </is>
      </c>
      <c r="S24" s="39" t="n">
        <v>4</v>
      </c>
      <c r="T24" s="39" t="n">
        <v>0</v>
      </c>
      <c r="U24" s="39" t="n">
        <v>0</v>
      </c>
      <c r="V24" s="39" t="n">
        <v>0</v>
      </c>
      <c r="W24" s="39" t="n">
        <v>1</v>
      </c>
      <c r="X24" s="39" t="n">
        <v>23</v>
      </c>
      <c r="Y24" s="39" t="n">
        <v>21</v>
      </c>
      <c r="Z24" s="39" t="n">
        <v>13.68</v>
      </c>
      <c r="AA24" s="39" t="n">
        <v>9.039999999999999</v>
      </c>
    </row>
    <row r="25">
      <c r="A25" s="25" t="n">
        <v>1202</v>
      </c>
      <c r="B25" s="26" t="n">
        <v>5</v>
      </c>
      <c r="C25" s="26" t="n">
        <v>12</v>
      </c>
      <c r="D25" s="26" t="n">
        <v>21</v>
      </c>
      <c r="E25" s="26" t="n">
        <v>33</v>
      </c>
      <c r="F25" s="26" t="n">
        <v>37</v>
      </c>
      <c r="G25" s="26" t="n">
        <v>40</v>
      </c>
      <c r="H25" s="26" t="n">
        <v>7</v>
      </c>
      <c r="I25" s="44" t="inlineStr">
        <is>
          <t>5 12 21 33 37 40</t>
        </is>
      </c>
      <c r="J25" s="26" t="n">
        <v>148</v>
      </c>
      <c r="K25" s="26" t="n">
        <v>4</v>
      </c>
      <c r="L25" s="26" t="n">
        <v>7</v>
      </c>
      <c r="M25" s="26" t="n">
        <v>35</v>
      </c>
      <c r="N25" s="26" t="n">
        <v>0</v>
      </c>
      <c r="O25" s="26" t="inlineStr">
        <is>
          <t>고3 저3</t>
        </is>
      </c>
      <c r="P25" s="25" t="n">
        <v>68</v>
      </c>
      <c r="Q25" s="26" t="inlineStr">
        <is>
          <t>+9</t>
        </is>
      </c>
      <c r="R25" s="26" t="inlineStr">
        <is>
          <t>상위23.2%</t>
        </is>
      </c>
      <c r="S25" s="26" t="n">
        <v>8</v>
      </c>
      <c r="T25" s="26" t="n">
        <v>0</v>
      </c>
      <c r="U25" s="26" t="n">
        <v>0</v>
      </c>
      <c r="V25" s="26" t="n">
        <v>0</v>
      </c>
      <c r="W25" s="26" t="n">
        <v>2</v>
      </c>
      <c r="X25" s="26" t="n">
        <v>31</v>
      </c>
      <c r="Y25" s="26" t="n">
        <v>14</v>
      </c>
      <c r="Z25" s="26" t="n">
        <v>19.2</v>
      </c>
      <c r="AA25" s="26" t="n">
        <v>19.44</v>
      </c>
    </row>
    <row r="26">
      <c r="A26" s="25" t="n">
        <v>1201</v>
      </c>
      <c r="B26" s="26" t="n">
        <v>7</v>
      </c>
      <c r="C26" s="26" t="n">
        <v>9</v>
      </c>
      <c r="D26" s="26" t="n">
        <v>24</v>
      </c>
      <c r="E26" s="26" t="n">
        <v>27</v>
      </c>
      <c r="F26" s="26" t="n">
        <v>35</v>
      </c>
      <c r="G26" s="26" t="n">
        <v>36</v>
      </c>
      <c r="H26" s="26" t="n">
        <v>37</v>
      </c>
      <c r="I26" s="44" t="inlineStr">
        <is>
          <t>7 9 24 27 35 36</t>
        </is>
      </c>
      <c r="J26" s="26" t="n">
        <v>138</v>
      </c>
      <c r="K26" s="26" t="n">
        <v>4</v>
      </c>
      <c r="L26" s="26" t="n">
        <v>10</v>
      </c>
      <c r="M26" s="26" t="n">
        <v>29</v>
      </c>
      <c r="N26" s="26" t="n">
        <v>1</v>
      </c>
      <c r="O26" s="26" t="inlineStr">
        <is>
          <t>고4 저2</t>
        </is>
      </c>
      <c r="P26" s="25" t="n">
        <v>84</v>
      </c>
      <c r="Q26" s="26" t="inlineStr">
        <is>
          <t>+25</t>
        </is>
      </c>
      <c r="R26" s="26" t="inlineStr">
        <is>
          <t>상위1.6%</t>
        </is>
      </c>
      <c r="S26" s="26" t="n">
        <v>7</v>
      </c>
      <c r="T26" s="26" t="n">
        <v>0</v>
      </c>
      <c r="U26" s="26" t="n">
        <v>0</v>
      </c>
      <c r="V26" s="26" t="n">
        <v>0</v>
      </c>
      <c r="W26" s="26" t="n">
        <v>2</v>
      </c>
      <c r="X26" s="26" t="n">
        <v>39</v>
      </c>
      <c r="Y26" s="26" t="n">
        <v>19</v>
      </c>
      <c r="Z26" s="26" t="n">
        <v>14.15</v>
      </c>
      <c r="AA26" s="26" t="n">
        <v>22.57</v>
      </c>
    </row>
    <row r="27">
      <c r="A27" s="25" t="n">
        <v>1200</v>
      </c>
      <c r="B27" s="26" t="n">
        <v>1</v>
      </c>
      <c r="C27" s="26" t="n">
        <v>2</v>
      </c>
      <c r="D27" s="26" t="n">
        <v>4</v>
      </c>
      <c r="E27" s="26" t="n">
        <v>16</v>
      </c>
      <c r="F27" s="26" t="n">
        <v>20</v>
      </c>
      <c r="G27" s="26" t="n">
        <v>32</v>
      </c>
      <c r="H27" s="26" t="n">
        <v>45</v>
      </c>
      <c r="I27" s="44" t="inlineStr">
        <is>
          <t>1 2 4 16 20 32</t>
        </is>
      </c>
      <c r="J27" s="26" t="n">
        <v>75</v>
      </c>
      <c r="K27" s="26" t="n">
        <v>1</v>
      </c>
      <c r="L27" s="26" t="n">
        <v>8</v>
      </c>
      <c r="M27" s="26" t="n">
        <v>31</v>
      </c>
      <c r="N27" s="26" t="n">
        <v>1</v>
      </c>
      <c r="O27" s="26" t="inlineStr">
        <is>
          <t>고1 저5</t>
        </is>
      </c>
      <c r="P27" s="25" t="n">
        <v>70</v>
      </c>
      <c r="Q27" s="26" t="inlineStr">
        <is>
          <t>+11</t>
        </is>
      </c>
      <c r="R27" s="26" t="inlineStr">
        <is>
          <t>상위17.7%</t>
        </is>
      </c>
      <c r="S27" s="26" t="n">
        <v>4</v>
      </c>
      <c r="T27" s="26" t="n">
        <v>0</v>
      </c>
      <c r="U27" s="26" t="n">
        <v>0</v>
      </c>
      <c r="V27" s="26" t="n">
        <v>0</v>
      </c>
      <c r="W27" s="26" t="n">
        <v>2</v>
      </c>
      <c r="X27" s="26" t="n">
        <v>32</v>
      </c>
      <c r="Y27" s="26" t="n">
        <v>12</v>
      </c>
      <c r="Z27" s="26" t="n">
        <v>23.57</v>
      </c>
      <c r="AA27" s="26" t="n">
        <v>12.95</v>
      </c>
    </row>
    <row r="28">
      <c r="A28" s="27" t="n">
        <v>1199</v>
      </c>
      <c r="B28" s="28" t="n">
        <v>16</v>
      </c>
      <c r="C28" s="28" t="n">
        <v>24</v>
      </c>
      <c r="D28" s="28" t="n">
        <v>25</v>
      </c>
      <c r="E28" s="28" t="n">
        <v>30</v>
      </c>
      <c r="F28" s="28" t="n">
        <v>31</v>
      </c>
      <c r="G28" s="28" t="n">
        <v>32</v>
      </c>
      <c r="H28" s="28" t="n">
        <v>7</v>
      </c>
      <c r="I28" s="30" t="inlineStr">
        <is>
          <t>16 24 25 30 31 32</t>
        </is>
      </c>
      <c r="J28" s="28" t="n">
        <v>158</v>
      </c>
      <c r="K28" s="28" t="n">
        <v>2</v>
      </c>
      <c r="L28" s="28" t="n">
        <v>5</v>
      </c>
      <c r="M28" s="28" t="n">
        <v>16</v>
      </c>
      <c r="N28" s="28" t="n">
        <v>3</v>
      </c>
      <c r="O28" s="28" t="inlineStr">
        <is>
          <t>고5 저1</t>
        </is>
      </c>
      <c r="P28" s="27" t="n">
        <v>59</v>
      </c>
      <c r="Q28" s="28" t="inlineStr">
        <is>
          <t>-0</t>
        </is>
      </c>
      <c r="R28" s="28" t="inlineStr">
        <is>
          <t>상위52.2%</t>
        </is>
      </c>
      <c r="S28" s="28" t="n">
        <v>0</v>
      </c>
      <c r="T28" s="28" t="n">
        <v>0</v>
      </c>
      <c r="U28" s="28" t="n">
        <v>0</v>
      </c>
      <c r="V28" s="28" t="n">
        <v>0</v>
      </c>
      <c r="W28" s="28" t="n">
        <v>1</v>
      </c>
      <c r="X28" s="28" t="n">
        <v>28</v>
      </c>
      <c r="Y28" s="28" t="n">
        <v>17</v>
      </c>
      <c r="Z28" s="28" t="n">
        <v>16.96</v>
      </c>
      <c r="AA28" s="28" t="n">
        <v>17.33</v>
      </c>
    </row>
    <row r="29">
      <c r="A29" s="27" t="n">
        <v>1198</v>
      </c>
      <c r="B29" s="28" t="n">
        <v>26</v>
      </c>
      <c r="C29" s="28" t="n">
        <v>30</v>
      </c>
      <c r="D29" s="28" t="n">
        <v>33</v>
      </c>
      <c r="E29" s="28" t="n">
        <v>38</v>
      </c>
      <c r="F29" s="28" t="n">
        <v>39</v>
      </c>
      <c r="G29" s="28" t="n">
        <v>41</v>
      </c>
      <c r="H29" s="28" t="n">
        <v>21</v>
      </c>
      <c r="I29" s="30" t="inlineStr">
        <is>
          <t>26 30 33 38 39 41</t>
        </is>
      </c>
      <c r="J29" s="28" t="n">
        <v>207</v>
      </c>
      <c r="K29" s="28" t="n">
        <v>3</v>
      </c>
      <c r="L29" s="28" t="n">
        <v>8</v>
      </c>
      <c r="M29" s="28" t="n">
        <v>15</v>
      </c>
      <c r="N29" s="28" t="n">
        <v>1</v>
      </c>
      <c r="O29" s="28" t="inlineStr">
        <is>
          <t>고6 저0</t>
        </is>
      </c>
      <c r="P29" s="27" t="n">
        <v>59</v>
      </c>
      <c r="Q29" s="28" t="inlineStr">
        <is>
          <t>-0</t>
        </is>
      </c>
      <c r="R29" s="28" t="inlineStr">
        <is>
          <t>상위52.2%</t>
        </is>
      </c>
      <c r="S29" s="28" t="n">
        <v>1</v>
      </c>
      <c r="T29" s="28" t="n">
        <v>0</v>
      </c>
      <c r="U29" s="28" t="n">
        <v>0</v>
      </c>
      <c r="V29" s="28" t="n">
        <v>0</v>
      </c>
      <c r="W29" s="28" t="n">
        <v>3</v>
      </c>
      <c r="X29" s="28" t="n">
        <v>25</v>
      </c>
      <c r="Y29" s="28" t="n">
        <v>10</v>
      </c>
      <c r="Z29" s="28" t="n">
        <v>29.54</v>
      </c>
      <c r="AA29" s="28" t="n">
        <v>10.46</v>
      </c>
    </row>
    <row r="30">
      <c r="A30" s="38" t="n">
        <v>1197</v>
      </c>
      <c r="B30" s="39" t="n">
        <v>1</v>
      </c>
      <c r="C30" s="39" t="n">
        <v>5</v>
      </c>
      <c r="D30" s="39" t="n">
        <v>7</v>
      </c>
      <c r="E30" s="39" t="n">
        <v>26</v>
      </c>
      <c r="F30" s="39" t="n">
        <v>28</v>
      </c>
      <c r="G30" s="39" t="n">
        <v>43</v>
      </c>
      <c r="H30" s="39" t="n">
        <v>30</v>
      </c>
      <c r="I30" s="40" t="inlineStr">
        <is>
          <t>1 5 7 26 28 43</t>
        </is>
      </c>
      <c r="J30" s="39" t="n">
        <v>110</v>
      </c>
      <c r="K30" s="39" t="n">
        <v>4</v>
      </c>
      <c r="L30" s="39" t="n">
        <v>8</v>
      </c>
      <c r="M30" s="39" t="n">
        <v>42</v>
      </c>
      <c r="N30" s="39" t="n">
        <v>0</v>
      </c>
      <c r="O30" s="39" t="inlineStr">
        <is>
          <t>고3 저3</t>
        </is>
      </c>
      <c r="P30" s="38" t="n">
        <v>48</v>
      </c>
      <c r="Q30" s="39" t="inlineStr">
        <is>
          <t>-11</t>
        </is>
      </c>
      <c r="R30" s="39" t="inlineStr">
        <is>
          <t>상위87.0%</t>
        </is>
      </c>
      <c r="S30" s="39" t="n">
        <v>4</v>
      </c>
      <c r="T30" s="39" t="n">
        <v>0</v>
      </c>
      <c r="U30" s="39" t="n">
        <v>0</v>
      </c>
      <c r="V30" s="39" t="n">
        <v>0</v>
      </c>
      <c r="W30" s="39" t="n">
        <v>2</v>
      </c>
      <c r="X30" s="39" t="n">
        <v>21</v>
      </c>
      <c r="Y30" s="39" t="n">
        <v>13</v>
      </c>
      <c r="Z30" s="39" t="n">
        <v>22.05</v>
      </c>
      <c r="AA30" s="39" t="n">
        <v>6.53</v>
      </c>
    </row>
    <row r="31">
      <c r="A31" s="41" t="n">
        <v>1196</v>
      </c>
      <c r="B31" s="42" t="n">
        <v>8</v>
      </c>
      <c r="C31" s="42" t="n">
        <v>12</v>
      </c>
      <c r="D31" s="42" t="n">
        <v>15</v>
      </c>
      <c r="E31" s="42" t="n">
        <v>29</v>
      </c>
      <c r="F31" s="42" t="n">
        <v>40</v>
      </c>
      <c r="G31" s="42" t="n">
        <v>45</v>
      </c>
      <c r="H31" s="42" t="n">
        <v>14</v>
      </c>
      <c r="I31" s="43" t="inlineStr">
        <is>
          <t>8 12 15 29 40 45</t>
        </is>
      </c>
      <c r="J31" s="42" t="n">
        <v>149</v>
      </c>
      <c r="K31" s="42" t="n">
        <v>3</v>
      </c>
      <c r="L31" s="42" t="n">
        <v>10</v>
      </c>
      <c r="M31" s="42" t="n">
        <v>37</v>
      </c>
      <c r="N31" s="42" t="n">
        <v>0</v>
      </c>
      <c r="O31" s="42" t="inlineStr">
        <is>
          <t>고3 저3</t>
        </is>
      </c>
      <c r="P31" s="41" t="n">
        <v>56</v>
      </c>
      <c r="Q31" s="42" t="inlineStr">
        <is>
          <t>-3</t>
        </is>
      </c>
      <c r="R31" s="42" t="inlineStr">
        <is>
          <t>상위63.5%</t>
        </is>
      </c>
      <c r="S31" s="42" t="n">
        <v>5</v>
      </c>
      <c r="T31" s="42" t="n">
        <v>0</v>
      </c>
      <c r="U31" s="42" t="n">
        <v>0</v>
      </c>
      <c r="V31" s="42" t="n">
        <v>0</v>
      </c>
      <c r="W31" s="42" t="n">
        <v>2</v>
      </c>
      <c r="X31" s="42" t="n">
        <v>25</v>
      </c>
      <c r="Y31" s="42" t="n">
        <v>15</v>
      </c>
      <c r="Z31" s="42" t="n">
        <v>20.02</v>
      </c>
      <c r="AA31" s="42" t="n">
        <v>18.34</v>
      </c>
    </row>
    <row r="32">
      <c r="A32" s="41" t="n">
        <v>1195</v>
      </c>
      <c r="B32" s="42" t="n">
        <v>3</v>
      </c>
      <c r="C32" s="42" t="n">
        <v>15</v>
      </c>
      <c r="D32" s="42" t="n">
        <v>27</v>
      </c>
      <c r="E32" s="42" t="n">
        <v>33</v>
      </c>
      <c r="F32" s="42" t="n">
        <v>34</v>
      </c>
      <c r="G32" s="42" t="n">
        <v>36</v>
      </c>
      <c r="H32" s="42" t="n">
        <v>37</v>
      </c>
      <c r="I32" s="43" t="inlineStr">
        <is>
          <t>3 15 27 33 34 36</t>
        </is>
      </c>
      <c r="J32" s="42" t="n">
        <v>148</v>
      </c>
      <c r="K32" s="42" t="n">
        <v>4</v>
      </c>
      <c r="L32" s="42" t="n">
        <v>9</v>
      </c>
      <c r="M32" s="42" t="n">
        <v>33</v>
      </c>
      <c r="N32" s="42" t="n">
        <v>1</v>
      </c>
      <c r="O32" s="42" t="inlineStr">
        <is>
          <t>고4 저2</t>
        </is>
      </c>
      <c r="P32" s="41" t="n">
        <v>55</v>
      </c>
      <c r="Q32" s="42" t="inlineStr">
        <is>
          <t>-4</t>
        </is>
      </c>
      <c r="R32" s="42" t="inlineStr">
        <is>
          <t>상위66.9%</t>
        </is>
      </c>
      <c r="S32" s="42" t="n">
        <v>4</v>
      </c>
      <c r="T32" s="42" t="n">
        <v>0</v>
      </c>
      <c r="U32" s="42" t="n">
        <v>0</v>
      </c>
      <c r="V32" s="42" t="n">
        <v>0</v>
      </c>
      <c r="W32" s="42" t="n">
        <v>1</v>
      </c>
      <c r="X32" s="42" t="n">
        <v>26</v>
      </c>
      <c r="Y32" s="42" t="n">
        <v>10</v>
      </c>
      <c r="Z32" s="42" t="n">
        <v>29.39</v>
      </c>
      <c r="AA32" s="42" t="n">
        <v>21.12</v>
      </c>
    </row>
    <row r="33">
      <c r="A33" s="25" t="n">
        <v>1194</v>
      </c>
      <c r="B33" s="26" t="n">
        <v>3</v>
      </c>
      <c r="C33" s="26" t="n">
        <v>13</v>
      </c>
      <c r="D33" s="26" t="n">
        <v>15</v>
      </c>
      <c r="E33" s="26" t="n">
        <v>24</v>
      </c>
      <c r="F33" s="26" t="n">
        <v>33</v>
      </c>
      <c r="G33" s="26" t="n">
        <v>37</v>
      </c>
      <c r="H33" s="26" t="n">
        <v>2</v>
      </c>
      <c r="I33" s="44" t="inlineStr">
        <is>
          <t>3 13 15 24 33 37</t>
        </is>
      </c>
      <c r="J33" s="26" t="n">
        <v>125</v>
      </c>
      <c r="K33" s="26" t="n">
        <v>5</v>
      </c>
      <c r="L33" s="26" t="n">
        <v>9</v>
      </c>
      <c r="M33" s="26" t="n">
        <v>34</v>
      </c>
      <c r="N33" s="26" t="n">
        <v>0</v>
      </c>
      <c r="O33" s="26" t="inlineStr">
        <is>
          <t>고3 저3</t>
        </is>
      </c>
      <c r="P33" s="25" t="n">
        <v>88</v>
      </c>
      <c r="Q33" s="26" t="inlineStr">
        <is>
          <t>+29</t>
        </is>
      </c>
      <c r="R33" s="26" t="inlineStr">
        <is>
          <t>상위0.8%</t>
        </is>
      </c>
      <c r="S33" s="26" t="n">
        <v>9</v>
      </c>
      <c r="T33" s="26" t="n">
        <v>0</v>
      </c>
      <c r="U33" s="26" t="n">
        <v>0</v>
      </c>
      <c r="V33" s="26" t="n">
        <v>1</v>
      </c>
      <c r="W33" s="26" t="n">
        <v>2</v>
      </c>
      <c r="X33" s="26" t="n">
        <v>39</v>
      </c>
      <c r="Y33" s="26" t="n">
        <v>28</v>
      </c>
      <c r="Z33" s="26" t="n">
        <v>9.85</v>
      </c>
      <c r="AA33" s="26" t="n">
        <v>25.68</v>
      </c>
    </row>
    <row r="34">
      <c r="A34" s="41" t="n">
        <v>1193</v>
      </c>
      <c r="B34" s="42" t="n">
        <v>6</v>
      </c>
      <c r="C34" s="42" t="n">
        <v>9</v>
      </c>
      <c r="D34" s="42" t="n">
        <v>16</v>
      </c>
      <c r="E34" s="42" t="n">
        <v>19</v>
      </c>
      <c r="F34" s="42" t="n">
        <v>24</v>
      </c>
      <c r="G34" s="42" t="n">
        <v>28</v>
      </c>
      <c r="H34" s="42" t="n">
        <v>17</v>
      </c>
      <c r="I34" s="43" t="inlineStr">
        <is>
          <t>6 9 16 19 24 28</t>
        </is>
      </c>
      <c r="J34" s="42" t="n">
        <v>102</v>
      </c>
      <c r="K34" s="42" t="n">
        <v>2</v>
      </c>
      <c r="L34" s="42" t="n">
        <v>8</v>
      </c>
      <c r="M34" s="42" t="n">
        <v>22</v>
      </c>
      <c r="N34" s="42" t="n">
        <v>0</v>
      </c>
      <c r="O34" s="42" t="inlineStr">
        <is>
          <t>고2 저4</t>
        </is>
      </c>
      <c r="P34" s="41" t="n">
        <v>56</v>
      </c>
      <c r="Q34" s="42" t="inlineStr">
        <is>
          <t>-3</t>
        </is>
      </c>
      <c r="R34" s="42" t="inlineStr">
        <is>
          <t>상위63.5%</t>
        </is>
      </c>
      <c r="S34" s="42" t="n">
        <v>4</v>
      </c>
      <c r="T34" s="42" t="n">
        <v>0</v>
      </c>
      <c r="U34" s="42" t="n">
        <v>0</v>
      </c>
      <c r="V34" s="42" t="n">
        <v>0</v>
      </c>
      <c r="W34" s="42" t="n">
        <v>2</v>
      </c>
      <c r="X34" s="42" t="n">
        <v>25</v>
      </c>
      <c r="Y34" s="42" t="n">
        <v>16</v>
      </c>
      <c r="Z34" s="42" t="n">
        <v>17.17</v>
      </c>
      <c r="AA34" s="42" t="n">
        <v>11.37</v>
      </c>
    </row>
    <row r="35">
      <c r="A35" s="27" t="n">
        <v>1192</v>
      </c>
      <c r="B35" s="28" t="n">
        <v>10</v>
      </c>
      <c r="C35" s="28" t="n">
        <v>16</v>
      </c>
      <c r="D35" s="28" t="n">
        <v>23</v>
      </c>
      <c r="E35" s="28" t="n">
        <v>36</v>
      </c>
      <c r="F35" s="28" t="n">
        <v>39</v>
      </c>
      <c r="G35" s="28" t="n">
        <v>40</v>
      </c>
      <c r="H35" s="28" t="n">
        <v>11</v>
      </c>
      <c r="I35" s="30" t="inlineStr">
        <is>
          <t>10 16 23 36 39 40</t>
        </is>
      </c>
      <c r="J35" s="28" t="n">
        <v>164</v>
      </c>
      <c r="K35" s="28" t="n">
        <v>2</v>
      </c>
      <c r="L35" s="28" t="n">
        <v>9</v>
      </c>
      <c r="M35" s="28" t="n">
        <v>30</v>
      </c>
      <c r="N35" s="28" t="n">
        <v>1</v>
      </c>
      <c r="O35" s="28" t="inlineStr">
        <is>
          <t>고4 저2</t>
        </is>
      </c>
      <c r="P35" s="27" t="n">
        <v>65</v>
      </c>
      <c r="Q35" s="28" t="inlineStr">
        <is>
          <t>+6</t>
        </is>
      </c>
      <c r="R35" s="28" t="inlineStr">
        <is>
          <t>상위32.5%</t>
        </is>
      </c>
      <c r="S35" s="28" t="n">
        <v>5</v>
      </c>
      <c r="T35" s="28" t="n">
        <v>0</v>
      </c>
      <c r="U35" s="28" t="n">
        <v>0</v>
      </c>
      <c r="V35" s="28" t="n">
        <v>0</v>
      </c>
      <c r="W35" s="28" t="n">
        <v>1</v>
      </c>
      <c r="X35" s="28" t="n">
        <v>31</v>
      </c>
      <c r="Y35" s="28" t="n">
        <v>29</v>
      </c>
      <c r="Z35" s="28" t="n">
        <v>10.8</v>
      </c>
      <c r="AA35" s="28" t="n">
        <v>10.59</v>
      </c>
    </row>
    <row r="36">
      <c r="A36" s="27" t="n">
        <v>1191</v>
      </c>
      <c r="B36" s="28" t="n">
        <v>1</v>
      </c>
      <c r="C36" s="28" t="n">
        <v>4</v>
      </c>
      <c r="D36" s="28" t="n">
        <v>11</v>
      </c>
      <c r="E36" s="28" t="n">
        <v>12</v>
      </c>
      <c r="F36" s="28" t="n">
        <v>20</v>
      </c>
      <c r="G36" s="28" t="n">
        <v>41</v>
      </c>
      <c r="H36" s="28" t="n">
        <v>2</v>
      </c>
      <c r="I36" s="30" t="inlineStr">
        <is>
          <t>1 4 11 12 20 41</t>
        </is>
      </c>
      <c r="J36" s="28" t="n">
        <v>89</v>
      </c>
      <c r="K36" s="28" t="n">
        <v>3</v>
      </c>
      <c r="L36" s="28" t="n">
        <v>9</v>
      </c>
      <c r="M36" s="28" t="n">
        <v>40</v>
      </c>
      <c r="N36" s="28" t="n">
        <v>1</v>
      </c>
      <c r="O36" s="28" t="inlineStr">
        <is>
          <t>고1 저5</t>
        </is>
      </c>
      <c r="P36" s="27" t="n">
        <v>63</v>
      </c>
      <c r="Q36" s="28" t="inlineStr">
        <is>
          <t>+4</t>
        </is>
      </c>
      <c r="R36" s="28" t="inlineStr">
        <is>
          <t>상위38.3%</t>
        </is>
      </c>
      <c r="S36" s="28" t="n">
        <v>6</v>
      </c>
      <c r="T36" s="28" t="n">
        <v>0</v>
      </c>
      <c r="U36" s="28" t="n">
        <v>0</v>
      </c>
      <c r="V36" s="28" t="n">
        <v>0</v>
      </c>
      <c r="W36" s="28" t="n">
        <v>1</v>
      </c>
      <c r="X36" s="28" t="n">
        <v>30</v>
      </c>
      <c r="Y36" s="28" t="n">
        <v>18</v>
      </c>
      <c r="Z36" s="28" t="n">
        <v>15.36</v>
      </c>
      <c r="AA36" s="28" t="n">
        <v>15.01</v>
      </c>
    </row>
    <row r="37">
      <c r="A37" s="41" t="n">
        <v>1190</v>
      </c>
      <c r="B37" s="42" t="n">
        <v>7</v>
      </c>
      <c r="C37" s="42" t="n">
        <v>9</v>
      </c>
      <c r="D37" s="42" t="n">
        <v>19</v>
      </c>
      <c r="E37" s="42" t="n">
        <v>23</v>
      </c>
      <c r="F37" s="42" t="n">
        <v>26</v>
      </c>
      <c r="G37" s="42" t="n">
        <v>45</v>
      </c>
      <c r="H37" s="42" t="n">
        <v>33</v>
      </c>
      <c r="I37" s="43" t="inlineStr">
        <is>
          <t>7 9 19 23 26 45</t>
        </is>
      </c>
      <c r="J37" s="42" t="n">
        <v>129</v>
      </c>
      <c r="K37" s="42" t="n">
        <v>5</v>
      </c>
      <c r="L37" s="42" t="n">
        <v>9</v>
      </c>
      <c r="M37" s="42" t="n">
        <v>38</v>
      </c>
      <c r="N37" s="42" t="n">
        <v>0</v>
      </c>
      <c r="O37" s="42" t="inlineStr">
        <is>
          <t>고3 저3</t>
        </is>
      </c>
      <c r="P37" s="41" t="n">
        <v>58</v>
      </c>
      <c r="Q37" s="42" t="inlineStr">
        <is>
          <t>-1</t>
        </is>
      </c>
      <c r="R37" s="42" t="inlineStr">
        <is>
          <t>상위55.5%</t>
        </is>
      </c>
      <c r="S37" s="42" t="n">
        <v>4</v>
      </c>
      <c r="T37" s="42" t="n">
        <v>0</v>
      </c>
      <c r="U37" s="42" t="n">
        <v>0</v>
      </c>
      <c r="V37" s="42" t="n">
        <v>0</v>
      </c>
      <c r="W37" s="42" t="n">
        <v>4</v>
      </c>
      <c r="X37" s="42" t="n">
        <v>23</v>
      </c>
      <c r="Y37" s="42" t="n">
        <v>6</v>
      </c>
      <c r="Z37" s="42" t="n">
        <v>46.23</v>
      </c>
      <c r="AA37" s="42" t="n">
        <v>12.58</v>
      </c>
    </row>
    <row r="38">
      <c r="A38" s="38" t="n">
        <v>1189</v>
      </c>
      <c r="B38" s="39" t="n">
        <v>9</v>
      </c>
      <c r="C38" s="39" t="n">
        <v>19</v>
      </c>
      <c r="D38" s="39" t="n">
        <v>29</v>
      </c>
      <c r="E38" s="39" t="n">
        <v>35</v>
      </c>
      <c r="F38" s="39" t="n">
        <v>37</v>
      </c>
      <c r="G38" s="39" t="n">
        <v>38</v>
      </c>
      <c r="H38" s="39" t="n">
        <v>31</v>
      </c>
      <c r="I38" s="40" t="inlineStr">
        <is>
          <t>9 19 29 35 37 38</t>
        </is>
      </c>
      <c r="J38" s="39" t="n">
        <v>167</v>
      </c>
      <c r="K38" s="39" t="n">
        <v>5</v>
      </c>
      <c r="L38" s="39" t="n">
        <v>9</v>
      </c>
      <c r="M38" s="39" t="n">
        <v>29</v>
      </c>
      <c r="N38" s="39" t="n">
        <v>1</v>
      </c>
      <c r="O38" s="39" t="inlineStr">
        <is>
          <t>고4 저2</t>
        </is>
      </c>
      <c r="P38" s="38" t="n">
        <v>38</v>
      </c>
      <c r="Q38" s="39" t="inlineStr">
        <is>
          <t>-21</t>
        </is>
      </c>
      <c r="R38" s="39" t="inlineStr">
        <is>
          <t>상위98.1%</t>
        </is>
      </c>
      <c r="S38" s="39" t="n">
        <v>3</v>
      </c>
      <c r="T38" s="39" t="n">
        <v>0</v>
      </c>
      <c r="U38" s="39" t="n">
        <v>0</v>
      </c>
      <c r="V38" s="39" t="n">
        <v>0</v>
      </c>
      <c r="W38" s="39" t="n">
        <v>0</v>
      </c>
      <c r="X38" s="39" t="n">
        <v>19</v>
      </c>
      <c r="Y38" s="39" t="n">
        <v>13</v>
      </c>
      <c r="Z38" s="39" t="n">
        <v>22.64</v>
      </c>
      <c r="AA38" s="39" t="n">
        <v>4.62</v>
      </c>
    </row>
    <row r="39">
      <c r="A39" s="27" t="n">
        <v>1188</v>
      </c>
      <c r="B39" s="28" t="n">
        <v>3</v>
      </c>
      <c r="C39" s="28" t="n">
        <v>4</v>
      </c>
      <c r="D39" s="28" t="n">
        <v>12</v>
      </c>
      <c r="E39" s="28" t="n">
        <v>19</v>
      </c>
      <c r="F39" s="28" t="n">
        <v>22</v>
      </c>
      <c r="G39" s="28" t="n">
        <v>27</v>
      </c>
      <c r="H39" s="28" t="n">
        <v>9</v>
      </c>
      <c r="I39" s="30" t="inlineStr">
        <is>
          <t>3 4 12 19 22 27</t>
        </is>
      </c>
      <c r="J39" s="28" t="n">
        <v>87</v>
      </c>
      <c r="K39" s="28" t="n">
        <v>3</v>
      </c>
      <c r="L39" s="28" t="n">
        <v>8</v>
      </c>
      <c r="M39" s="28" t="n">
        <v>24</v>
      </c>
      <c r="N39" s="28" t="n">
        <v>1</v>
      </c>
      <c r="O39" s="28" t="inlineStr">
        <is>
          <t>고1 저5</t>
        </is>
      </c>
      <c r="P39" s="27" t="n">
        <v>59</v>
      </c>
      <c r="Q39" s="28" t="inlineStr">
        <is>
          <t>-0</t>
        </is>
      </c>
      <c r="R39" s="28" t="inlineStr">
        <is>
          <t>상위52.2%</t>
        </is>
      </c>
      <c r="S39" s="28" t="n">
        <v>4</v>
      </c>
      <c r="T39" s="28" t="n">
        <v>0</v>
      </c>
      <c r="U39" s="28" t="n">
        <v>0</v>
      </c>
      <c r="V39" s="28" t="n">
        <v>0</v>
      </c>
      <c r="W39" s="28" t="n">
        <v>1</v>
      </c>
      <c r="X39" s="28" t="n">
        <v>28</v>
      </c>
      <c r="Y39" s="28" t="n">
        <v>24</v>
      </c>
      <c r="Z39" s="28" t="n">
        <v>10.75</v>
      </c>
      <c r="AA39" s="28" t="n">
        <v>7</v>
      </c>
    </row>
    <row r="40">
      <c r="A40" s="27" t="n">
        <v>1187</v>
      </c>
      <c r="B40" s="28" t="n">
        <v>5</v>
      </c>
      <c r="C40" s="28" t="n">
        <v>13</v>
      </c>
      <c r="D40" s="28" t="n">
        <v>26</v>
      </c>
      <c r="E40" s="28" t="n">
        <v>29</v>
      </c>
      <c r="F40" s="28" t="n">
        <v>37</v>
      </c>
      <c r="G40" s="28" t="n">
        <v>40</v>
      </c>
      <c r="H40" s="28" t="n">
        <v>42</v>
      </c>
      <c r="I40" s="30" t="inlineStr">
        <is>
          <t>5 13 26 29 37 40</t>
        </is>
      </c>
      <c r="J40" s="28" t="n">
        <v>150</v>
      </c>
      <c r="K40" s="28" t="n">
        <v>4</v>
      </c>
      <c r="L40" s="28" t="n">
        <v>6</v>
      </c>
      <c r="M40" s="28" t="n">
        <v>35</v>
      </c>
      <c r="N40" s="28" t="n">
        <v>0</v>
      </c>
      <c r="O40" s="28" t="inlineStr">
        <is>
          <t>고4 저2</t>
        </is>
      </c>
      <c r="P40" s="27" t="n">
        <v>62</v>
      </c>
      <c r="Q40" s="28" t="inlineStr">
        <is>
          <t>+3</t>
        </is>
      </c>
      <c r="R40" s="28" t="inlineStr">
        <is>
          <t>상위41.2%</t>
        </is>
      </c>
      <c r="S40" s="28" t="n">
        <v>7</v>
      </c>
      <c r="T40" s="28" t="n">
        <v>0</v>
      </c>
      <c r="U40" s="28" t="n">
        <v>0</v>
      </c>
      <c r="V40" s="28" t="n">
        <v>0</v>
      </c>
      <c r="W40" s="28" t="n">
        <v>2</v>
      </c>
      <c r="X40" s="28" t="n">
        <v>28</v>
      </c>
      <c r="Y40" s="28" t="n">
        <v>11</v>
      </c>
      <c r="Z40" s="28" t="n">
        <v>26.19</v>
      </c>
      <c r="AA40" s="28" t="n">
        <v>12.1</v>
      </c>
    </row>
    <row r="41">
      <c r="A41" s="38" t="n">
        <v>1186</v>
      </c>
      <c r="B41" s="39" t="n">
        <v>2</v>
      </c>
      <c r="C41" s="39" t="n">
        <v>8</v>
      </c>
      <c r="D41" s="39" t="n">
        <v>13</v>
      </c>
      <c r="E41" s="39" t="n">
        <v>16</v>
      </c>
      <c r="F41" s="39" t="n">
        <v>23</v>
      </c>
      <c r="G41" s="39" t="n">
        <v>28</v>
      </c>
      <c r="H41" s="39" t="n">
        <v>35</v>
      </c>
      <c r="I41" s="40" t="inlineStr">
        <is>
          <t>2 8 13 16 23 28</t>
        </is>
      </c>
      <c r="J41" s="39" t="n">
        <v>90</v>
      </c>
      <c r="K41" s="39" t="n">
        <v>2</v>
      </c>
      <c r="L41" s="39" t="n">
        <v>8</v>
      </c>
      <c r="M41" s="39" t="n">
        <v>26</v>
      </c>
      <c r="N41" s="39" t="n">
        <v>0</v>
      </c>
      <c r="O41" s="39" t="inlineStr">
        <is>
          <t>고2 저4</t>
        </is>
      </c>
      <c r="P41" s="38" t="n">
        <v>51</v>
      </c>
      <c r="Q41" s="39" t="inlineStr">
        <is>
          <t>-8</t>
        </is>
      </c>
      <c r="R41" s="39" t="inlineStr">
        <is>
          <t>상위79.2%</t>
        </is>
      </c>
      <c r="S41" s="39" t="n">
        <v>3</v>
      </c>
      <c r="T41" s="39" t="n">
        <v>0</v>
      </c>
      <c r="U41" s="39" t="n">
        <v>0</v>
      </c>
      <c r="V41" s="39" t="n">
        <v>0</v>
      </c>
      <c r="W41" s="39" t="n">
        <v>1</v>
      </c>
      <c r="X41" s="39" t="n">
        <v>24</v>
      </c>
      <c r="Y41" s="39" t="n">
        <v>14</v>
      </c>
      <c r="Z41" s="39" t="n">
        <v>19.86</v>
      </c>
      <c r="AA41" s="39" t="n">
        <v>14.25</v>
      </c>
    </row>
    <row r="42">
      <c r="A42" s="38" t="n">
        <v>1185</v>
      </c>
      <c r="B42" s="39" t="n">
        <v>6</v>
      </c>
      <c r="C42" s="39" t="n">
        <v>17</v>
      </c>
      <c r="D42" s="39" t="n">
        <v>22</v>
      </c>
      <c r="E42" s="39" t="n">
        <v>28</v>
      </c>
      <c r="F42" s="39" t="n">
        <v>29</v>
      </c>
      <c r="G42" s="39" t="n">
        <v>32</v>
      </c>
      <c r="H42" s="39" t="n">
        <v>38</v>
      </c>
      <c r="I42" s="40" t="inlineStr">
        <is>
          <t>6 17 22 28 29 32</t>
        </is>
      </c>
      <c r="J42" s="39" t="n">
        <v>134</v>
      </c>
      <c r="K42" s="39" t="n">
        <v>2</v>
      </c>
      <c r="L42" s="39" t="n">
        <v>9</v>
      </c>
      <c r="M42" s="39" t="n">
        <v>26</v>
      </c>
      <c r="N42" s="39" t="n">
        <v>1</v>
      </c>
      <c r="O42" s="39" t="inlineStr">
        <is>
          <t>고3 저3</t>
        </is>
      </c>
      <c r="P42" s="38" t="n">
        <v>46</v>
      </c>
      <c r="Q42" s="39" t="inlineStr">
        <is>
          <t>-13</t>
        </is>
      </c>
      <c r="R42" s="39" t="inlineStr">
        <is>
          <t>상위90.9%</t>
        </is>
      </c>
      <c r="S42" s="39" t="n">
        <v>4</v>
      </c>
      <c r="T42" s="39" t="n">
        <v>0</v>
      </c>
      <c r="U42" s="39" t="n">
        <v>0</v>
      </c>
      <c r="V42" s="39" t="n">
        <v>0</v>
      </c>
      <c r="W42" s="39" t="n">
        <v>2</v>
      </c>
      <c r="X42" s="39" t="n">
        <v>20</v>
      </c>
      <c r="Y42" s="39" t="n">
        <v>12</v>
      </c>
      <c r="Z42" s="39" t="n">
        <v>23.89</v>
      </c>
      <c r="AA42" s="39" t="n">
        <v>9.529999999999999</v>
      </c>
    </row>
    <row r="43">
      <c r="A43" s="25" t="n">
        <v>1184</v>
      </c>
      <c r="B43" s="26" t="n">
        <v>14</v>
      </c>
      <c r="C43" s="26" t="n">
        <v>16</v>
      </c>
      <c r="D43" s="26" t="n">
        <v>23</v>
      </c>
      <c r="E43" s="26" t="n">
        <v>25</v>
      </c>
      <c r="F43" s="26" t="n">
        <v>31</v>
      </c>
      <c r="G43" s="26" t="n">
        <v>37</v>
      </c>
      <c r="H43" s="26" t="n">
        <v>42</v>
      </c>
      <c r="I43" s="44" t="inlineStr">
        <is>
          <t>14 16 23 25 31 37</t>
        </is>
      </c>
      <c r="J43" s="26" t="n">
        <v>146</v>
      </c>
      <c r="K43" s="26" t="n">
        <v>4</v>
      </c>
      <c r="L43" s="26" t="n">
        <v>7</v>
      </c>
      <c r="M43" s="26" t="n">
        <v>23</v>
      </c>
      <c r="N43" s="26" t="n">
        <v>0</v>
      </c>
      <c r="O43" s="26" t="inlineStr">
        <is>
          <t>고4 저2</t>
        </is>
      </c>
      <c r="P43" s="25" t="n">
        <v>72</v>
      </c>
      <c r="Q43" s="26" t="inlineStr">
        <is>
          <t>+13</t>
        </is>
      </c>
      <c r="R43" s="26" t="inlineStr">
        <is>
          <t>상위12.8%</t>
        </is>
      </c>
      <c r="S43" s="26" t="n">
        <v>7</v>
      </c>
      <c r="T43" s="26" t="n">
        <v>0</v>
      </c>
      <c r="U43" s="26" t="n">
        <v>0</v>
      </c>
      <c r="V43" s="26" t="n">
        <v>0</v>
      </c>
      <c r="W43" s="26" t="n">
        <v>2</v>
      </c>
      <c r="X43" s="26" t="n">
        <v>33</v>
      </c>
      <c r="Y43" s="26" t="n">
        <v>15</v>
      </c>
      <c r="Z43" s="26" t="n">
        <v>19.11</v>
      </c>
      <c r="AA43" s="26" t="n">
        <v>16.13</v>
      </c>
    </row>
    <row r="44">
      <c r="A44" s="38" t="n">
        <v>1183</v>
      </c>
      <c r="B44" s="39" t="n">
        <v>4</v>
      </c>
      <c r="C44" s="39" t="n">
        <v>15</v>
      </c>
      <c r="D44" s="39" t="n">
        <v>17</v>
      </c>
      <c r="E44" s="39" t="n">
        <v>23</v>
      </c>
      <c r="F44" s="39" t="n">
        <v>27</v>
      </c>
      <c r="G44" s="39" t="n">
        <v>36</v>
      </c>
      <c r="H44" s="39" t="n">
        <v>31</v>
      </c>
      <c r="I44" s="40" t="inlineStr">
        <is>
          <t>4 15 17 23 27 36</t>
        </is>
      </c>
      <c r="J44" s="39" t="n">
        <v>122</v>
      </c>
      <c r="K44" s="39" t="n">
        <v>4</v>
      </c>
      <c r="L44" s="39" t="n">
        <v>8</v>
      </c>
      <c r="M44" s="39" t="n">
        <v>32</v>
      </c>
      <c r="N44" s="39" t="n">
        <v>0</v>
      </c>
      <c r="O44" s="39" t="inlineStr">
        <is>
          <t>고3 저3</t>
        </is>
      </c>
      <c r="P44" s="38" t="n">
        <v>45</v>
      </c>
      <c r="Q44" s="39" t="inlineStr">
        <is>
          <t>-14</t>
        </is>
      </c>
      <c r="R44" s="39" t="inlineStr">
        <is>
          <t>상위91.8%</t>
        </is>
      </c>
      <c r="S44" s="39" t="n">
        <v>3</v>
      </c>
      <c r="T44" s="39" t="n">
        <v>0</v>
      </c>
      <c r="U44" s="39" t="n">
        <v>0</v>
      </c>
      <c r="V44" s="39" t="n">
        <v>0</v>
      </c>
      <c r="W44" s="39" t="n">
        <v>1</v>
      </c>
      <c r="X44" s="39" t="n">
        <v>21</v>
      </c>
      <c r="Y44" s="39" t="n">
        <v>13</v>
      </c>
      <c r="Z44" s="39" t="n">
        <v>20.74</v>
      </c>
      <c r="AA44" s="39" t="n">
        <v>9.31</v>
      </c>
    </row>
    <row r="45">
      <c r="A45" s="38" t="n">
        <v>1182</v>
      </c>
      <c r="B45" s="39" t="n">
        <v>1</v>
      </c>
      <c r="C45" s="39" t="n">
        <v>13</v>
      </c>
      <c r="D45" s="39" t="n">
        <v>21</v>
      </c>
      <c r="E45" s="39" t="n">
        <v>25</v>
      </c>
      <c r="F45" s="39" t="n">
        <v>28</v>
      </c>
      <c r="G45" s="39" t="n">
        <v>31</v>
      </c>
      <c r="H45" s="39" t="n">
        <v>22</v>
      </c>
      <c r="I45" s="40" t="inlineStr">
        <is>
          <t>1 13 21 25 28 31</t>
        </is>
      </c>
      <c r="J45" s="39" t="n">
        <v>119</v>
      </c>
      <c r="K45" s="39" t="n">
        <v>5</v>
      </c>
      <c r="L45" s="39" t="n">
        <v>8</v>
      </c>
      <c r="M45" s="39" t="n">
        <v>30</v>
      </c>
      <c r="N45" s="39" t="n">
        <v>0</v>
      </c>
      <c r="O45" s="39" t="inlineStr">
        <is>
          <t>고3 저3</t>
        </is>
      </c>
      <c r="P45" s="38" t="n">
        <v>39</v>
      </c>
      <c r="Q45" s="39" t="inlineStr">
        <is>
          <t>-20</t>
        </is>
      </c>
      <c r="R45" s="39" t="inlineStr">
        <is>
          <t>상위97.6%</t>
        </is>
      </c>
      <c r="S45" s="39" t="n">
        <v>3</v>
      </c>
      <c r="T45" s="39" t="n">
        <v>0</v>
      </c>
      <c r="U45" s="39" t="n">
        <v>0</v>
      </c>
      <c r="V45" s="39" t="n">
        <v>0</v>
      </c>
      <c r="W45" s="39" t="n">
        <v>1</v>
      </c>
      <c r="X45" s="39" t="n">
        <v>18</v>
      </c>
      <c r="Y45" s="39" t="n">
        <v>13</v>
      </c>
      <c r="Z45" s="39" t="n">
        <v>21.25</v>
      </c>
      <c r="AA45" s="39" t="n">
        <v>11.74</v>
      </c>
    </row>
    <row r="46">
      <c r="A46" s="38" t="n">
        <v>1181</v>
      </c>
      <c r="B46" s="39" t="n">
        <v>8</v>
      </c>
      <c r="C46" s="39" t="n">
        <v>10</v>
      </c>
      <c r="D46" s="39" t="n">
        <v>14</v>
      </c>
      <c r="E46" s="39" t="n">
        <v>20</v>
      </c>
      <c r="F46" s="39" t="n">
        <v>33</v>
      </c>
      <c r="G46" s="39" t="n">
        <v>41</v>
      </c>
      <c r="H46" s="39" t="n">
        <v>28</v>
      </c>
      <c r="I46" s="40" t="inlineStr">
        <is>
          <t>8 10 14 20 33 41</t>
        </is>
      </c>
      <c r="J46" s="39" t="n">
        <v>126</v>
      </c>
      <c r="K46" s="39" t="n">
        <v>2</v>
      </c>
      <c r="L46" s="39" t="n">
        <v>9</v>
      </c>
      <c r="M46" s="39" t="n">
        <v>33</v>
      </c>
      <c r="N46" s="39" t="n">
        <v>0</v>
      </c>
      <c r="O46" s="39" t="inlineStr">
        <is>
          <t>고2 저4</t>
        </is>
      </c>
      <c r="P46" s="38" t="n">
        <v>49</v>
      </c>
      <c r="Q46" s="39" t="inlineStr">
        <is>
          <t>-10</t>
        </is>
      </c>
      <c r="R46" s="39" t="inlineStr">
        <is>
          <t>상위84.8%</t>
        </is>
      </c>
      <c r="S46" s="39" t="n">
        <v>4</v>
      </c>
      <c r="T46" s="39" t="n">
        <v>0</v>
      </c>
      <c r="U46" s="39" t="n">
        <v>0</v>
      </c>
      <c r="V46" s="39" t="n">
        <v>0</v>
      </c>
      <c r="W46" s="39" t="n">
        <v>3</v>
      </c>
      <c r="X46" s="39" t="n">
        <v>20</v>
      </c>
      <c r="Y46" s="39" t="n">
        <v>17</v>
      </c>
      <c r="Z46" s="39" t="n">
        <v>15.94</v>
      </c>
      <c r="AA46" s="39" t="n">
        <v>5.88</v>
      </c>
    </row>
    <row r="47">
      <c r="A47" s="25" t="n">
        <v>1180</v>
      </c>
      <c r="B47" s="26" t="n">
        <v>6</v>
      </c>
      <c r="C47" s="26" t="n">
        <v>12</v>
      </c>
      <c r="D47" s="26" t="n">
        <v>18</v>
      </c>
      <c r="E47" s="26" t="n">
        <v>37</v>
      </c>
      <c r="F47" s="26" t="n">
        <v>40</v>
      </c>
      <c r="G47" s="26" t="n">
        <v>41</v>
      </c>
      <c r="H47" s="26" t="n">
        <v>3</v>
      </c>
      <c r="I47" s="44" t="inlineStr">
        <is>
          <t>6 12 18 37 40 41</t>
        </is>
      </c>
      <c r="J47" s="26" t="n">
        <v>154</v>
      </c>
      <c r="K47" s="26" t="n">
        <v>2</v>
      </c>
      <c r="L47" s="26" t="n">
        <v>9</v>
      </c>
      <c r="M47" s="26" t="n">
        <v>35</v>
      </c>
      <c r="N47" s="26" t="n">
        <v>1</v>
      </c>
      <c r="O47" s="26" t="inlineStr">
        <is>
          <t>고3 저3</t>
        </is>
      </c>
      <c r="P47" s="25" t="n">
        <v>72</v>
      </c>
      <c r="Q47" s="26" t="inlineStr">
        <is>
          <t>+13</t>
        </is>
      </c>
      <c r="R47" s="26" t="inlineStr">
        <is>
          <t>상위12.8%</t>
        </is>
      </c>
      <c r="S47" s="26" t="n">
        <v>7</v>
      </c>
      <c r="T47" s="26" t="n">
        <v>0</v>
      </c>
      <c r="U47" s="26" t="n">
        <v>0</v>
      </c>
      <c r="V47" s="26" t="n">
        <v>0</v>
      </c>
      <c r="W47" s="26" t="n">
        <v>0</v>
      </c>
      <c r="X47" s="26" t="n">
        <v>36</v>
      </c>
      <c r="Y47" s="26" t="n">
        <v>11</v>
      </c>
      <c r="Z47" s="26" t="n">
        <v>25.36</v>
      </c>
      <c r="AA47" s="26" t="n">
        <v>12.58</v>
      </c>
    </row>
    <row r="48">
      <c r="A48" s="41" t="n">
        <v>1179</v>
      </c>
      <c r="B48" s="42" t="n">
        <v>3</v>
      </c>
      <c r="C48" s="42" t="n">
        <v>16</v>
      </c>
      <c r="D48" s="42" t="n">
        <v>18</v>
      </c>
      <c r="E48" s="42" t="n">
        <v>24</v>
      </c>
      <c r="F48" s="42" t="n">
        <v>40</v>
      </c>
      <c r="G48" s="42" t="n">
        <v>44</v>
      </c>
      <c r="H48" s="42" t="n">
        <v>21</v>
      </c>
      <c r="I48" s="43" t="inlineStr">
        <is>
          <t>3 16 18 24 40 44</t>
        </is>
      </c>
      <c r="J48" s="42" t="n">
        <v>145</v>
      </c>
      <c r="K48" s="42" t="n">
        <v>1</v>
      </c>
      <c r="L48" s="42" t="n">
        <v>10</v>
      </c>
      <c r="M48" s="42" t="n">
        <v>41</v>
      </c>
      <c r="N48" s="42" t="n">
        <v>0</v>
      </c>
      <c r="O48" s="42" t="inlineStr">
        <is>
          <t>고3 저3</t>
        </is>
      </c>
      <c r="P48" s="41" t="n">
        <v>57</v>
      </c>
      <c r="Q48" s="42" t="inlineStr">
        <is>
          <t>-2</t>
        </is>
      </c>
      <c r="R48" s="42" t="inlineStr">
        <is>
          <t>상위59.3%</t>
        </is>
      </c>
      <c r="S48" s="42" t="n">
        <v>4</v>
      </c>
      <c r="T48" s="42" t="n">
        <v>0</v>
      </c>
      <c r="U48" s="42" t="n">
        <v>0</v>
      </c>
      <c r="V48" s="42" t="n">
        <v>0</v>
      </c>
      <c r="W48" s="42" t="n">
        <v>1</v>
      </c>
      <c r="X48" s="42" t="n">
        <v>27</v>
      </c>
      <c r="Y48" s="42" t="n">
        <v>13</v>
      </c>
      <c r="Z48" s="42" t="n">
        <v>21.63</v>
      </c>
      <c r="AA48" s="42" t="n">
        <v>9.19</v>
      </c>
    </row>
    <row r="49">
      <c r="A49" s="27" t="n">
        <v>1178</v>
      </c>
      <c r="B49" s="28" t="n">
        <v>5</v>
      </c>
      <c r="C49" s="28" t="n">
        <v>6</v>
      </c>
      <c r="D49" s="28" t="n">
        <v>11</v>
      </c>
      <c r="E49" s="28" t="n">
        <v>27</v>
      </c>
      <c r="F49" s="28" t="n">
        <v>43</v>
      </c>
      <c r="G49" s="28" t="n">
        <v>44</v>
      </c>
      <c r="H49" s="28" t="n">
        <v>17</v>
      </c>
      <c r="I49" s="30" t="inlineStr">
        <is>
          <t>5 6 11 27 43 44</t>
        </is>
      </c>
      <c r="J49" s="28" t="n">
        <v>136</v>
      </c>
      <c r="K49" s="28" t="n">
        <v>4</v>
      </c>
      <c r="L49" s="28" t="n">
        <v>7</v>
      </c>
      <c r="M49" s="28" t="n">
        <v>39</v>
      </c>
      <c r="N49" s="28" t="n">
        <v>2</v>
      </c>
      <c r="O49" s="28" t="inlineStr">
        <is>
          <t>고3 저3</t>
        </is>
      </c>
      <c r="P49" s="27" t="n">
        <v>60</v>
      </c>
      <c r="Q49" s="28" t="inlineStr">
        <is>
          <t>+1</t>
        </is>
      </c>
      <c r="R49" s="28" t="inlineStr">
        <is>
          <t>상위48.5%</t>
        </is>
      </c>
      <c r="S49" s="28" t="n">
        <v>6</v>
      </c>
      <c r="T49" s="28" t="n">
        <v>0</v>
      </c>
      <c r="U49" s="28" t="n">
        <v>0</v>
      </c>
      <c r="V49" s="28" t="n">
        <v>0</v>
      </c>
      <c r="W49" s="28" t="n">
        <v>2</v>
      </c>
      <c r="X49" s="28" t="n">
        <v>27</v>
      </c>
      <c r="Y49" s="28" t="n">
        <v>12</v>
      </c>
      <c r="Z49" s="28" t="n">
        <v>23.92</v>
      </c>
      <c r="AA49" s="28" t="n">
        <v>8.52</v>
      </c>
    </row>
    <row r="50">
      <c r="A50" s="41" t="n">
        <v>1177</v>
      </c>
      <c r="B50" s="42" t="n">
        <v>3</v>
      </c>
      <c r="C50" s="42" t="n">
        <v>7</v>
      </c>
      <c r="D50" s="42" t="n">
        <v>15</v>
      </c>
      <c r="E50" s="42" t="n">
        <v>16</v>
      </c>
      <c r="F50" s="42" t="n">
        <v>19</v>
      </c>
      <c r="G50" s="42" t="n">
        <v>43</v>
      </c>
      <c r="H50" s="42" t="n">
        <v>21</v>
      </c>
      <c r="I50" s="43" t="inlineStr">
        <is>
          <t>3 7 15 16 19 43</t>
        </is>
      </c>
      <c r="J50" s="42" t="n">
        <v>103</v>
      </c>
      <c r="K50" s="42" t="n">
        <v>5</v>
      </c>
      <c r="L50" s="42" t="n">
        <v>8</v>
      </c>
      <c r="M50" s="42" t="n">
        <v>40</v>
      </c>
      <c r="N50" s="42" t="n">
        <v>1</v>
      </c>
      <c r="O50" s="42" t="inlineStr">
        <is>
          <t>고1 저5</t>
        </is>
      </c>
      <c r="P50" s="41" t="n">
        <v>52</v>
      </c>
      <c r="Q50" s="42" t="inlineStr">
        <is>
          <t>-7</t>
        </is>
      </c>
      <c r="R50" s="42" t="inlineStr">
        <is>
          <t>상위77.4%</t>
        </is>
      </c>
      <c r="S50" s="42" t="n">
        <v>5</v>
      </c>
      <c r="T50" s="42" t="n">
        <v>0</v>
      </c>
      <c r="U50" s="42" t="n">
        <v>0</v>
      </c>
      <c r="V50" s="42" t="n">
        <v>0</v>
      </c>
      <c r="W50" s="42" t="n">
        <v>2</v>
      </c>
      <c r="X50" s="42" t="n">
        <v>23</v>
      </c>
      <c r="Y50" s="42" t="n">
        <v>6</v>
      </c>
      <c r="Z50" s="42" t="n">
        <v>45.77</v>
      </c>
      <c r="AA50" s="42" t="n">
        <v>12.89</v>
      </c>
    </row>
    <row r="51">
      <c r="A51" s="41" t="n">
        <v>1176</v>
      </c>
      <c r="B51" s="42" t="n">
        <v>7</v>
      </c>
      <c r="C51" s="42" t="n">
        <v>9</v>
      </c>
      <c r="D51" s="42" t="n">
        <v>11</v>
      </c>
      <c r="E51" s="42" t="n">
        <v>21</v>
      </c>
      <c r="F51" s="42" t="n">
        <v>30</v>
      </c>
      <c r="G51" s="42" t="n">
        <v>35</v>
      </c>
      <c r="H51" s="42" t="n">
        <v>29</v>
      </c>
      <c r="I51" s="43" t="inlineStr">
        <is>
          <t>7 9 11 21 30 35</t>
        </is>
      </c>
      <c r="J51" s="42" t="n">
        <v>113</v>
      </c>
      <c r="K51" s="42" t="n">
        <v>5</v>
      </c>
      <c r="L51" s="42" t="n">
        <v>8</v>
      </c>
      <c r="M51" s="42" t="n">
        <v>28</v>
      </c>
      <c r="N51" s="42" t="n">
        <v>0</v>
      </c>
      <c r="O51" s="42" t="inlineStr">
        <is>
          <t>고2 저4</t>
        </is>
      </c>
      <c r="P51" s="41" t="n">
        <v>58</v>
      </c>
      <c r="Q51" s="42" t="inlineStr">
        <is>
          <t>-1</t>
        </is>
      </c>
      <c r="R51" s="42" t="inlineStr">
        <is>
          <t>상위55.5%</t>
        </is>
      </c>
      <c r="S51" s="42" t="n">
        <v>4</v>
      </c>
      <c r="T51" s="42" t="n">
        <v>0</v>
      </c>
      <c r="U51" s="42" t="n">
        <v>0</v>
      </c>
      <c r="V51" s="42" t="n">
        <v>0</v>
      </c>
      <c r="W51" s="42" t="n">
        <v>4</v>
      </c>
      <c r="X51" s="42" t="n">
        <v>23</v>
      </c>
      <c r="Y51" s="42" t="n">
        <v>13</v>
      </c>
      <c r="Z51" s="42" t="n">
        <v>20.52</v>
      </c>
      <c r="AA51" s="42" t="n">
        <v>23.13</v>
      </c>
    </row>
    <row r="52">
      <c r="A52" s="38" t="n">
        <v>1175</v>
      </c>
      <c r="B52" s="39" t="n">
        <v>3</v>
      </c>
      <c r="C52" s="39" t="n">
        <v>4</v>
      </c>
      <c r="D52" s="39" t="n">
        <v>6</v>
      </c>
      <c r="E52" s="39" t="n">
        <v>8</v>
      </c>
      <c r="F52" s="39" t="n">
        <v>32</v>
      </c>
      <c r="G52" s="39" t="n">
        <v>42</v>
      </c>
      <c r="H52" s="39" t="n">
        <v>31</v>
      </c>
      <c r="I52" s="40" t="inlineStr">
        <is>
          <t>3 4 6 8 32 42</t>
        </is>
      </c>
      <c r="J52" s="39" t="n">
        <v>95</v>
      </c>
      <c r="K52" s="39" t="n">
        <v>1</v>
      </c>
      <c r="L52" s="39" t="n">
        <v>9</v>
      </c>
      <c r="M52" s="39" t="n">
        <v>39</v>
      </c>
      <c r="N52" s="39" t="n">
        <v>1</v>
      </c>
      <c r="O52" s="39" t="inlineStr">
        <is>
          <t>고2 저4</t>
        </is>
      </c>
      <c r="P52" s="38" t="n">
        <v>45</v>
      </c>
      <c r="Q52" s="39" t="inlineStr">
        <is>
          <t>-14</t>
        </is>
      </c>
      <c r="R52" s="39" t="inlineStr">
        <is>
          <t>상위91.8%</t>
        </is>
      </c>
      <c r="S52" s="39" t="n">
        <v>0</v>
      </c>
      <c r="T52" s="39" t="n">
        <v>0</v>
      </c>
      <c r="U52" s="39" t="n">
        <v>0</v>
      </c>
      <c r="V52" s="39" t="n">
        <v>0</v>
      </c>
      <c r="W52" s="39" t="n">
        <v>1</v>
      </c>
      <c r="X52" s="39" t="n">
        <v>21</v>
      </c>
      <c r="Y52" s="39" t="n">
        <v>20</v>
      </c>
      <c r="Z52" s="39" t="n">
        <v>13.84</v>
      </c>
      <c r="AA52" s="39" t="n">
        <v>9.49</v>
      </c>
    </row>
    <row r="53">
      <c r="A53" s="25" t="n">
        <v>1174</v>
      </c>
      <c r="B53" s="26" t="n">
        <v>8</v>
      </c>
      <c r="C53" s="26" t="n">
        <v>11</v>
      </c>
      <c r="D53" s="26" t="n">
        <v>14</v>
      </c>
      <c r="E53" s="26" t="n">
        <v>17</v>
      </c>
      <c r="F53" s="26" t="n">
        <v>36</v>
      </c>
      <c r="G53" s="26" t="n">
        <v>39</v>
      </c>
      <c r="H53" s="26" t="n">
        <v>22</v>
      </c>
      <c r="I53" s="44" t="inlineStr">
        <is>
          <t>8 11 14 17 36 39</t>
        </is>
      </c>
      <c r="J53" s="26" t="n">
        <v>125</v>
      </c>
      <c r="K53" s="26" t="n">
        <v>3</v>
      </c>
      <c r="L53" s="26" t="n">
        <v>3</v>
      </c>
      <c r="M53" s="26" t="n">
        <v>31</v>
      </c>
      <c r="N53" s="26" t="n">
        <v>0</v>
      </c>
      <c r="O53" s="26" t="inlineStr">
        <is>
          <t>고2 저4</t>
        </is>
      </c>
      <c r="P53" s="25" t="n">
        <v>79</v>
      </c>
      <c r="Q53" s="26" t="inlineStr">
        <is>
          <t>+20</t>
        </is>
      </c>
      <c r="R53" s="26" t="inlineStr">
        <is>
          <t>상위4.5%</t>
        </is>
      </c>
      <c r="S53" s="26" t="n">
        <v>8</v>
      </c>
      <c r="T53" s="26" t="n">
        <v>0</v>
      </c>
      <c r="U53" s="26" t="n">
        <v>0</v>
      </c>
      <c r="V53" s="26" t="n">
        <v>0</v>
      </c>
      <c r="W53" s="26" t="n">
        <v>3</v>
      </c>
      <c r="X53" s="26" t="n">
        <v>35</v>
      </c>
      <c r="Y53" s="26" t="n">
        <v>15</v>
      </c>
      <c r="Z53" s="26" t="n">
        <v>19.11</v>
      </c>
      <c r="AA53" s="26" t="n">
        <v>5.38</v>
      </c>
    </row>
    <row r="54">
      <c r="A54" s="27" t="n">
        <v>1173</v>
      </c>
      <c r="B54" s="28" t="n">
        <v>1</v>
      </c>
      <c r="C54" s="28" t="n">
        <v>5</v>
      </c>
      <c r="D54" s="28" t="n">
        <v>18</v>
      </c>
      <c r="E54" s="28" t="n">
        <v>20</v>
      </c>
      <c r="F54" s="28" t="n">
        <v>30</v>
      </c>
      <c r="G54" s="28" t="n">
        <v>35</v>
      </c>
      <c r="H54" s="28" t="n">
        <v>3</v>
      </c>
      <c r="I54" s="30" t="inlineStr">
        <is>
          <t>1 5 18 20 30 35</t>
        </is>
      </c>
      <c r="J54" s="28" t="n">
        <v>109</v>
      </c>
      <c r="K54" s="28" t="n">
        <v>3</v>
      </c>
      <c r="L54" s="28" t="n">
        <v>8</v>
      </c>
      <c r="M54" s="28" t="n">
        <v>34</v>
      </c>
      <c r="N54" s="28" t="n">
        <v>0</v>
      </c>
      <c r="O54" s="28" t="inlineStr">
        <is>
          <t>고2 저4</t>
        </is>
      </c>
      <c r="P54" s="27" t="n">
        <v>65</v>
      </c>
      <c r="Q54" s="28" t="inlineStr">
        <is>
          <t>+6</t>
        </is>
      </c>
      <c r="R54" s="28" t="inlineStr">
        <is>
          <t>상위32.5%</t>
        </is>
      </c>
      <c r="S54" s="28" t="n">
        <v>6</v>
      </c>
      <c r="T54" s="28" t="n">
        <v>0</v>
      </c>
      <c r="U54" s="28" t="n">
        <v>0</v>
      </c>
      <c r="V54" s="28" t="n">
        <v>0</v>
      </c>
      <c r="W54" s="28" t="n">
        <v>3</v>
      </c>
      <c r="X54" s="28" t="n">
        <v>28</v>
      </c>
      <c r="Y54" s="28" t="n">
        <v>24</v>
      </c>
      <c r="Z54" s="28" t="n">
        <v>11.8</v>
      </c>
      <c r="AA54" s="28" t="n">
        <v>7.16</v>
      </c>
    </row>
    <row r="55">
      <c r="A55" s="41" t="n">
        <v>1172</v>
      </c>
      <c r="B55" s="42" t="n">
        <v>7</v>
      </c>
      <c r="C55" s="42" t="n">
        <v>9</v>
      </c>
      <c r="D55" s="42" t="n">
        <v>24</v>
      </c>
      <c r="E55" s="42" t="n">
        <v>40</v>
      </c>
      <c r="F55" s="42" t="n">
        <v>42</v>
      </c>
      <c r="G55" s="42" t="n">
        <v>44</v>
      </c>
      <c r="H55" s="42" t="n">
        <v>45</v>
      </c>
      <c r="I55" s="43" t="inlineStr">
        <is>
          <t>7 9 24 40 42 44</t>
        </is>
      </c>
      <c r="J55" s="42" t="n">
        <v>166</v>
      </c>
      <c r="K55" s="42" t="n">
        <v>2</v>
      </c>
      <c r="L55" s="42" t="n">
        <v>6</v>
      </c>
      <c r="M55" s="42" t="n">
        <v>37</v>
      </c>
      <c r="N55" s="42" t="n">
        <v>0</v>
      </c>
      <c r="O55" s="42" t="inlineStr">
        <is>
          <t>고4 저2</t>
        </is>
      </c>
      <c r="P55" s="41" t="n">
        <v>56</v>
      </c>
      <c r="Q55" s="42" t="inlineStr">
        <is>
          <t>-3</t>
        </is>
      </c>
      <c r="R55" s="42" t="inlineStr">
        <is>
          <t>상위63.5%</t>
        </is>
      </c>
      <c r="S55" s="42" t="n">
        <v>3</v>
      </c>
      <c r="T55" s="42" t="n">
        <v>0</v>
      </c>
      <c r="U55" s="42" t="n">
        <v>0</v>
      </c>
      <c r="V55" s="42" t="n">
        <v>0</v>
      </c>
      <c r="W55" s="42" t="n">
        <v>0</v>
      </c>
      <c r="X55" s="42" t="n">
        <v>28</v>
      </c>
      <c r="Y55" s="42" t="n">
        <v>13</v>
      </c>
      <c r="Z55" s="42" t="n">
        <v>22.03</v>
      </c>
      <c r="AA55" s="42" t="n">
        <v>14.52</v>
      </c>
    </row>
    <row r="56">
      <c r="A56" s="41" t="n">
        <v>1171</v>
      </c>
      <c r="B56" s="42" t="n">
        <v>3</v>
      </c>
      <c r="C56" s="42" t="n">
        <v>6</v>
      </c>
      <c r="D56" s="42" t="n">
        <v>7</v>
      </c>
      <c r="E56" s="42" t="n">
        <v>11</v>
      </c>
      <c r="F56" s="42" t="n">
        <v>12</v>
      </c>
      <c r="G56" s="42" t="n">
        <v>17</v>
      </c>
      <c r="H56" s="42" t="n">
        <v>19</v>
      </c>
      <c r="I56" s="43" t="inlineStr">
        <is>
          <t>3 6 7 11 12 17</t>
        </is>
      </c>
      <c r="J56" s="42" t="n">
        <v>56</v>
      </c>
      <c r="K56" s="42" t="n">
        <v>4</v>
      </c>
      <c r="L56" s="42" t="n">
        <v>5</v>
      </c>
      <c r="M56" s="42" t="n">
        <v>14</v>
      </c>
      <c r="N56" s="42" t="n">
        <v>2</v>
      </c>
      <c r="O56" s="42" t="inlineStr">
        <is>
          <t>고0 저6</t>
        </is>
      </c>
      <c r="P56" s="41" t="n">
        <v>54</v>
      </c>
      <c r="Q56" s="42" t="inlineStr">
        <is>
          <t>-5</t>
        </is>
      </c>
      <c r="R56" s="42" t="inlineStr">
        <is>
          <t>상위69.9%</t>
        </is>
      </c>
      <c r="S56" s="42" t="n">
        <v>2</v>
      </c>
      <c r="T56" s="42" t="n">
        <v>0</v>
      </c>
      <c r="U56" s="42" t="n">
        <v>0</v>
      </c>
      <c r="V56" s="42" t="n">
        <v>0</v>
      </c>
      <c r="W56" s="42" t="n">
        <v>2</v>
      </c>
      <c r="X56" s="42" t="n">
        <v>24</v>
      </c>
      <c r="Y56" s="42" t="n">
        <v>21</v>
      </c>
      <c r="Z56" s="42" t="n">
        <v>11.28</v>
      </c>
      <c r="AA56" s="42" t="n">
        <v>14.2</v>
      </c>
    </row>
    <row r="57">
      <c r="A57" s="25" t="n">
        <v>1170</v>
      </c>
      <c r="B57" s="26" t="n">
        <v>3</v>
      </c>
      <c r="C57" s="26" t="n">
        <v>13</v>
      </c>
      <c r="D57" s="26" t="n">
        <v>28</v>
      </c>
      <c r="E57" s="26" t="n">
        <v>34</v>
      </c>
      <c r="F57" s="26" t="n">
        <v>38</v>
      </c>
      <c r="G57" s="26" t="n">
        <v>42</v>
      </c>
      <c r="H57" s="26" t="n">
        <v>25</v>
      </c>
      <c r="I57" s="44" t="inlineStr">
        <is>
          <t>3 13 28 34 38 42</t>
        </is>
      </c>
      <c r="J57" s="26" t="n">
        <v>158</v>
      </c>
      <c r="K57" s="26" t="n">
        <v>2</v>
      </c>
      <c r="L57" s="26" t="n">
        <v>7</v>
      </c>
      <c r="M57" s="26" t="n">
        <v>39</v>
      </c>
      <c r="N57" s="26" t="n">
        <v>0</v>
      </c>
      <c r="O57" s="26" t="inlineStr">
        <is>
          <t>고4 저2</t>
        </is>
      </c>
      <c r="P57" s="25" t="n">
        <v>70</v>
      </c>
      <c r="Q57" s="26" t="inlineStr">
        <is>
          <t>+11</t>
        </is>
      </c>
      <c r="R57" s="26" t="inlineStr">
        <is>
          <t>상위17.7%</t>
        </is>
      </c>
      <c r="S57" s="26" t="n">
        <v>8</v>
      </c>
      <c r="T57" s="26" t="n">
        <v>0</v>
      </c>
      <c r="U57" s="26" t="n">
        <v>0</v>
      </c>
      <c r="V57" s="26" t="n">
        <v>0</v>
      </c>
      <c r="W57" s="26" t="n">
        <v>4</v>
      </c>
      <c r="X57" s="26" t="n">
        <v>29</v>
      </c>
      <c r="Y57" s="26" t="n">
        <v>20</v>
      </c>
      <c r="Z57" s="26" t="n">
        <v>13.87</v>
      </c>
      <c r="AA57" s="26" t="n">
        <v>16.52</v>
      </c>
    </row>
    <row r="58">
      <c r="A58" s="41" t="n">
        <v>1169</v>
      </c>
      <c r="B58" s="42" t="n">
        <v>5</v>
      </c>
      <c r="C58" s="42" t="n">
        <v>12</v>
      </c>
      <c r="D58" s="42" t="n">
        <v>24</v>
      </c>
      <c r="E58" s="42" t="n">
        <v>26</v>
      </c>
      <c r="F58" s="42" t="n">
        <v>39</v>
      </c>
      <c r="G58" s="42" t="n">
        <v>42</v>
      </c>
      <c r="H58" s="42" t="n">
        <v>20</v>
      </c>
      <c r="I58" s="43" t="inlineStr">
        <is>
          <t>5 12 24 26 39 42</t>
        </is>
      </c>
      <c r="J58" s="42" t="n">
        <v>148</v>
      </c>
      <c r="K58" s="42" t="n">
        <v>2</v>
      </c>
      <c r="L58" s="42" t="n">
        <v>10</v>
      </c>
      <c r="M58" s="42" t="n">
        <v>37</v>
      </c>
      <c r="N58" s="42" t="n">
        <v>0</v>
      </c>
      <c r="O58" s="42" t="inlineStr">
        <is>
          <t>고4 저2</t>
        </is>
      </c>
      <c r="P58" s="41" t="n">
        <v>54</v>
      </c>
      <c r="Q58" s="42" t="inlineStr">
        <is>
          <t>-5</t>
        </is>
      </c>
      <c r="R58" s="42" t="inlineStr">
        <is>
          <t>상위69.9%</t>
        </is>
      </c>
      <c r="S58" s="42" t="n">
        <v>4</v>
      </c>
      <c r="T58" s="42" t="n">
        <v>0</v>
      </c>
      <c r="U58" s="42" t="n">
        <v>0</v>
      </c>
      <c r="V58" s="42" t="n">
        <v>0</v>
      </c>
      <c r="W58" s="42" t="n">
        <v>2</v>
      </c>
      <c r="X58" s="42" t="n">
        <v>24</v>
      </c>
      <c r="Y58" s="42" t="n">
        <v>10</v>
      </c>
      <c r="Z58" s="42" t="n">
        <v>28.53</v>
      </c>
      <c r="AA58" s="42" t="n">
        <v>12.36</v>
      </c>
    </row>
    <row r="59">
      <c r="A59" s="41" t="n">
        <v>1168</v>
      </c>
      <c r="B59" s="42" t="n">
        <v>9</v>
      </c>
      <c r="C59" s="42" t="n">
        <v>21</v>
      </c>
      <c r="D59" s="42" t="n">
        <v>24</v>
      </c>
      <c r="E59" s="42" t="n">
        <v>30</v>
      </c>
      <c r="F59" s="42" t="n">
        <v>33</v>
      </c>
      <c r="G59" s="42" t="n">
        <v>37</v>
      </c>
      <c r="H59" s="42" t="n">
        <v>29</v>
      </c>
      <c r="I59" s="43" t="inlineStr">
        <is>
          <t>9 21 24 30 33 37</t>
        </is>
      </c>
      <c r="J59" s="42" t="n">
        <v>154</v>
      </c>
      <c r="K59" s="42" t="n">
        <v>4</v>
      </c>
      <c r="L59" s="42" t="n">
        <v>7</v>
      </c>
      <c r="M59" s="42" t="n">
        <v>28</v>
      </c>
      <c r="N59" s="42" t="n">
        <v>0</v>
      </c>
      <c r="O59" s="42" t="inlineStr">
        <is>
          <t>고4 저2</t>
        </is>
      </c>
      <c r="P59" s="41" t="n">
        <v>55</v>
      </c>
      <c r="Q59" s="42" t="inlineStr">
        <is>
          <t>-4</t>
        </is>
      </c>
      <c r="R59" s="42" t="inlineStr">
        <is>
          <t>상위66.9%</t>
        </is>
      </c>
      <c r="S59" s="42" t="n">
        <v>4</v>
      </c>
      <c r="T59" s="42" t="n">
        <v>0</v>
      </c>
      <c r="U59" s="42" t="n">
        <v>0</v>
      </c>
      <c r="V59" s="42" t="n">
        <v>0</v>
      </c>
      <c r="W59" s="42" t="n">
        <v>3</v>
      </c>
      <c r="X59" s="42" t="n">
        <v>23</v>
      </c>
      <c r="Y59" s="42" t="n">
        <v>13</v>
      </c>
      <c r="Z59" s="42" t="n">
        <v>21.37</v>
      </c>
      <c r="AA59" s="42" t="n">
        <v>17.08</v>
      </c>
    </row>
    <row r="60">
      <c r="A60" s="41" t="n">
        <v>1167</v>
      </c>
      <c r="B60" s="42" t="n">
        <v>8</v>
      </c>
      <c r="C60" s="42" t="n">
        <v>23</v>
      </c>
      <c r="D60" s="42" t="n">
        <v>31</v>
      </c>
      <c r="E60" s="42" t="n">
        <v>35</v>
      </c>
      <c r="F60" s="42" t="n">
        <v>39</v>
      </c>
      <c r="G60" s="42" t="n">
        <v>40</v>
      </c>
      <c r="H60" s="42" t="n">
        <v>24</v>
      </c>
      <c r="I60" s="43" t="inlineStr">
        <is>
          <t>8 23 31 35 39 40</t>
        </is>
      </c>
      <c r="J60" s="42" t="n">
        <v>176</v>
      </c>
      <c r="K60" s="42" t="n">
        <v>4</v>
      </c>
      <c r="L60" s="42" t="n">
        <v>8</v>
      </c>
      <c r="M60" s="42" t="n">
        <v>32</v>
      </c>
      <c r="N60" s="42" t="n">
        <v>1</v>
      </c>
      <c r="O60" s="42" t="inlineStr">
        <is>
          <t>고5 저1</t>
        </is>
      </c>
      <c r="P60" s="41" t="n">
        <v>58</v>
      </c>
      <c r="Q60" s="42" t="inlineStr">
        <is>
          <t>-1</t>
        </is>
      </c>
      <c r="R60" s="42" t="inlineStr">
        <is>
          <t>상위55.5%</t>
        </is>
      </c>
      <c r="S60" s="42" t="n">
        <v>3</v>
      </c>
      <c r="T60" s="42" t="n">
        <v>0</v>
      </c>
      <c r="U60" s="42" t="n">
        <v>0</v>
      </c>
      <c r="V60" s="42" t="n">
        <v>0</v>
      </c>
      <c r="W60" s="42" t="n">
        <v>0</v>
      </c>
      <c r="X60" s="42" t="n">
        <v>29</v>
      </c>
      <c r="Y60" s="42" t="n">
        <v>10</v>
      </c>
      <c r="Z60" s="42" t="n">
        <v>28.84</v>
      </c>
      <c r="AA60" s="42" t="n">
        <v>10.67</v>
      </c>
    </row>
    <row r="61">
      <c r="A61" s="41" t="n">
        <v>1166</v>
      </c>
      <c r="B61" s="42" t="n">
        <v>14</v>
      </c>
      <c r="C61" s="42" t="n">
        <v>23</v>
      </c>
      <c r="D61" s="42" t="n">
        <v>25</v>
      </c>
      <c r="E61" s="42" t="n">
        <v>27</v>
      </c>
      <c r="F61" s="42" t="n">
        <v>29</v>
      </c>
      <c r="G61" s="42" t="n">
        <v>42</v>
      </c>
      <c r="H61" s="42" t="n">
        <v>16</v>
      </c>
      <c r="I61" s="43" t="inlineStr">
        <is>
          <t>14 23 25 27 29 42</t>
        </is>
      </c>
      <c r="J61" s="42" t="n">
        <v>160</v>
      </c>
      <c r="K61" s="42" t="n">
        <v>4</v>
      </c>
      <c r="L61" s="42" t="n">
        <v>5</v>
      </c>
      <c r="M61" s="42" t="n">
        <v>28</v>
      </c>
      <c r="N61" s="42" t="n">
        <v>0</v>
      </c>
      <c r="O61" s="42" t="inlineStr">
        <is>
          <t>고5 저1</t>
        </is>
      </c>
      <c r="P61" s="41" t="n">
        <v>53</v>
      </c>
      <c r="Q61" s="42" t="inlineStr">
        <is>
          <t>-6</t>
        </is>
      </c>
      <c r="R61" s="42" t="inlineStr">
        <is>
          <t>상위73.7%</t>
        </is>
      </c>
      <c r="S61" s="42" t="n">
        <v>0</v>
      </c>
      <c r="T61" s="42" t="n">
        <v>0</v>
      </c>
      <c r="U61" s="42" t="n">
        <v>0</v>
      </c>
      <c r="V61" s="42" t="n">
        <v>0</v>
      </c>
      <c r="W61" s="42" t="n">
        <v>1</v>
      </c>
      <c r="X61" s="42" t="n">
        <v>25</v>
      </c>
      <c r="Y61" s="42" t="n">
        <v>14</v>
      </c>
      <c r="Z61" s="42" t="n">
        <v>20.72</v>
      </c>
      <c r="AA61" s="42" t="n">
        <v>5.4</v>
      </c>
    </row>
    <row r="62">
      <c r="A62" s="27" t="n">
        <v>1165</v>
      </c>
      <c r="B62" s="28" t="n">
        <v>6</v>
      </c>
      <c r="C62" s="28" t="n">
        <v>7</v>
      </c>
      <c r="D62" s="28" t="n">
        <v>27</v>
      </c>
      <c r="E62" s="28" t="n">
        <v>29</v>
      </c>
      <c r="F62" s="28" t="n">
        <v>38</v>
      </c>
      <c r="G62" s="28" t="n">
        <v>45</v>
      </c>
      <c r="H62" s="28" t="n">
        <v>17</v>
      </c>
      <c r="I62" s="30" t="inlineStr">
        <is>
          <t>6 7 27 29 38 45</t>
        </is>
      </c>
      <c r="J62" s="28" t="n">
        <v>152</v>
      </c>
      <c r="K62" s="28" t="n">
        <v>4</v>
      </c>
      <c r="L62" s="28" t="n">
        <v>10</v>
      </c>
      <c r="M62" s="28" t="n">
        <v>39</v>
      </c>
      <c r="N62" s="28" t="n">
        <v>1</v>
      </c>
      <c r="O62" s="28" t="inlineStr">
        <is>
          <t>고4 저2</t>
        </is>
      </c>
      <c r="P62" s="27" t="n">
        <v>62</v>
      </c>
      <c r="Q62" s="28" t="inlineStr">
        <is>
          <t>+3</t>
        </is>
      </c>
      <c r="R62" s="28" t="inlineStr">
        <is>
          <t>상위41.2%</t>
        </is>
      </c>
      <c r="S62" s="28" t="n">
        <v>7</v>
      </c>
      <c r="T62" s="28" t="n">
        <v>0</v>
      </c>
      <c r="U62" s="28" t="n">
        <v>0</v>
      </c>
      <c r="V62" s="28" t="n">
        <v>0</v>
      </c>
      <c r="W62" s="28" t="n">
        <v>2</v>
      </c>
      <c r="X62" s="28" t="n">
        <v>28</v>
      </c>
      <c r="Y62" s="28" t="n">
        <v>13</v>
      </c>
      <c r="Z62" s="28" t="n">
        <v>21.92</v>
      </c>
      <c r="AA62" s="28" t="n">
        <v>17.13</v>
      </c>
    </row>
    <row r="63">
      <c r="A63" s="41" t="n">
        <v>1164</v>
      </c>
      <c r="B63" s="42" t="n">
        <v>17</v>
      </c>
      <c r="C63" s="42" t="n">
        <v>18</v>
      </c>
      <c r="D63" s="42" t="n">
        <v>23</v>
      </c>
      <c r="E63" s="42" t="n">
        <v>25</v>
      </c>
      <c r="F63" s="42" t="n">
        <v>38</v>
      </c>
      <c r="G63" s="42" t="n">
        <v>39</v>
      </c>
      <c r="H63" s="42" t="n">
        <v>22</v>
      </c>
      <c r="I63" s="43" t="inlineStr">
        <is>
          <t>17 18 23 25 38 39</t>
        </is>
      </c>
      <c r="J63" s="42" t="n">
        <v>160</v>
      </c>
      <c r="K63" s="42" t="n">
        <v>4</v>
      </c>
      <c r="L63" s="42" t="n">
        <v>8</v>
      </c>
      <c r="M63" s="42" t="n">
        <v>22</v>
      </c>
      <c r="N63" s="42" t="n">
        <v>2</v>
      </c>
      <c r="O63" s="42" t="inlineStr">
        <is>
          <t>고4 저2</t>
        </is>
      </c>
      <c r="P63" s="41" t="n">
        <v>58</v>
      </c>
      <c r="Q63" s="42" t="inlineStr">
        <is>
          <t>-1</t>
        </is>
      </c>
      <c r="R63" s="42" t="inlineStr">
        <is>
          <t>상위55.5%</t>
        </is>
      </c>
      <c r="S63" s="42" t="n">
        <v>3</v>
      </c>
      <c r="T63" s="42" t="n">
        <v>0</v>
      </c>
      <c r="U63" s="42" t="n">
        <v>0</v>
      </c>
      <c r="V63" s="42" t="n">
        <v>0</v>
      </c>
      <c r="W63" s="42" t="n">
        <v>0</v>
      </c>
      <c r="X63" s="42" t="n">
        <v>29</v>
      </c>
      <c r="Y63" s="42" t="n">
        <v>13</v>
      </c>
      <c r="Z63" s="42" t="n">
        <v>21.93</v>
      </c>
      <c r="AA63" s="42" t="n">
        <v>6.21</v>
      </c>
    </row>
    <row r="64">
      <c r="A64" s="27" t="n">
        <v>1163</v>
      </c>
      <c r="B64" s="28" t="n">
        <v>2</v>
      </c>
      <c r="C64" s="28" t="n">
        <v>13</v>
      </c>
      <c r="D64" s="28" t="n">
        <v>15</v>
      </c>
      <c r="E64" s="28" t="n">
        <v>16</v>
      </c>
      <c r="F64" s="28" t="n">
        <v>33</v>
      </c>
      <c r="G64" s="28" t="n">
        <v>43</v>
      </c>
      <c r="H64" s="28" t="n">
        <v>4</v>
      </c>
      <c r="I64" s="30" t="inlineStr">
        <is>
          <t>2 13 15 16 33 43</t>
        </is>
      </c>
      <c r="J64" s="28" t="n">
        <v>122</v>
      </c>
      <c r="K64" s="28" t="n">
        <v>4</v>
      </c>
      <c r="L64" s="28" t="n">
        <v>10</v>
      </c>
      <c r="M64" s="28" t="n">
        <v>41</v>
      </c>
      <c r="N64" s="28" t="n">
        <v>1</v>
      </c>
      <c r="O64" s="28" t="inlineStr">
        <is>
          <t>고2 저4</t>
        </is>
      </c>
      <c r="P64" s="27" t="n">
        <v>65</v>
      </c>
      <c r="Q64" s="28" t="inlineStr">
        <is>
          <t>+6</t>
        </is>
      </c>
      <c r="R64" s="28" t="inlineStr">
        <is>
          <t>상위32.5%</t>
        </is>
      </c>
      <c r="S64" s="28" t="n">
        <v>6</v>
      </c>
      <c r="T64" s="28" t="n">
        <v>0</v>
      </c>
      <c r="U64" s="28" t="n">
        <v>0</v>
      </c>
      <c r="V64" s="28" t="n">
        <v>0</v>
      </c>
      <c r="W64" s="28" t="n">
        <v>1</v>
      </c>
      <c r="X64" s="28" t="n">
        <v>31</v>
      </c>
      <c r="Y64" s="28" t="n">
        <v>15</v>
      </c>
      <c r="Z64" s="28" t="n">
        <v>19.37</v>
      </c>
      <c r="AA64" s="28" t="n">
        <v>20.23</v>
      </c>
    </row>
    <row r="65">
      <c r="A65" s="38" t="n">
        <v>1162</v>
      </c>
      <c r="B65" s="39" t="n">
        <v>20</v>
      </c>
      <c r="C65" s="39" t="n">
        <v>21</v>
      </c>
      <c r="D65" s="39" t="n">
        <v>22</v>
      </c>
      <c r="E65" s="39" t="n">
        <v>25</v>
      </c>
      <c r="F65" s="39" t="n">
        <v>28</v>
      </c>
      <c r="G65" s="39" t="n">
        <v>29</v>
      </c>
      <c r="H65" s="39" t="n">
        <v>6</v>
      </c>
      <c r="I65" s="40" t="inlineStr">
        <is>
          <t>20 21 22 25 28 29</t>
        </is>
      </c>
      <c r="J65" s="39" t="n">
        <v>145</v>
      </c>
      <c r="K65" s="39" t="n">
        <v>3</v>
      </c>
      <c r="L65" s="39" t="n">
        <v>4</v>
      </c>
      <c r="M65" s="39" t="n">
        <v>9</v>
      </c>
      <c r="N65" s="39" t="n">
        <v>3</v>
      </c>
      <c r="O65" s="39" t="inlineStr">
        <is>
          <t>고3 저3</t>
        </is>
      </c>
      <c r="P65" s="38" t="n">
        <v>45</v>
      </c>
      <c r="Q65" s="39" t="inlineStr">
        <is>
          <t>-14</t>
        </is>
      </c>
      <c r="R65" s="39" t="inlineStr">
        <is>
          <t>상위91.8%</t>
        </is>
      </c>
      <c r="S65" s="39" t="n">
        <v>0</v>
      </c>
      <c r="T65" s="39" t="n">
        <v>0</v>
      </c>
      <c r="U65" s="39" t="n">
        <v>0</v>
      </c>
      <c r="V65" s="39" t="n">
        <v>0</v>
      </c>
      <c r="W65" s="39" t="n">
        <v>1</v>
      </c>
      <c r="X65" s="39" t="n">
        <v>21</v>
      </c>
      <c r="Y65" s="39" t="n">
        <v>36</v>
      </c>
      <c r="Z65" s="39" t="n">
        <v>8.24</v>
      </c>
      <c r="AA65" s="39" t="n">
        <v>16.7</v>
      </c>
    </row>
    <row r="66">
      <c r="A66" s="25" t="n">
        <v>1161</v>
      </c>
      <c r="B66" s="26" t="n">
        <v>2</v>
      </c>
      <c r="C66" s="26" t="n">
        <v>12</v>
      </c>
      <c r="D66" s="26" t="n">
        <v>20</v>
      </c>
      <c r="E66" s="26" t="n">
        <v>24</v>
      </c>
      <c r="F66" s="26" t="n">
        <v>34</v>
      </c>
      <c r="G66" s="26" t="n">
        <v>42</v>
      </c>
      <c r="H66" s="26" t="n">
        <v>37</v>
      </c>
      <c r="I66" s="44" t="inlineStr">
        <is>
          <t>2 12 20 24 34 42</t>
        </is>
      </c>
      <c r="J66" s="26" t="n">
        <v>134</v>
      </c>
      <c r="K66" s="26" t="n">
        <v>0</v>
      </c>
      <c r="L66" s="26" t="n">
        <v>5</v>
      </c>
      <c r="M66" s="26" t="n">
        <v>40</v>
      </c>
      <c r="N66" s="26" t="n">
        <v>0</v>
      </c>
      <c r="O66" s="26" t="inlineStr">
        <is>
          <t>고3 저3</t>
        </is>
      </c>
      <c r="P66" s="25" t="n">
        <v>80</v>
      </c>
      <c r="Q66" s="26" t="inlineStr">
        <is>
          <t>+21</t>
        </is>
      </c>
      <c r="R66" s="26" t="inlineStr">
        <is>
          <t>상위3.7%</t>
        </is>
      </c>
      <c r="S66" s="26" t="n">
        <v>5</v>
      </c>
      <c r="T66" s="26" t="n">
        <v>0</v>
      </c>
      <c r="U66" s="26" t="n">
        <v>0</v>
      </c>
      <c r="V66" s="26" t="n">
        <v>0</v>
      </c>
      <c r="W66" s="26" t="n">
        <v>2</v>
      </c>
      <c r="X66" s="26" t="n">
        <v>37</v>
      </c>
      <c r="Y66" s="26" t="n">
        <v>16</v>
      </c>
      <c r="Z66" s="26" t="n">
        <v>17.93</v>
      </c>
      <c r="AA66" s="26" t="n">
        <v>10.13</v>
      </c>
    </row>
    <row r="67">
      <c r="A67" s="25" t="n">
        <v>1160</v>
      </c>
      <c r="B67" s="26" t="n">
        <v>7</v>
      </c>
      <c r="C67" s="26" t="n">
        <v>13</v>
      </c>
      <c r="D67" s="26" t="n">
        <v>18</v>
      </c>
      <c r="E67" s="26" t="n">
        <v>36</v>
      </c>
      <c r="F67" s="26" t="n">
        <v>39</v>
      </c>
      <c r="G67" s="26" t="n">
        <v>45</v>
      </c>
      <c r="H67" s="26" t="n">
        <v>19</v>
      </c>
      <c r="I67" s="44" t="inlineStr">
        <is>
          <t>7 13 18 36 39 45</t>
        </is>
      </c>
      <c r="J67" s="26" t="n">
        <v>158</v>
      </c>
      <c r="K67" s="26" t="n">
        <v>4</v>
      </c>
      <c r="L67" s="26" t="n">
        <v>8</v>
      </c>
      <c r="M67" s="26" t="n">
        <v>38</v>
      </c>
      <c r="N67" s="26" t="n">
        <v>0</v>
      </c>
      <c r="O67" s="26" t="inlineStr">
        <is>
          <t>고3 저3</t>
        </is>
      </c>
      <c r="P67" s="25" t="n">
        <v>78</v>
      </c>
      <c r="Q67" s="26" t="inlineStr">
        <is>
          <t>+19</t>
        </is>
      </c>
      <c r="R67" s="26" t="inlineStr">
        <is>
          <t>상위5.3%</t>
        </is>
      </c>
      <c r="S67" s="26" t="n">
        <v>8</v>
      </c>
      <c r="T67" s="26" t="n">
        <v>0</v>
      </c>
      <c r="U67" s="26" t="n">
        <v>0</v>
      </c>
      <c r="V67" s="26" t="n">
        <v>0</v>
      </c>
      <c r="W67" s="26" t="n">
        <v>2</v>
      </c>
      <c r="X67" s="26" t="n">
        <v>36</v>
      </c>
      <c r="Y67" s="26" t="n">
        <v>12</v>
      </c>
      <c r="Z67" s="26" t="n">
        <v>25.09</v>
      </c>
      <c r="AA67" s="26" t="n">
        <v>16.85</v>
      </c>
    </row>
    <row r="68">
      <c r="A68" s="41" t="n">
        <v>1159</v>
      </c>
      <c r="B68" s="42" t="n">
        <v>3</v>
      </c>
      <c r="C68" s="42" t="n">
        <v>9</v>
      </c>
      <c r="D68" s="42" t="n">
        <v>27</v>
      </c>
      <c r="E68" s="42" t="n">
        <v>28</v>
      </c>
      <c r="F68" s="42" t="n">
        <v>38</v>
      </c>
      <c r="G68" s="42" t="n">
        <v>39</v>
      </c>
      <c r="H68" s="42" t="n">
        <v>7</v>
      </c>
      <c r="I68" s="43" t="inlineStr">
        <is>
          <t>3 9 27 28 38 39</t>
        </is>
      </c>
      <c r="J68" s="42" t="n">
        <v>144</v>
      </c>
      <c r="K68" s="42" t="n">
        <v>4</v>
      </c>
      <c r="L68" s="42" t="n">
        <v>8</v>
      </c>
      <c r="M68" s="42" t="n">
        <v>36</v>
      </c>
      <c r="N68" s="42" t="n">
        <v>2</v>
      </c>
      <c r="O68" s="42" t="inlineStr">
        <is>
          <t>고4 저2</t>
        </is>
      </c>
      <c r="P68" s="41" t="n">
        <v>54</v>
      </c>
      <c r="Q68" s="42" t="inlineStr">
        <is>
          <t>-5</t>
        </is>
      </c>
      <c r="R68" s="42" t="inlineStr">
        <is>
          <t>상위69.9%</t>
        </is>
      </c>
      <c r="S68" s="42" t="n">
        <v>4</v>
      </c>
      <c r="T68" s="42" t="n">
        <v>0</v>
      </c>
      <c r="U68" s="42" t="n">
        <v>0</v>
      </c>
      <c r="V68" s="42" t="n">
        <v>0</v>
      </c>
      <c r="W68" s="42" t="n">
        <v>0</v>
      </c>
      <c r="X68" s="42" t="n">
        <v>27</v>
      </c>
      <c r="Y68" s="42" t="n">
        <v>23</v>
      </c>
      <c r="Z68" s="42" t="n">
        <v>12.85</v>
      </c>
      <c r="AA68" s="42" t="n">
        <v>13.82</v>
      </c>
    </row>
    <row r="69">
      <c r="A69" s="41" t="n">
        <v>1158</v>
      </c>
      <c r="B69" s="42" t="n">
        <v>21</v>
      </c>
      <c r="C69" s="42" t="n">
        <v>25</v>
      </c>
      <c r="D69" s="42" t="n">
        <v>27</v>
      </c>
      <c r="E69" s="42" t="n">
        <v>32</v>
      </c>
      <c r="F69" s="42" t="n">
        <v>37</v>
      </c>
      <c r="G69" s="42" t="n">
        <v>38</v>
      </c>
      <c r="H69" s="42" t="n">
        <v>20</v>
      </c>
      <c r="I69" s="43" t="inlineStr">
        <is>
          <t>21 25 27 32 37 38</t>
        </is>
      </c>
      <c r="J69" s="42" t="n">
        <v>180</v>
      </c>
      <c r="K69" s="42" t="n">
        <v>4</v>
      </c>
      <c r="L69" s="42" t="n">
        <v>7</v>
      </c>
      <c r="M69" s="42" t="n">
        <v>17</v>
      </c>
      <c r="N69" s="42" t="n">
        <v>1</v>
      </c>
      <c r="O69" s="42" t="inlineStr">
        <is>
          <t>고5 저1</t>
        </is>
      </c>
      <c r="P69" s="41" t="n">
        <v>54</v>
      </c>
      <c r="Q69" s="42" t="inlineStr">
        <is>
          <t>-5</t>
        </is>
      </c>
      <c r="R69" s="42" t="inlineStr">
        <is>
          <t>상위69.9%</t>
        </is>
      </c>
      <c r="S69" s="42" t="n">
        <v>4</v>
      </c>
      <c r="T69" s="42" t="n">
        <v>0</v>
      </c>
      <c r="U69" s="42" t="n">
        <v>0</v>
      </c>
      <c r="V69" s="42" t="n">
        <v>0</v>
      </c>
      <c r="W69" s="42" t="n">
        <v>0</v>
      </c>
      <c r="X69" s="42" t="n">
        <v>27</v>
      </c>
      <c r="Y69" s="42" t="n">
        <v>21</v>
      </c>
      <c r="Z69" s="42" t="n">
        <v>13.94</v>
      </c>
      <c r="AA69" s="42" t="n">
        <v>14.12</v>
      </c>
    </row>
    <row r="70">
      <c r="A70" s="25" t="n">
        <v>1157</v>
      </c>
      <c r="B70" s="26" t="n">
        <v>5</v>
      </c>
      <c r="C70" s="26" t="n">
        <v>7</v>
      </c>
      <c r="D70" s="26" t="n">
        <v>12</v>
      </c>
      <c r="E70" s="26" t="n">
        <v>20</v>
      </c>
      <c r="F70" s="26" t="n">
        <v>25</v>
      </c>
      <c r="G70" s="26" t="n">
        <v>26</v>
      </c>
      <c r="H70" s="26" t="n">
        <v>28</v>
      </c>
      <c r="I70" s="44" t="inlineStr">
        <is>
          <t>5 7 12 20 25 26</t>
        </is>
      </c>
      <c r="J70" s="26" t="n">
        <v>95</v>
      </c>
      <c r="K70" s="26" t="n">
        <v>3</v>
      </c>
      <c r="L70" s="26" t="n">
        <v>8</v>
      </c>
      <c r="M70" s="26" t="n">
        <v>21</v>
      </c>
      <c r="N70" s="26" t="n">
        <v>1</v>
      </c>
      <c r="O70" s="26" t="inlineStr">
        <is>
          <t>고2 저4</t>
        </is>
      </c>
      <c r="P70" s="25" t="n">
        <v>76</v>
      </c>
      <c r="Q70" s="26" t="inlineStr">
        <is>
          <t>+17</t>
        </is>
      </c>
      <c r="R70" s="26" t="inlineStr">
        <is>
          <t>상위6.5%</t>
        </is>
      </c>
      <c r="S70" s="26" t="n">
        <v>7</v>
      </c>
      <c r="T70" s="26" t="n">
        <v>0</v>
      </c>
      <c r="U70" s="26" t="n">
        <v>0</v>
      </c>
      <c r="V70" s="26" t="n">
        <v>0</v>
      </c>
      <c r="W70" s="26" t="n">
        <v>4</v>
      </c>
      <c r="X70" s="26" t="n">
        <v>32</v>
      </c>
      <c r="Y70" s="26" t="n">
        <v>12</v>
      </c>
      <c r="Z70" s="26" t="n">
        <v>22.58</v>
      </c>
      <c r="AA70" s="26" t="n">
        <v>16.02</v>
      </c>
    </row>
    <row r="71">
      <c r="A71" s="25" t="n">
        <v>1156</v>
      </c>
      <c r="B71" s="26" t="n">
        <v>30</v>
      </c>
      <c r="C71" s="26" t="n">
        <v>31</v>
      </c>
      <c r="D71" s="26" t="n">
        <v>34</v>
      </c>
      <c r="E71" s="26" t="n">
        <v>39</v>
      </c>
      <c r="F71" s="26" t="n">
        <v>41</v>
      </c>
      <c r="G71" s="26" t="n">
        <v>45</v>
      </c>
      <c r="H71" s="26" t="n">
        <v>7</v>
      </c>
      <c r="I71" s="44" t="inlineStr">
        <is>
          <t>30 31 34 39 41 45</t>
        </is>
      </c>
      <c r="J71" s="26" t="n">
        <v>220</v>
      </c>
      <c r="K71" s="26" t="n">
        <v>4</v>
      </c>
      <c r="L71" s="26" t="n">
        <v>8</v>
      </c>
      <c r="M71" s="26" t="n">
        <v>15</v>
      </c>
      <c r="N71" s="26" t="n">
        <v>1</v>
      </c>
      <c r="O71" s="26" t="inlineStr">
        <is>
          <t>고6 저0</t>
        </is>
      </c>
      <c r="P71" s="25" t="n">
        <v>78</v>
      </c>
      <c r="Q71" s="26" t="inlineStr">
        <is>
          <t>+19</t>
        </is>
      </c>
      <c r="R71" s="26" t="inlineStr">
        <is>
          <t>상위5.3%</t>
        </is>
      </c>
      <c r="S71" s="26" t="n">
        <v>5</v>
      </c>
      <c r="T71" s="26" t="n">
        <v>0</v>
      </c>
      <c r="U71" s="26" t="n">
        <v>0</v>
      </c>
      <c r="V71" s="26" t="n">
        <v>0</v>
      </c>
      <c r="W71" s="26" t="n">
        <v>2</v>
      </c>
      <c r="X71" s="26" t="n">
        <v>36</v>
      </c>
      <c r="Y71" s="26" t="n">
        <v>21</v>
      </c>
      <c r="Z71" s="26" t="n">
        <v>15.05</v>
      </c>
      <c r="AA71" s="26" t="n">
        <v>15.93</v>
      </c>
    </row>
    <row r="72">
      <c r="A72" s="25" t="n">
        <v>1155</v>
      </c>
      <c r="B72" s="26" t="n">
        <v>10</v>
      </c>
      <c r="C72" s="26" t="n">
        <v>16</v>
      </c>
      <c r="D72" s="26" t="n">
        <v>19</v>
      </c>
      <c r="E72" s="26" t="n">
        <v>27</v>
      </c>
      <c r="F72" s="26" t="n">
        <v>37</v>
      </c>
      <c r="G72" s="26" t="n">
        <v>38</v>
      </c>
      <c r="H72" s="26" t="n">
        <v>13</v>
      </c>
      <c r="I72" s="44" t="inlineStr">
        <is>
          <t>10 16 19 27 37 38</t>
        </is>
      </c>
      <c r="J72" s="26" t="n">
        <v>147</v>
      </c>
      <c r="K72" s="26" t="n">
        <v>3</v>
      </c>
      <c r="L72" s="26" t="n">
        <v>9</v>
      </c>
      <c r="M72" s="26" t="n">
        <v>28</v>
      </c>
      <c r="N72" s="26" t="n">
        <v>1</v>
      </c>
      <c r="O72" s="26" t="inlineStr">
        <is>
          <t>고3 저3</t>
        </is>
      </c>
      <c r="P72" s="25" t="n">
        <v>73</v>
      </c>
      <c r="Q72" s="26" t="inlineStr">
        <is>
          <t>+14</t>
        </is>
      </c>
      <c r="R72" s="26" t="inlineStr">
        <is>
          <t>상위10.9%</t>
        </is>
      </c>
      <c r="S72" s="26" t="n">
        <v>7</v>
      </c>
      <c r="T72" s="26" t="n">
        <v>0</v>
      </c>
      <c r="U72" s="26" t="n">
        <v>0</v>
      </c>
      <c r="V72" s="26" t="n">
        <v>0</v>
      </c>
      <c r="W72" s="26" t="n">
        <v>1</v>
      </c>
      <c r="X72" s="26" t="n">
        <v>35</v>
      </c>
      <c r="Y72" s="26" t="n">
        <v>7</v>
      </c>
      <c r="Z72" s="26" t="n">
        <v>40.66</v>
      </c>
      <c r="AA72" s="26" t="n">
        <v>20.58</v>
      </c>
    </row>
    <row r="73">
      <c r="A73" s="38" t="n">
        <v>1154</v>
      </c>
      <c r="B73" s="39" t="n">
        <v>4</v>
      </c>
      <c r="C73" s="39" t="n">
        <v>8</v>
      </c>
      <c r="D73" s="39" t="n">
        <v>22</v>
      </c>
      <c r="E73" s="39" t="n">
        <v>26</v>
      </c>
      <c r="F73" s="39" t="n">
        <v>32</v>
      </c>
      <c r="G73" s="39" t="n">
        <v>38</v>
      </c>
      <c r="H73" s="39" t="n">
        <v>27</v>
      </c>
      <c r="I73" s="40" t="inlineStr">
        <is>
          <t>4 8 22 26 32 38</t>
        </is>
      </c>
      <c r="J73" s="39" t="n">
        <v>130</v>
      </c>
      <c r="K73" s="39" t="n">
        <v>0</v>
      </c>
      <c r="L73" s="39" t="n">
        <v>7</v>
      </c>
      <c r="M73" s="39" t="n">
        <v>34</v>
      </c>
      <c r="N73" s="39" t="n">
        <v>0</v>
      </c>
      <c r="O73" s="39" t="inlineStr">
        <is>
          <t>고3 저3</t>
        </is>
      </c>
      <c r="P73" s="38" t="n">
        <v>40</v>
      </c>
      <c r="Q73" s="39" t="inlineStr">
        <is>
          <t>-19</t>
        </is>
      </c>
      <c r="R73" s="39" t="inlineStr">
        <is>
          <t>상위97.4%</t>
        </is>
      </c>
      <c r="S73" s="39" t="n">
        <v>0</v>
      </c>
      <c r="T73" s="39" t="n">
        <v>0</v>
      </c>
      <c r="U73" s="39" t="n">
        <v>0</v>
      </c>
      <c r="V73" s="39" t="n">
        <v>0</v>
      </c>
      <c r="W73" s="39" t="n">
        <v>0</v>
      </c>
      <c r="X73" s="39" t="n">
        <v>20</v>
      </c>
      <c r="Y73" s="39" t="n">
        <v>15</v>
      </c>
      <c r="Z73" s="39" t="n">
        <v>18.55</v>
      </c>
      <c r="AA73" s="39" t="n">
        <v>12.28</v>
      </c>
    </row>
    <row r="74">
      <c r="A74" s="41" t="n">
        <v>1153</v>
      </c>
      <c r="B74" s="42" t="n">
        <v>1</v>
      </c>
      <c r="C74" s="42" t="n">
        <v>9</v>
      </c>
      <c r="D74" s="42" t="n">
        <v>10</v>
      </c>
      <c r="E74" s="42" t="n">
        <v>13</v>
      </c>
      <c r="F74" s="42" t="n">
        <v>35</v>
      </c>
      <c r="G74" s="42" t="n">
        <v>44</v>
      </c>
      <c r="H74" s="42" t="n">
        <v>5</v>
      </c>
      <c r="I74" s="43" t="inlineStr">
        <is>
          <t>1 9 10 13 35 44</t>
        </is>
      </c>
      <c r="J74" s="42" t="n">
        <v>112</v>
      </c>
      <c r="K74" s="42" t="n">
        <v>4</v>
      </c>
      <c r="L74" s="42" t="n">
        <v>8</v>
      </c>
      <c r="M74" s="42" t="n">
        <v>43</v>
      </c>
      <c r="N74" s="42" t="n">
        <v>1</v>
      </c>
      <c r="O74" s="42" t="inlineStr">
        <is>
          <t>고2 저4</t>
        </is>
      </c>
      <c r="P74" s="41" t="n">
        <v>55</v>
      </c>
      <c r="Q74" s="42" t="inlineStr">
        <is>
          <t>-4</t>
        </is>
      </c>
      <c r="R74" s="42" t="inlineStr">
        <is>
          <t>상위66.9%</t>
        </is>
      </c>
      <c r="S74" s="42" t="n">
        <v>3</v>
      </c>
      <c r="T74" s="42" t="n">
        <v>0</v>
      </c>
      <c r="U74" s="42" t="n">
        <v>0</v>
      </c>
      <c r="V74" s="42" t="n">
        <v>0</v>
      </c>
      <c r="W74" s="42" t="n">
        <v>1</v>
      </c>
      <c r="X74" s="42" t="n">
        <v>26</v>
      </c>
      <c r="Y74" s="42" t="n">
        <v>15</v>
      </c>
      <c r="Z74" s="42" t="n">
        <v>20.27</v>
      </c>
      <c r="AA74" s="42" t="n">
        <v>9.68</v>
      </c>
    </row>
    <row r="75">
      <c r="A75" s="38" t="n">
        <v>1152</v>
      </c>
      <c r="B75" s="39" t="n">
        <v>30</v>
      </c>
      <c r="C75" s="39" t="n">
        <v>31</v>
      </c>
      <c r="D75" s="39" t="n">
        <v>32</v>
      </c>
      <c r="E75" s="39" t="n">
        <v>35</v>
      </c>
      <c r="F75" s="39" t="n">
        <v>36</v>
      </c>
      <c r="G75" s="39" t="n">
        <v>37</v>
      </c>
      <c r="H75" s="39" t="n">
        <v>5</v>
      </c>
      <c r="I75" s="40" t="inlineStr">
        <is>
          <t>30 31 32 35 36 37</t>
        </is>
      </c>
      <c r="J75" s="39" t="n">
        <v>201</v>
      </c>
      <c r="K75" s="39" t="n">
        <v>3</v>
      </c>
      <c r="L75" s="39" t="n">
        <v>2</v>
      </c>
      <c r="M75" s="39" t="n">
        <v>7</v>
      </c>
      <c r="N75" s="39" t="n">
        <v>4</v>
      </c>
      <c r="O75" s="39" t="inlineStr">
        <is>
          <t>고6 저0</t>
        </is>
      </c>
      <c r="P75" s="38" t="n">
        <v>46</v>
      </c>
      <c r="Q75" s="39" t="inlineStr">
        <is>
          <t>-13</t>
        </is>
      </c>
      <c r="R75" s="39" t="inlineStr">
        <is>
          <t>상위90.9%</t>
        </is>
      </c>
      <c r="S75" s="39" t="n">
        <v>0</v>
      </c>
      <c r="T75" s="39" t="n">
        <v>0</v>
      </c>
      <c r="U75" s="39" t="n">
        <v>0</v>
      </c>
      <c r="V75" s="39" t="n">
        <v>0</v>
      </c>
      <c r="W75" s="39" t="n">
        <v>0</v>
      </c>
      <c r="X75" s="39" t="n">
        <v>23</v>
      </c>
      <c r="Y75" s="39" t="n">
        <v>35</v>
      </c>
      <c r="Z75" s="39" t="n">
        <v>8.74</v>
      </c>
      <c r="AA75" s="39" t="n">
        <v>11.18</v>
      </c>
    </row>
    <row r="76">
      <c r="A76" s="41" t="n">
        <v>1151</v>
      </c>
      <c r="B76" s="42" t="n">
        <v>2</v>
      </c>
      <c r="C76" s="42" t="n">
        <v>3</v>
      </c>
      <c r="D76" s="42" t="n">
        <v>9</v>
      </c>
      <c r="E76" s="42" t="n">
        <v>15</v>
      </c>
      <c r="F76" s="42" t="n">
        <v>27</v>
      </c>
      <c r="G76" s="42" t="n">
        <v>29</v>
      </c>
      <c r="H76" s="42" t="n">
        <v>8</v>
      </c>
      <c r="I76" s="43" t="inlineStr">
        <is>
          <t>2 3 9 15 27 29</t>
        </is>
      </c>
      <c r="J76" s="42" t="n">
        <v>85</v>
      </c>
      <c r="K76" s="42" t="n">
        <v>5</v>
      </c>
      <c r="L76" s="42" t="n">
        <v>8</v>
      </c>
      <c r="M76" s="42" t="n">
        <v>27</v>
      </c>
      <c r="N76" s="42" t="n">
        <v>1</v>
      </c>
      <c r="O76" s="42" t="inlineStr">
        <is>
          <t>고2 저4</t>
        </is>
      </c>
      <c r="P76" s="41" t="n">
        <v>52</v>
      </c>
      <c r="Q76" s="42" t="inlineStr">
        <is>
          <t>-7</t>
        </is>
      </c>
      <c r="R76" s="42" t="inlineStr">
        <is>
          <t>상위77.4%</t>
        </is>
      </c>
      <c r="S76" s="42" t="n">
        <v>4</v>
      </c>
      <c r="T76" s="42" t="n">
        <v>0</v>
      </c>
      <c r="U76" s="42" t="n">
        <v>0</v>
      </c>
      <c r="V76" s="42" t="n">
        <v>0</v>
      </c>
      <c r="W76" s="42" t="n">
        <v>2</v>
      </c>
      <c r="X76" s="42" t="n">
        <v>23</v>
      </c>
      <c r="Y76" s="42" t="n">
        <v>17</v>
      </c>
      <c r="Z76" s="42" t="n">
        <v>16.21</v>
      </c>
      <c r="AA76" s="42" t="n">
        <v>9.07</v>
      </c>
    </row>
    <row r="77">
      <c r="A77" s="41" t="n">
        <v>1150</v>
      </c>
      <c r="B77" s="42" t="n">
        <v>8</v>
      </c>
      <c r="C77" s="42" t="n">
        <v>9</v>
      </c>
      <c r="D77" s="42" t="n">
        <v>18</v>
      </c>
      <c r="E77" s="42" t="n">
        <v>35</v>
      </c>
      <c r="F77" s="42" t="n">
        <v>39</v>
      </c>
      <c r="G77" s="42" t="n">
        <v>45</v>
      </c>
      <c r="H77" s="42" t="n">
        <v>25</v>
      </c>
      <c r="I77" s="43" t="inlineStr">
        <is>
          <t>8 9 18 35 39 45</t>
        </is>
      </c>
      <c r="J77" s="42" t="n">
        <v>154</v>
      </c>
      <c r="K77" s="42" t="n">
        <v>4</v>
      </c>
      <c r="L77" s="42" t="n">
        <v>8</v>
      </c>
      <c r="M77" s="42" t="n">
        <v>37</v>
      </c>
      <c r="N77" s="42" t="n">
        <v>1</v>
      </c>
      <c r="O77" s="42" t="inlineStr">
        <is>
          <t>고3 저3</t>
        </is>
      </c>
      <c r="P77" s="41" t="n">
        <v>56</v>
      </c>
      <c r="Q77" s="42" t="inlineStr">
        <is>
          <t>-3</t>
        </is>
      </c>
      <c r="R77" s="42" t="inlineStr">
        <is>
          <t>상위63.5%</t>
        </is>
      </c>
      <c r="S77" s="42" t="n">
        <v>4</v>
      </c>
      <c r="T77" s="42" t="n">
        <v>0</v>
      </c>
      <c r="U77" s="42" t="n">
        <v>0</v>
      </c>
      <c r="V77" s="42" t="n">
        <v>0</v>
      </c>
      <c r="W77" s="42" t="n">
        <v>2</v>
      </c>
      <c r="X77" s="42" t="n">
        <v>25</v>
      </c>
      <c r="Y77" s="42" t="n">
        <v>17</v>
      </c>
      <c r="Z77" s="42" t="n">
        <v>15.71</v>
      </c>
      <c r="AA77" s="42" t="n">
        <v>15.59</v>
      </c>
    </row>
    <row r="78">
      <c r="A78" s="25" t="n">
        <v>1149</v>
      </c>
      <c r="B78" s="26" t="n">
        <v>8</v>
      </c>
      <c r="C78" s="26" t="n">
        <v>15</v>
      </c>
      <c r="D78" s="26" t="n">
        <v>19</v>
      </c>
      <c r="E78" s="26" t="n">
        <v>21</v>
      </c>
      <c r="F78" s="26" t="n">
        <v>32</v>
      </c>
      <c r="G78" s="26" t="n">
        <v>36</v>
      </c>
      <c r="H78" s="26" t="n">
        <v>38</v>
      </c>
      <c r="I78" s="44" t="inlineStr">
        <is>
          <t>8 15 19 21 32 36</t>
        </is>
      </c>
      <c r="J78" s="26" t="n">
        <v>131</v>
      </c>
      <c r="K78" s="26" t="n">
        <v>3</v>
      </c>
      <c r="L78" s="26" t="n">
        <v>6</v>
      </c>
      <c r="M78" s="26" t="n">
        <v>28</v>
      </c>
      <c r="N78" s="26" t="n">
        <v>0</v>
      </c>
      <c r="O78" s="26" t="inlineStr">
        <is>
          <t>고2 저4</t>
        </is>
      </c>
      <c r="P78" s="25" t="n">
        <v>69</v>
      </c>
      <c r="Q78" s="26" t="inlineStr">
        <is>
          <t>+10</t>
        </is>
      </c>
      <c r="R78" s="26" t="inlineStr">
        <is>
          <t>상위19.9%</t>
        </is>
      </c>
      <c r="S78" s="26" t="n">
        <v>7</v>
      </c>
      <c r="T78" s="26" t="n">
        <v>0</v>
      </c>
      <c r="U78" s="26" t="n">
        <v>0</v>
      </c>
      <c r="V78" s="26" t="n">
        <v>0</v>
      </c>
      <c r="W78" s="26" t="n">
        <v>3</v>
      </c>
      <c r="X78" s="26" t="n">
        <v>30</v>
      </c>
      <c r="Y78" s="26" t="n">
        <v>17</v>
      </c>
      <c r="Z78" s="26" t="n">
        <v>16.13</v>
      </c>
      <c r="AA78" s="26" t="n">
        <v>13.89</v>
      </c>
    </row>
    <row r="79">
      <c r="A79" s="27" t="n">
        <v>1148</v>
      </c>
      <c r="B79" s="28" t="n">
        <v>3</v>
      </c>
      <c r="C79" s="28" t="n">
        <v>6</v>
      </c>
      <c r="D79" s="28" t="n">
        <v>13</v>
      </c>
      <c r="E79" s="28" t="n">
        <v>15</v>
      </c>
      <c r="F79" s="28" t="n">
        <v>16</v>
      </c>
      <c r="G79" s="28" t="n">
        <v>22</v>
      </c>
      <c r="H79" s="28" t="n">
        <v>32</v>
      </c>
      <c r="I79" s="30" t="inlineStr">
        <is>
          <t>3 6 13 15 16 22</t>
        </is>
      </c>
      <c r="J79" s="28" t="n">
        <v>75</v>
      </c>
      <c r="K79" s="28" t="n">
        <v>3</v>
      </c>
      <c r="L79" s="28" t="n">
        <v>6</v>
      </c>
      <c r="M79" s="28" t="n">
        <v>19</v>
      </c>
      <c r="N79" s="28" t="n">
        <v>1</v>
      </c>
      <c r="O79" s="28" t="inlineStr">
        <is>
          <t>고0 저6</t>
        </is>
      </c>
      <c r="P79" s="27" t="n">
        <v>64</v>
      </c>
      <c r="Q79" s="28" t="inlineStr">
        <is>
          <t>+5</t>
        </is>
      </c>
      <c r="R79" s="28" t="inlineStr">
        <is>
          <t>상위35.2%</t>
        </is>
      </c>
      <c r="S79" s="28" t="n">
        <v>3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32</v>
      </c>
      <c r="Y79" s="28" t="n">
        <v>13</v>
      </c>
      <c r="Z79" s="28" t="n">
        <v>20.73</v>
      </c>
      <c r="AA79" s="28" t="n">
        <v>24.67</v>
      </c>
    </row>
    <row r="80">
      <c r="A80" s="25" t="n">
        <v>1147</v>
      </c>
      <c r="B80" s="26" t="n">
        <v>7</v>
      </c>
      <c r="C80" s="26" t="n">
        <v>11</v>
      </c>
      <c r="D80" s="26" t="n">
        <v>24</v>
      </c>
      <c r="E80" s="26" t="n">
        <v>26</v>
      </c>
      <c r="F80" s="26" t="n">
        <v>27</v>
      </c>
      <c r="G80" s="26" t="n">
        <v>37</v>
      </c>
      <c r="H80" s="26" t="n">
        <v>32</v>
      </c>
      <c r="I80" s="44" t="inlineStr">
        <is>
          <t>7 11 24 26 27 37</t>
        </is>
      </c>
      <c r="J80" s="26" t="n">
        <v>132</v>
      </c>
      <c r="K80" s="26" t="n">
        <v>4</v>
      </c>
      <c r="L80" s="26" t="n">
        <v>9</v>
      </c>
      <c r="M80" s="26" t="n">
        <v>30</v>
      </c>
      <c r="N80" s="26" t="n">
        <v>1</v>
      </c>
      <c r="O80" s="26" t="inlineStr">
        <is>
          <t>고4 저2</t>
        </is>
      </c>
      <c r="P80" s="25" t="n">
        <v>69</v>
      </c>
      <c r="Q80" s="26" t="inlineStr">
        <is>
          <t>+10</t>
        </is>
      </c>
      <c r="R80" s="26" t="inlineStr">
        <is>
          <t>상위19.9%</t>
        </is>
      </c>
      <c r="S80" s="26" t="n">
        <v>7</v>
      </c>
      <c r="T80" s="26" t="n">
        <v>0</v>
      </c>
      <c r="U80" s="26" t="n">
        <v>0</v>
      </c>
      <c r="V80" s="26" t="n">
        <v>0</v>
      </c>
      <c r="W80" s="26" t="n">
        <v>1</v>
      </c>
      <c r="X80" s="26" t="n">
        <v>33</v>
      </c>
      <c r="Y80" s="26" t="n">
        <v>8</v>
      </c>
      <c r="Z80" s="26" t="n">
        <v>33.23</v>
      </c>
      <c r="AA80" s="26" t="n">
        <v>14.52</v>
      </c>
    </row>
    <row r="81">
      <c r="A81" s="41" t="n">
        <v>1146</v>
      </c>
      <c r="B81" s="42" t="n">
        <v>6</v>
      </c>
      <c r="C81" s="42" t="n">
        <v>11</v>
      </c>
      <c r="D81" s="42" t="n">
        <v>17</v>
      </c>
      <c r="E81" s="42" t="n">
        <v>19</v>
      </c>
      <c r="F81" s="42" t="n">
        <v>40</v>
      </c>
      <c r="G81" s="42" t="n">
        <v>43</v>
      </c>
      <c r="H81" s="42" t="n">
        <v>28</v>
      </c>
      <c r="I81" s="43" t="inlineStr">
        <is>
          <t>6 11 17 19 40 43</t>
        </is>
      </c>
      <c r="J81" s="42" t="n">
        <v>136</v>
      </c>
      <c r="K81" s="42" t="n">
        <v>4</v>
      </c>
      <c r="L81" s="42" t="n">
        <v>10</v>
      </c>
      <c r="M81" s="42" t="n">
        <v>37</v>
      </c>
      <c r="N81" s="42" t="n">
        <v>0</v>
      </c>
      <c r="O81" s="42" t="inlineStr">
        <is>
          <t>고2 저4</t>
        </is>
      </c>
      <c r="P81" s="41" t="n">
        <v>57</v>
      </c>
      <c r="Q81" s="42" t="inlineStr">
        <is>
          <t>-2</t>
        </is>
      </c>
      <c r="R81" s="42" t="inlineStr">
        <is>
          <t>상위59.3%</t>
        </is>
      </c>
      <c r="S81" s="42" t="n">
        <v>4</v>
      </c>
      <c r="T81" s="42" t="n">
        <v>0</v>
      </c>
      <c r="U81" s="42" t="n">
        <v>0</v>
      </c>
      <c r="V81" s="42" t="n">
        <v>0</v>
      </c>
      <c r="W81" s="42" t="n">
        <v>1</v>
      </c>
      <c r="X81" s="42" t="n">
        <v>27</v>
      </c>
      <c r="Y81" s="42" t="n">
        <v>11</v>
      </c>
      <c r="Z81" s="42" t="n">
        <v>25.26</v>
      </c>
      <c r="AA81" s="42" t="n">
        <v>13.86</v>
      </c>
    </row>
    <row r="82">
      <c r="A82" s="27" t="n">
        <v>1145</v>
      </c>
      <c r="B82" s="28" t="n">
        <v>2</v>
      </c>
      <c r="C82" s="28" t="n">
        <v>11</v>
      </c>
      <c r="D82" s="28" t="n">
        <v>31</v>
      </c>
      <c r="E82" s="28" t="n">
        <v>33</v>
      </c>
      <c r="F82" s="28" t="n">
        <v>37</v>
      </c>
      <c r="G82" s="28" t="n">
        <v>44</v>
      </c>
      <c r="H82" s="28" t="n">
        <v>32</v>
      </c>
      <c r="I82" s="30" t="inlineStr">
        <is>
          <t>2 11 31 33 37 44</t>
        </is>
      </c>
      <c r="J82" s="28" t="n">
        <v>158</v>
      </c>
      <c r="K82" s="28" t="n">
        <v>4</v>
      </c>
      <c r="L82" s="28" t="n">
        <v>10</v>
      </c>
      <c r="M82" s="28" t="n">
        <v>42</v>
      </c>
      <c r="N82" s="28" t="n">
        <v>0</v>
      </c>
      <c r="O82" s="28" t="inlineStr">
        <is>
          <t>고4 저2</t>
        </is>
      </c>
      <c r="P82" s="27" t="n">
        <v>66</v>
      </c>
      <c r="Q82" s="28" t="inlineStr">
        <is>
          <t>+7</t>
        </is>
      </c>
      <c r="R82" s="28" t="inlineStr">
        <is>
          <t>상위29.4%</t>
        </is>
      </c>
      <c r="S82" s="28" t="n">
        <v>6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33</v>
      </c>
      <c r="Y82" s="28" t="n">
        <v>9</v>
      </c>
      <c r="Z82" s="28" t="n">
        <v>30.52</v>
      </c>
      <c r="AA82" s="28" t="n">
        <v>10.61</v>
      </c>
    </row>
    <row r="83">
      <c r="A83" s="27" t="n">
        <v>1144</v>
      </c>
      <c r="B83" s="28" t="n">
        <v>3</v>
      </c>
      <c r="C83" s="28" t="n">
        <v>4</v>
      </c>
      <c r="D83" s="28" t="n">
        <v>12</v>
      </c>
      <c r="E83" s="28" t="n">
        <v>15</v>
      </c>
      <c r="F83" s="28" t="n">
        <v>26</v>
      </c>
      <c r="G83" s="28" t="n">
        <v>34</v>
      </c>
      <c r="H83" s="28" t="n">
        <v>6</v>
      </c>
      <c r="I83" s="30" t="inlineStr">
        <is>
          <t>3 4 12 15 26 34</t>
        </is>
      </c>
      <c r="J83" s="28" t="n">
        <v>94</v>
      </c>
      <c r="K83" s="28" t="n">
        <v>2</v>
      </c>
      <c r="L83" s="28" t="n">
        <v>7</v>
      </c>
      <c r="M83" s="28" t="n">
        <v>31</v>
      </c>
      <c r="N83" s="28" t="n">
        <v>1</v>
      </c>
      <c r="O83" s="28" t="inlineStr">
        <is>
          <t>고2 저4</t>
        </is>
      </c>
      <c r="P83" s="27" t="n">
        <v>62</v>
      </c>
      <c r="Q83" s="28" t="inlineStr">
        <is>
          <t>+3</t>
        </is>
      </c>
      <c r="R83" s="28" t="inlineStr">
        <is>
          <t>상위41.2%</t>
        </is>
      </c>
      <c r="S83" s="28" t="n">
        <v>7</v>
      </c>
      <c r="T83" s="28" t="n">
        <v>0</v>
      </c>
      <c r="U83" s="28" t="n">
        <v>0</v>
      </c>
      <c r="V83" s="28" t="n">
        <v>0</v>
      </c>
      <c r="W83" s="28" t="n">
        <v>2</v>
      </c>
      <c r="X83" s="28" t="n">
        <v>28</v>
      </c>
      <c r="Y83" s="28" t="n">
        <v>18</v>
      </c>
      <c r="Z83" s="28" t="n">
        <v>14.89</v>
      </c>
      <c r="AA83" s="28" t="n">
        <v>15.25</v>
      </c>
    </row>
    <row r="84">
      <c r="A84" s="25" t="n">
        <v>1143</v>
      </c>
      <c r="B84" s="26" t="n">
        <v>10</v>
      </c>
      <c r="C84" s="26" t="n">
        <v>16</v>
      </c>
      <c r="D84" s="26" t="n">
        <v>17</v>
      </c>
      <c r="E84" s="26" t="n">
        <v>27</v>
      </c>
      <c r="F84" s="26" t="n">
        <v>28</v>
      </c>
      <c r="G84" s="26" t="n">
        <v>36</v>
      </c>
      <c r="H84" s="26" t="n">
        <v>6</v>
      </c>
      <c r="I84" s="44" t="inlineStr">
        <is>
          <t>10 16 17 27 28 36</t>
        </is>
      </c>
      <c r="J84" s="26" t="n">
        <v>134</v>
      </c>
      <c r="K84" s="26" t="n">
        <v>2</v>
      </c>
      <c r="L84" s="26" t="n">
        <v>8</v>
      </c>
      <c r="M84" s="26" t="n">
        <v>26</v>
      </c>
      <c r="N84" s="26" t="n">
        <v>2</v>
      </c>
      <c r="O84" s="26" t="inlineStr">
        <is>
          <t>고3 저3</t>
        </is>
      </c>
      <c r="P84" s="25" t="n">
        <v>67</v>
      </c>
      <c r="Q84" s="26" t="inlineStr">
        <is>
          <t>+8</t>
        </is>
      </c>
      <c r="R84" s="26" t="inlineStr">
        <is>
          <t>상위26.4%</t>
        </is>
      </c>
      <c r="S84" s="26" t="n">
        <v>6</v>
      </c>
      <c r="T84" s="26" t="n">
        <v>0</v>
      </c>
      <c r="U84" s="26" t="n">
        <v>0</v>
      </c>
      <c r="V84" s="26" t="n">
        <v>0</v>
      </c>
      <c r="W84" s="26" t="n">
        <v>1</v>
      </c>
      <c r="X84" s="26" t="n">
        <v>32</v>
      </c>
      <c r="Y84" s="26" t="n">
        <v>11</v>
      </c>
      <c r="Z84" s="26" t="n">
        <v>25.46</v>
      </c>
      <c r="AA84" s="26" t="n">
        <v>18.73</v>
      </c>
    </row>
    <row r="85">
      <c r="A85" s="38" t="n">
        <v>1142</v>
      </c>
      <c r="B85" s="39" t="n">
        <v>2</v>
      </c>
      <c r="C85" s="39" t="n">
        <v>8</v>
      </c>
      <c r="D85" s="39" t="n">
        <v>28</v>
      </c>
      <c r="E85" s="39" t="n">
        <v>30</v>
      </c>
      <c r="F85" s="39" t="n">
        <v>37</v>
      </c>
      <c r="G85" s="39" t="n">
        <v>41</v>
      </c>
      <c r="H85" s="39" t="n">
        <v>22</v>
      </c>
      <c r="I85" s="40" t="inlineStr">
        <is>
          <t>2 8 28 30 37 41</t>
        </is>
      </c>
      <c r="J85" s="39" t="n">
        <v>146</v>
      </c>
      <c r="K85" s="39" t="n">
        <v>2</v>
      </c>
      <c r="L85" s="39" t="n">
        <v>10</v>
      </c>
      <c r="M85" s="39" t="n">
        <v>39</v>
      </c>
      <c r="N85" s="39" t="n">
        <v>0</v>
      </c>
      <c r="O85" s="39" t="inlineStr">
        <is>
          <t>고4 저2</t>
        </is>
      </c>
      <c r="P85" s="38" t="n">
        <v>48</v>
      </c>
      <c r="Q85" s="39" t="inlineStr">
        <is>
          <t>-11</t>
        </is>
      </c>
      <c r="R85" s="39" t="inlineStr">
        <is>
          <t>상위87.0%</t>
        </is>
      </c>
      <c r="S85" s="39" t="n">
        <v>4</v>
      </c>
      <c r="T85" s="39" t="n">
        <v>0</v>
      </c>
      <c r="U85" s="39" t="n">
        <v>0</v>
      </c>
      <c r="V85" s="39" t="n">
        <v>0</v>
      </c>
      <c r="W85" s="39" t="n">
        <v>2</v>
      </c>
      <c r="X85" s="39" t="n">
        <v>21</v>
      </c>
      <c r="Y85" s="39" t="n">
        <v>9</v>
      </c>
      <c r="Z85" s="39" t="n">
        <v>31.18</v>
      </c>
      <c r="AA85" s="39" t="n">
        <v>8.85</v>
      </c>
    </row>
    <row r="86">
      <c r="A86" s="25" t="n">
        <v>1141</v>
      </c>
      <c r="B86" s="26" t="n">
        <v>7</v>
      </c>
      <c r="C86" s="26" t="n">
        <v>11</v>
      </c>
      <c r="D86" s="26" t="n">
        <v>12</v>
      </c>
      <c r="E86" s="26" t="n">
        <v>21</v>
      </c>
      <c r="F86" s="26" t="n">
        <v>26</v>
      </c>
      <c r="G86" s="26" t="n">
        <v>35</v>
      </c>
      <c r="H86" s="26" t="n">
        <v>20</v>
      </c>
      <c r="I86" s="44" t="inlineStr">
        <is>
          <t>7 11 12 21 26 35</t>
        </is>
      </c>
      <c r="J86" s="26" t="n">
        <v>112</v>
      </c>
      <c r="K86" s="26" t="n">
        <v>4</v>
      </c>
      <c r="L86" s="26" t="n">
        <v>6</v>
      </c>
      <c r="M86" s="26" t="n">
        <v>28</v>
      </c>
      <c r="N86" s="26" t="n">
        <v>1</v>
      </c>
      <c r="O86" s="26" t="inlineStr">
        <is>
          <t>고2 저4</t>
        </is>
      </c>
      <c r="P86" s="25" t="n">
        <v>68</v>
      </c>
      <c r="Q86" s="26" t="inlineStr">
        <is>
          <t>+9</t>
        </is>
      </c>
      <c r="R86" s="26" t="inlineStr">
        <is>
          <t>상위23.2%</t>
        </is>
      </c>
      <c r="S86" s="26" t="n">
        <v>8</v>
      </c>
      <c r="T86" s="26" t="n">
        <v>0</v>
      </c>
      <c r="U86" s="26" t="n">
        <v>0</v>
      </c>
      <c r="V86" s="26" t="n">
        <v>0</v>
      </c>
      <c r="W86" s="26" t="n">
        <v>2</v>
      </c>
      <c r="X86" s="26" t="n">
        <v>31</v>
      </c>
      <c r="Y86" s="26" t="n">
        <v>11</v>
      </c>
      <c r="Z86" s="26" t="n">
        <v>24.58</v>
      </c>
      <c r="AA86" s="26" t="n">
        <v>24.74</v>
      </c>
    </row>
    <row r="87">
      <c r="A87" s="25" t="n">
        <v>1140</v>
      </c>
      <c r="B87" s="26" t="n">
        <v>7</v>
      </c>
      <c r="C87" s="26" t="n">
        <v>10</v>
      </c>
      <c r="D87" s="26" t="n">
        <v>22</v>
      </c>
      <c r="E87" s="26" t="n">
        <v>29</v>
      </c>
      <c r="F87" s="26" t="n">
        <v>31</v>
      </c>
      <c r="G87" s="26" t="n">
        <v>38</v>
      </c>
      <c r="H87" s="26" t="n">
        <v>15</v>
      </c>
      <c r="I87" s="44" t="inlineStr">
        <is>
          <t>7 10 22 29 31 38</t>
        </is>
      </c>
      <c r="J87" s="26" t="n">
        <v>137</v>
      </c>
      <c r="K87" s="26" t="n">
        <v>3</v>
      </c>
      <c r="L87" s="26" t="n">
        <v>8</v>
      </c>
      <c r="M87" s="26" t="n">
        <v>31</v>
      </c>
      <c r="N87" s="26" t="n">
        <v>0</v>
      </c>
      <c r="O87" s="26" t="inlineStr">
        <is>
          <t>고3 저3</t>
        </is>
      </c>
      <c r="P87" s="25" t="n">
        <v>82</v>
      </c>
      <c r="Q87" s="26" t="inlineStr">
        <is>
          <t>+23</t>
        </is>
      </c>
      <c r="R87" s="26" t="inlineStr">
        <is>
          <t>상위2.1%</t>
        </is>
      </c>
      <c r="S87" s="26" t="n">
        <v>6</v>
      </c>
      <c r="T87" s="26" t="n">
        <v>0</v>
      </c>
      <c r="U87" s="26" t="n">
        <v>0</v>
      </c>
      <c r="V87" s="26" t="n">
        <v>0</v>
      </c>
      <c r="W87" s="26" t="n">
        <v>0</v>
      </c>
      <c r="X87" s="26" t="n">
        <v>41</v>
      </c>
      <c r="Y87" s="26" t="n">
        <v>12</v>
      </c>
      <c r="Z87" s="26" t="n">
        <v>22.8</v>
      </c>
      <c r="AA87" s="26" t="n">
        <v>18.74</v>
      </c>
    </row>
    <row r="88">
      <c r="A88" s="41" t="n">
        <v>1139</v>
      </c>
      <c r="B88" s="42" t="n">
        <v>5</v>
      </c>
      <c r="C88" s="42" t="n">
        <v>12</v>
      </c>
      <c r="D88" s="42" t="n">
        <v>15</v>
      </c>
      <c r="E88" s="42" t="n">
        <v>30</v>
      </c>
      <c r="F88" s="42" t="n">
        <v>37</v>
      </c>
      <c r="G88" s="42" t="n">
        <v>40</v>
      </c>
      <c r="H88" s="42" t="n">
        <v>18</v>
      </c>
      <c r="I88" s="43" t="inlineStr">
        <is>
          <t>5 12 15 30 37 40</t>
        </is>
      </c>
      <c r="J88" s="42" t="n">
        <v>139</v>
      </c>
      <c r="K88" s="42" t="n">
        <v>3</v>
      </c>
      <c r="L88" s="42" t="n">
        <v>5</v>
      </c>
      <c r="M88" s="42" t="n">
        <v>35</v>
      </c>
      <c r="N88" s="42" t="n">
        <v>0</v>
      </c>
      <c r="O88" s="42" t="inlineStr">
        <is>
          <t>고3 저3</t>
        </is>
      </c>
      <c r="P88" s="41" t="n">
        <v>58</v>
      </c>
      <c r="Q88" s="42" t="inlineStr">
        <is>
          <t>-1</t>
        </is>
      </c>
      <c r="R88" s="42" t="inlineStr">
        <is>
          <t>상위55.5%</t>
        </is>
      </c>
      <c r="S88" s="42" t="n">
        <v>5</v>
      </c>
      <c r="T88" s="42" t="n">
        <v>0</v>
      </c>
      <c r="U88" s="42" t="n">
        <v>0</v>
      </c>
      <c r="V88" s="42" t="n">
        <v>0</v>
      </c>
      <c r="W88" s="42" t="n">
        <v>2</v>
      </c>
      <c r="X88" s="42" t="n">
        <v>26</v>
      </c>
      <c r="Y88" s="42" t="n">
        <v>13</v>
      </c>
      <c r="Z88" s="42" t="n">
        <v>21.67</v>
      </c>
      <c r="AA88" s="42" t="n">
        <v>18.87</v>
      </c>
    </row>
    <row r="89">
      <c r="A89" s="38" t="n">
        <v>1138</v>
      </c>
      <c r="B89" s="39" t="n">
        <v>14</v>
      </c>
      <c r="C89" s="39" t="n">
        <v>16</v>
      </c>
      <c r="D89" s="39" t="n">
        <v>19</v>
      </c>
      <c r="E89" s="39" t="n">
        <v>20</v>
      </c>
      <c r="F89" s="39" t="n">
        <v>29</v>
      </c>
      <c r="G89" s="39" t="n">
        <v>34</v>
      </c>
      <c r="H89" s="39" t="n">
        <v>35</v>
      </c>
      <c r="I89" s="40" t="inlineStr">
        <is>
          <t>14 16 19 20 29 34</t>
        </is>
      </c>
      <c r="J89" s="39" t="n">
        <v>132</v>
      </c>
      <c r="K89" s="39" t="n">
        <v>2</v>
      </c>
      <c r="L89" s="39" t="n">
        <v>8</v>
      </c>
      <c r="M89" s="39" t="n">
        <v>20</v>
      </c>
      <c r="N89" s="39" t="n">
        <v>1</v>
      </c>
      <c r="O89" s="39" t="inlineStr">
        <is>
          <t>고2 저4</t>
        </is>
      </c>
      <c r="P89" s="38" t="n">
        <v>41</v>
      </c>
      <c r="Q89" s="39" t="inlineStr">
        <is>
          <t>-18</t>
        </is>
      </c>
      <c r="R89" s="39" t="inlineStr">
        <is>
          <t>상위96.2%</t>
        </is>
      </c>
      <c r="S89" s="39" t="n">
        <v>4</v>
      </c>
      <c r="T89" s="39" t="n">
        <v>0</v>
      </c>
      <c r="U89" s="39" t="n">
        <v>0</v>
      </c>
      <c r="V89" s="39" t="n">
        <v>0</v>
      </c>
      <c r="W89" s="39" t="n">
        <v>1</v>
      </c>
      <c r="X89" s="39" t="n">
        <v>19</v>
      </c>
      <c r="Y89" s="39" t="n">
        <v>14</v>
      </c>
      <c r="Z89" s="39" t="n">
        <v>19.03</v>
      </c>
      <c r="AA89" s="39" t="n">
        <v>7.95</v>
      </c>
    </row>
    <row r="90">
      <c r="A90" s="27" t="n">
        <v>1137</v>
      </c>
      <c r="B90" s="28" t="n">
        <v>4</v>
      </c>
      <c r="C90" s="28" t="n">
        <v>9</v>
      </c>
      <c r="D90" s="28" t="n">
        <v>12</v>
      </c>
      <c r="E90" s="28" t="n">
        <v>15</v>
      </c>
      <c r="F90" s="28" t="n">
        <v>33</v>
      </c>
      <c r="G90" s="28" t="n">
        <v>45</v>
      </c>
      <c r="H90" s="28" t="n">
        <v>26</v>
      </c>
      <c r="I90" s="30" t="inlineStr">
        <is>
          <t>4 9 12 15 33 45</t>
        </is>
      </c>
      <c r="J90" s="28" t="n">
        <v>118</v>
      </c>
      <c r="K90" s="28" t="n">
        <v>4</v>
      </c>
      <c r="L90" s="28" t="n">
        <v>9</v>
      </c>
      <c r="M90" s="28" t="n">
        <v>41</v>
      </c>
      <c r="N90" s="28" t="n">
        <v>0</v>
      </c>
      <c r="O90" s="28" t="inlineStr">
        <is>
          <t>고2 저4</t>
        </is>
      </c>
      <c r="P90" s="27" t="n">
        <v>60</v>
      </c>
      <c r="Q90" s="28" t="inlineStr">
        <is>
          <t>+1</t>
        </is>
      </c>
      <c r="R90" s="28" t="inlineStr">
        <is>
          <t>상위48.5%</t>
        </is>
      </c>
      <c r="S90" s="28" t="n">
        <v>7</v>
      </c>
      <c r="T90" s="28" t="n">
        <v>0</v>
      </c>
      <c r="U90" s="28" t="n">
        <v>0</v>
      </c>
      <c r="V90" s="28" t="n">
        <v>0</v>
      </c>
      <c r="W90" s="28" t="n">
        <v>2</v>
      </c>
      <c r="X90" s="28" t="n">
        <v>27</v>
      </c>
      <c r="Y90" s="28" t="n">
        <v>14</v>
      </c>
      <c r="Z90" s="28" t="n">
        <v>20.23</v>
      </c>
      <c r="AA90" s="28" t="n">
        <v>20.92</v>
      </c>
    </row>
    <row r="91">
      <c r="A91" s="41" t="n">
        <v>1136</v>
      </c>
      <c r="B91" s="42" t="n">
        <v>21</v>
      </c>
      <c r="C91" s="42" t="n">
        <v>33</v>
      </c>
      <c r="D91" s="42" t="n">
        <v>35</v>
      </c>
      <c r="E91" s="42" t="n">
        <v>38</v>
      </c>
      <c r="F91" s="42" t="n">
        <v>42</v>
      </c>
      <c r="G91" s="42" t="n">
        <v>44</v>
      </c>
      <c r="H91" s="42" t="n">
        <v>1</v>
      </c>
      <c r="I91" s="43" t="inlineStr">
        <is>
          <t>21 33 35 38 42 44</t>
        </is>
      </c>
      <c r="J91" s="42" t="n">
        <v>213</v>
      </c>
      <c r="K91" s="42" t="n">
        <v>3</v>
      </c>
      <c r="L91" s="42" t="n">
        <v>8</v>
      </c>
      <c r="M91" s="42" t="n">
        <v>23</v>
      </c>
      <c r="N91" s="42" t="n">
        <v>0</v>
      </c>
      <c r="O91" s="42" t="inlineStr">
        <is>
          <t>고5 저1</t>
        </is>
      </c>
      <c r="P91" s="41" t="n">
        <v>52</v>
      </c>
      <c r="Q91" s="42" t="inlineStr">
        <is>
          <t>-7</t>
        </is>
      </c>
      <c r="R91" s="42" t="inlineStr">
        <is>
          <t>상위77.4%</t>
        </is>
      </c>
      <c r="S91" s="42" t="n">
        <v>0</v>
      </c>
      <c r="T91" s="42" t="n">
        <v>0</v>
      </c>
      <c r="U91" s="42" t="n">
        <v>0</v>
      </c>
      <c r="V91" s="42" t="n">
        <v>0</v>
      </c>
      <c r="W91" s="42" t="n">
        <v>0</v>
      </c>
      <c r="X91" s="42" t="n">
        <v>26</v>
      </c>
      <c r="Y91" s="42" t="n">
        <v>12</v>
      </c>
      <c r="Z91" s="42" t="n">
        <v>23.14</v>
      </c>
      <c r="AA91" s="42" t="n">
        <v>12.95</v>
      </c>
    </row>
    <row r="92">
      <c r="A92" s="41" t="n">
        <v>1135</v>
      </c>
      <c r="B92" s="42" t="n">
        <v>1</v>
      </c>
      <c r="C92" s="42" t="n">
        <v>6</v>
      </c>
      <c r="D92" s="42" t="n">
        <v>13</v>
      </c>
      <c r="E92" s="42" t="n">
        <v>19</v>
      </c>
      <c r="F92" s="42" t="n">
        <v>21</v>
      </c>
      <c r="G92" s="42" t="n">
        <v>33</v>
      </c>
      <c r="H92" s="42" t="n">
        <v>4</v>
      </c>
      <c r="I92" s="43" t="inlineStr">
        <is>
          <t>1 6 13 19 21 33</t>
        </is>
      </c>
      <c r="J92" s="42" t="n">
        <v>93</v>
      </c>
      <c r="K92" s="42" t="n">
        <v>5</v>
      </c>
      <c r="L92" s="42" t="n">
        <v>8</v>
      </c>
      <c r="M92" s="42" t="n">
        <v>32</v>
      </c>
      <c r="N92" s="42" t="n">
        <v>0</v>
      </c>
      <c r="O92" s="42" t="inlineStr">
        <is>
          <t>고1 저5</t>
        </is>
      </c>
      <c r="P92" s="41" t="n">
        <v>52</v>
      </c>
      <c r="Q92" s="42" t="inlineStr">
        <is>
          <t>-7</t>
        </is>
      </c>
      <c r="R92" s="42" t="inlineStr">
        <is>
          <t>상위77.4%</t>
        </is>
      </c>
      <c r="S92" s="42" t="n">
        <v>4</v>
      </c>
      <c r="T92" s="42" t="n">
        <v>0</v>
      </c>
      <c r="U92" s="42" t="n">
        <v>0</v>
      </c>
      <c r="V92" s="42" t="n">
        <v>0</v>
      </c>
      <c r="W92" s="42" t="n">
        <v>0</v>
      </c>
      <c r="X92" s="42" t="n">
        <v>26</v>
      </c>
      <c r="Y92" s="42" t="n">
        <v>9</v>
      </c>
      <c r="Z92" s="42" t="n">
        <v>29.54</v>
      </c>
      <c r="AA92" s="42" t="n">
        <v>17.49</v>
      </c>
    </row>
    <row r="93">
      <c r="A93" s="25" t="n">
        <v>1134</v>
      </c>
      <c r="B93" s="26" t="n">
        <v>3</v>
      </c>
      <c r="C93" s="26" t="n">
        <v>7</v>
      </c>
      <c r="D93" s="26" t="n">
        <v>9</v>
      </c>
      <c r="E93" s="26" t="n">
        <v>13</v>
      </c>
      <c r="F93" s="26" t="n">
        <v>19</v>
      </c>
      <c r="G93" s="26" t="n">
        <v>24</v>
      </c>
      <c r="H93" s="26" t="n">
        <v>23</v>
      </c>
      <c r="I93" s="44" t="inlineStr">
        <is>
          <t>3 7 9 13 19 24</t>
        </is>
      </c>
      <c r="J93" s="26" t="n">
        <v>75</v>
      </c>
      <c r="K93" s="26" t="n">
        <v>5</v>
      </c>
      <c r="L93" s="26" t="n">
        <v>6</v>
      </c>
      <c r="M93" s="26" t="n">
        <v>21</v>
      </c>
      <c r="N93" s="26" t="n">
        <v>0</v>
      </c>
      <c r="O93" s="26" t="inlineStr">
        <is>
          <t>고1 저5</t>
        </is>
      </c>
      <c r="P93" s="25" t="n">
        <v>67</v>
      </c>
      <c r="Q93" s="26" t="inlineStr">
        <is>
          <t>+8</t>
        </is>
      </c>
      <c r="R93" s="26" t="inlineStr">
        <is>
          <t>상위26.4%</t>
        </is>
      </c>
      <c r="S93" s="26" t="n">
        <v>3</v>
      </c>
      <c r="T93" s="26" t="n">
        <v>0</v>
      </c>
      <c r="U93" s="26" t="n">
        <v>0</v>
      </c>
      <c r="V93" s="26" t="n">
        <v>0</v>
      </c>
      <c r="W93" s="26" t="n">
        <v>1</v>
      </c>
      <c r="X93" s="26" t="n">
        <v>32</v>
      </c>
      <c r="Y93" s="26" t="n">
        <v>14</v>
      </c>
      <c r="Z93" s="26" t="n">
        <v>17.56</v>
      </c>
      <c r="AA93" s="26" t="n">
        <v>23.41</v>
      </c>
    </row>
    <row r="94">
      <c r="A94" s="38" t="n">
        <v>1133</v>
      </c>
      <c r="B94" s="39" t="n">
        <v>13</v>
      </c>
      <c r="C94" s="39" t="n">
        <v>14</v>
      </c>
      <c r="D94" s="39" t="n">
        <v>20</v>
      </c>
      <c r="E94" s="39" t="n">
        <v>28</v>
      </c>
      <c r="F94" s="39" t="n">
        <v>29</v>
      </c>
      <c r="G94" s="39" t="n">
        <v>34</v>
      </c>
      <c r="H94" s="39" t="n">
        <v>23</v>
      </c>
      <c r="I94" s="40" t="inlineStr">
        <is>
          <t>13 14 20 28 29 34</t>
        </is>
      </c>
      <c r="J94" s="39" t="n">
        <v>138</v>
      </c>
      <c r="K94" s="39" t="n">
        <v>2</v>
      </c>
      <c r="L94" s="39" t="n">
        <v>6</v>
      </c>
      <c r="M94" s="39" t="n">
        <v>21</v>
      </c>
      <c r="N94" s="39" t="n">
        <v>2</v>
      </c>
      <c r="O94" s="39" t="inlineStr">
        <is>
          <t>고3 저3</t>
        </is>
      </c>
      <c r="P94" s="38" t="n">
        <v>50</v>
      </c>
      <c r="Q94" s="39" t="inlineStr">
        <is>
          <t>-9</t>
        </is>
      </c>
      <c r="R94" s="39" t="inlineStr">
        <is>
          <t>상위82.2%</t>
        </is>
      </c>
      <c r="S94" s="39" t="n">
        <v>5</v>
      </c>
      <c r="T94" s="39" t="n">
        <v>0</v>
      </c>
      <c r="U94" s="39" t="n">
        <v>0</v>
      </c>
      <c r="V94" s="39" t="n">
        <v>0</v>
      </c>
      <c r="W94" s="39" t="n">
        <v>2</v>
      </c>
      <c r="X94" s="39" t="n">
        <v>22</v>
      </c>
      <c r="Y94" s="39" t="n">
        <v>13</v>
      </c>
      <c r="Z94" s="39" t="n">
        <v>21.05</v>
      </c>
      <c r="AA94" s="39" t="n">
        <v>16.28</v>
      </c>
    </row>
    <row r="95">
      <c r="A95" s="25" t="n">
        <v>1132</v>
      </c>
      <c r="B95" s="26" t="n">
        <v>6</v>
      </c>
      <c r="C95" s="26" t="n">
        <v>7</v>
      </c>
      <c r="D95" s="26" t="n">
        <v>19</v>
      </c>
      <c r="E95" s="26" t="n">
        <v>28</v>
      </c>
      <c r="F95" s="26" t="n">
        <v>34</v>
      </c>
      <c r="G95" s="26" t="n">
        <v>41</v>
      </c>
      <c r="H95" s="26" t="n">
        <v>5</v>
      </c>
      <c r="I95" s="44" t="inlineStr">
        <is>
          <t>6 7 19 28 34 41</t>
        </is>
      </c>
      <c r="J95" s="26" t="n">
        <v>135</v>
      </c>
      <c r="K95" s="26" t="n">
        <v>3</v>
      </c>
      <c r="L95" s="26" t="n">
        <v>8</v>
      </c>
      <c r="M95" s="26" t="n">
        <v>35</v>
      </c>
      <c r="N95" s="26" t="n">
        <v>1</v>
      </c>
      <c r="O95" s="26" t="inlineStr">
        <is>
          <t>고3 저3</t>
        </is>
      </c>
      <c r="P95" s="25" t="n">
        <v>68</v>
      </c>
      <c r="Q95" s="26" t="inlineStr">
        <is>
          <t>+9</t>
        </is>
      </c>
      <c r="R95" s="26" t="inlineStr">
        <is>
          <t>상위23.2%</t>
        </is>
      </c>
      <c r="S95" s="26" t="n">
        <v>7</v>
      </c>
      <c r="T95" s="26" t="n">
        <v>0</v>
      </c>
      <c r="U95" s="26" t="n">
        <v>0</v>
      </c>
      <c r="V95" s="26" t="n">
        <v>0</v>
      </c>
      <c r="W95" s="26" t="n">
        <v>4</v>
      </c>
      <c r="X95" s="26" t="n">
        <v>28</v>
      </c>
      <c r="Y95" s="26" t="n">
        <v>11</v>
      </c>
      <c r="Z95" s="26" t="n">
        <v>24.05</v>
      </c>
      <c r="AA95" s="26" t="n">
        <v>16.4</v>
      </c>
    </row>
    <row r="96">
      <c r="A96" s="27" t="n">
        <v>1131</v>
      </c>
      <c r="B96" s="28" t="n">
        <v>1</v>
      </c>
      <c r="C96" s="28" t="n">
        <v>2</v>
      </c>
      <c r="D96" s="28" t="n">
        <v>6</v>
      </c>
      <c r="E96" s="28" t="n">
        <v>14</v>
      </c>
      <c r="F96" s="28" t="n">
        <v>27</v>
      </c>
      <c r="G96" s="28" t="n">
        <v>38</v>
      </c>
      <c r="H96" s="28" t="n">
        <v>33</v>
      </c>
      <c r="I96" s="30" t="inlineStr">
        <is>
          <t>1 2 6 14 27 38</t>
        </is>
      </c>
      <c r="J96" s="28" t="n">
        <v>88</v>
      </c>
      <c r="K96" s="28" t="n">
        <v>2</v>
      </c>
      <c r="L96" s="28" t="n">
        <v>9</v>
      </c>
      <c r="M96" s="28" t="n">
        <v>37</v>
      </c>
      <c r="N96" s="28" t="n">
        <v>1</v>
      </c>
      <c r="O96" s="28" t="inlineStr">
        <is>
          <t>고2 저4</t>
        </is>
      </c>
      <c r="P96" s="27" t="n">
        <v>61</v>
      </c>
      <c r="Q96" s="28" t="inlineStr">
        <is>
          <t>+2</t>
        </is>
      </c>
      <c r="R96" s="28" t="inlineStr">
        <is>
          <t>상위45.2%</t>
        </is>
      </c>
      <c r="S96" s="28" t="n">
        <v>6</v>
      </c>
      <c r="T96" s="28" t="n">
        <v>0</v>
      </c>
      <c r="U96" s="28" t="n">
        <v>0</v>
      </c>
      <c r="V96" s="28" t="n">
        <v>0</v>
      </c>
      <c r="W96" s="28" t="n">
        <v>1</v>
      </c>
      <c r="X96" s="28" t="n">
        <v>29</v>
      </c>
      <c r="Y96" s="28" t="n">
        <v>17</v>
      </c>
      <c r="Z96" s="28" t="n">
        <v>15.42</v>
      </c>
      <c r="AA96" s="28" t="n">
        <v>16.18</v>
      </c>
    </row>
    <row r="97">
      <c r="A97" s="27" t="n">
        <v>1130</v>
      </c>
      <c r="B97" s="28" t="n">
        <v>15</v>
      </c>
      <c r="C97" s="28" t="n">
        <v>19</v>
      </c>
      <c r="D97" s="28" t="n">
        <v>21</v>
      </c>
      <c r="E97" s="28" t="n">
        <v>25</v>
      </c>
      <c r="F97" s="28" t="n">
        <v>27</v>
      </c>
      <c r="G97" s="28" t="n">
        <v>28</v>
      </c>
      <c r="H97" s="28" t="n">
        <v>40</v>
      </c>
      <c r="I97" s="30" t="inlineStr">
        <is>
          <t>15 19 21 25 27 28</t>
        </is>
      </c>
      <c r="J97" s="28" t="n">
        <v>135</v>
      </c>
      <c r="K97" s="28" t="n">
        <v>5</v>
      </c>
      <c r="L97" s="28" t="n">
        <v>6</v>
      </c>
      <c r="M97" s="28" t="n">
        <v>13</v>
      </c>
      <c r="N97" s="28" t="n">
        <v>1</v>
      </c>
      <c r="O97" s="28" t="inlineStr">
        <is>
          <t>고3 저3</t>
        </is>
      </c>
      <c r="P97" s="27" t="n">
        <v>65</v>
      </c>
      <c r="Q97" s="28" t="inlineStr">
        <is>
          <t>+6</t>
        </is>
      </c>
      <c r="R97" s="28" t="inlineStr">
        <is>
          <t>상위32.5%</t>
        </is>
      </c>
      <c r="S97" s="28" t="n">
        <v>2</v>
      </c>
      <c r="T97" s="28" t="n">
        <v>0</v>
      </c>
      <c r="U97" s="28" t="n">
        <v>0</v>
      </c>
      <c r="V97" s="28" t="n">
        <v>0</v>
      </c>
      <c r="W97" s="28" t="n">
        <v>1</v>
      </c>
      <c r="X97" s="28" t="n">
        <v>31</v>
      </c>
      <c r="Y97" s="28" t="n">
        <v>12</v>
      </c>
      <c r="Z97" s="28" t="n">
        <v>22.63</v>
      </c>
      <c r="AA97" s="28" t="n">
        <v>22.55</v>
      </c>
    </row>
    <row r="98">
      <c r="A98" s="38" t="n">
        <v>1129</v>
      </c>
      <c r="B98" s="39" t="n">
        <v>5</v>
      </c>
      <c r="C98" s="39" t="n">
        <v>10</v>
      </c>
      <c r="D98" s="39" t="n">
        <v>11</v>
      </c>
      <c r="E98" s="39" t="n">
        <v>17</v>
      </c>
      <c r="F98" s="39" t="n">
        <v>28</v>
      </c>
      <c r="G98" s="39" t="n">
        <v>34</v>
      </c>
      <c r="H98" s="39" t="n">
        <v>22</v>
      </c>
      <c r="I98" s="40" t="inlineStr">
        <is>
          <t>5 10 11 17 28 34</t>
        </is>
      </c>
      <c r="J98" s="39" t="n">
        <v>105</v>
      </c>
      <c r="K98" s="39" t="n">
        <v>3</v>
      </c>
      <c r="L98" s="39" t="n">
        <v>6</v>
      </c>
      <c r="M98" s="39" t="n">
        <v>29</v>
      </c>
      <c r="N98" s="39" t="n">
        <v>1</v>
      </c>
      <c r="O98" s="39" t="inlineStr">
        <is>
          <t>고2 저4</t>
        </is>
      </c>
      <c r="P98" s="38" t="n">
        <v>44</v>
      </c>
      <c r="Q98" s="39" t="inlineStr">
        <is>
          <t>-15</t>
        </is>
      </c>
      <c r="R98" s="39" t="inlineStr">
        <is>
          <t>상위93.5%</t>
        </is>
      </c>
      <c r="S98" s="39" t="n">
        <v>3</v>
      </c>
      <c r="T98" s="39" t="n">
        <v>0</v>
      </c>
      <c r="U98" s="39" t="n">
        <v>0</v>
      </c>
      <c r="V98" s="39" t="n">
        <v>0</v>
      </c>
      <c r="W98" s="39" t="n">
        <v>0</v>
      </c>
      <c r="X98" s="39" t="n">
        <v>22</v>
      </c>
      <c r="Y98" s="39" t="n">
        <v>11</v>
      </c>
      <c r="Z98" s="39" t="n">
        <v>23.7</v>
      </c>
      <c r="AA98" s="39" t="n">
        <v>6.35</v>
      </c>
    </row>
    <row r="99">
      <c r="A99" s="38" t="n">
        <v>1128</v>
      </c>
      <c r="B99" s="39" t="n">
        <v>1</v>
      </c>
      <c r="C99" s="39" t="n">
        <v>5</v>
      </c>
      <c r="D99" s="39" t="n">
        <v>8</v>
      </c>
      <c r="E99" s="39" t="n">
        <v>16</v>
      </c>
      <c r="F99" s="39" t="n">
        <v>28</v>
      </c>
      <c r="G99" s="39" t="n">
        <v>33</v>
      </c>
      <c r="H99" s="39" t="n">
        <v>45</v>
      </c>
      <c r="I99" s="40" t="inlineStr">
        <is>
          <t>1 5 8 16 28 33</t>
        </is>
      </c>
      <c r="J99" s="39" t="n">
        <v>91</v>
      </c>
      <c r="K99" s="39" t="n">
        <v>3</v>
      </c>
      <c r="L99" s="39" t="n">
        <v>10</v>
      </c>
      <c r="M99" s="39" t="n">
        <v>32</v>
      </c>
      <c r="N99" s="39" t="n">
        <v>0</v>
      </c>
      <c r="O99" s="39" t="inlineStr">
        <is>
          <t>고2 저4</t>
        </is>
      </c>
      <c r="P99" s="38" t="n">
        <v>35</v>
      </c>
      <c r="Q99" s="39" t="inlineStr">
        <is>
          <t>-24</t>
        </is>
      </c>
      <c r="R99" s="39" t="inlineStr">
        <is>
          <t>상위99.0%</t>
        </is>
      </c>
      <c r="S99" s="39" t="n">
        <v>3</v>
      </c>
      <c r="T99" s="39" t="n">
        <v>0</v>
      </c>
      <c r="U99" s="39" t="n">
        <v>0</v>
      </c>
      <c r="V99" s="39" t="n">
        <v>0</v>
      </c>
      <c r="W99" s="39" t="n">
        <v>1</v>
      </c>
      <c r="X99" s="39" t="n">
        <v>16</v>
      </c>
      <c r="Y99" s="39" t="n">
        <v>63</v>
      </c>
      <c r="Z99" s="39" t="n">
        <v>4.2</v>
      </c>
      <c r="AA99" s="39" t="n">
        <v>7.13</v>
      </c>
    </row>
    <row r="100">
      <c r="A100" s="27" t="n">
        <v>1127</v>
      </c>
      <c r="B100" s="28" t="n">
        <v>10</v>
      </c>
      <c r="C100" s="28" t="n">
        <v>15</v>
      </c>
      <c r="D100" s="28" t="n">
        <v>24</v>
      </c>
      <c r="E100" s="28" t="n">
        <v>30</v>
      </c>
      <c r="F100" s="28" t="n">
        <v>31</v>
      </c>
      <c r="G100" s="28" t="n">
        <v>37</v>
      </c>
      <c r="H100" s="28" t="n">
        <v>32</v>
      </c>
      <c r="I100" s="30" t="inlineStr">
        <is>
          <t>10 15 24 30 31 37</t>
        </is>
      </c>
      <c r="J100" s="28" t="n">
        <v>147</v>
      </c>
      <c r="K100" s="28" t="n">
        <v>3</v>
      </c>
      <c r="L100" s="28" t="n">
        <v>8</v>
      </c>
      <c r="M100" s="28" t="n">
        <v>27</v>
      </c>
      <c r="N100" s="28" t="n">
        <v>1</v>
      </c>
      <c r="O100" s="28" t="inlineStr">
        <is>
          <t>고4 저2</t>
        </is>
      </c>
      <c r="P100" s="27" t="n">
        <v>62</v>
      </c>
      <c r="Q100" s="28" t="inlineStr">
        <is>
          <t>+3</t>
        </is>
      </c>
      <c r="R100" s="28" t="inlineStr">
        <is>
          <t>상위41.2%</t>
        </is>
      </c>
      <c r="S100" s="28" t="n">
        <v>6</v>
      </c>
      <c r="T100" s="28" t="n">
        <v>0</v>
      </c>
      <c r="U100" s="28" t="n">
        <v>0</v>
      </c>
      <c r="V100" s="28" t="n">
        <v>0</v>
      </c>
      <c r="W100" s="28" t="n">
        <v>2</v>
      </c>
      <c r="X100" s="28" t="n">
        <v>28</v>
      </c>
      <c r="Y100" s="28" t="n">
        <v>12</v>
      </c>
      <c r="Z100" s="28" t="n">
        <v>22.68</v>
      </c>
      <c r="AA100" s="28" t="n">
        <v>22.57</v>
      </c>
    </row>
    <row r="101">
      <c r="A101" s="38" t="n">
        <v>1126</v>
      </c>
      <c r="B101" s="39" t="n">
        <v>4</v>
      </c>
      <c r="C101" s="39" t="n">
        <v>5</v>
      </c>
      <c r="D101" s="39" t="n">
        <v>9</v>
      </c>
      <c r="E101" s="39" t="n">
        <v>11</v>
      </c>
      <c r="F101" s="39" t="n">
        <v>37</v>
      </c>
      <c r="G101" s="39" t="n">
        <v>40</v>
      </c>
      <c r="H101" s="39" t="n">
        <v>7</v>
      </c>
      <c r="I101" s="40" t="inlineStr">
        <is>
          <t>4 5 9 11 37 40</t>
        </is>
      </c>
      <c r="J101" s="39" t="n">
        <v>106</v>
      </c>
      <c r="K101" s="39" t="n">
        <v>4</v>
      </c>
      <c r="L101" s="39" t="n">
        <v>10</v>
      </c>
      <c r="M101" s="39" t="n">
        <v>36</v>
      </c>
      <c r="N101" s="39" t="n">
        <v>1</v>
      </c>
      <c r="O101" s="39" t="inlineStr">
        <is>
          <t>고2 저4</t>
        </is>
      </c>
      <c r="P101" s="38" t="n">
        <v>49</v>
      </c>
      <c r="Q101" s="39" t="inlineStr">
        <is>
          <t>-10</t>
        </is>
      </c>
      <c r="R101" s="39" t="inlineStr">
        <is>
          <t>상위84.8%</t>
        </is>
      </c>
      <c r="S101" s="39" t="n">
        <v>4</v>
      </c>
      <c r="T101" s="39" t="n">
        <v>0</v>
      </c>
      <c r="U101" s="39" t="n">
        <v>0</v>
      </c>
      <c r="V101" s="39" t="n">
        <v>0</v>
      </c>
      <c r="W101" s="39" t="n">
        <v>3</v>
      </c>
      <c r="X101" s="39" t="n">
        <v>20</v>
      </c>
      <c r="Y101" s="39" t="n">
        <v>11</v>
      </c>
      <c r="Z101" s="39" t="n">
        <v>23.86</v>
      </c>
      <c r="AA101" s="39" t="n">
        <v>7.2</v>
      </c>
    </row>
    <row r="102">
      <c r="A102" s="41" t="n">
        <v>1125</v>
      </c>
      <c r="B102" s="42" t="n">
        <v>6</v>
      </c>
      <c r="C102" s="42" t="n">
        <v>14</v>
      </c>
      <c r="D102" s="42" t="n">
        <v>25</v>
      </c>
      <c r="E102" s="42" t="n">
        <v>33</v>
      </c>
      <c r="F102" s="42" t="n">
        <v>40</v>
      </c>
      <c r="G102" s="42" t="n">
        <v>44</v>
      </c>
      <c r="H102" s="42" t="n">
        <v>30</v>
      </c>
      <c r="I102" s="43" t="inlineStr">
        <is>
          <t>6 14 25 33 40 44</t>
        </is>
      </c>
      <c r="J102" s="42" t="n">
        <v>162</v>
      </c>
      <c r="K102" s="42" t="n">
        <v>2</v>
      </c>
      <c r="L102" s="42" t="n">
        <v>6</v>
      </c>
      <c r="M102" s="42" t="n">
        <v>38</v>
      </c>
      <c r="N102" s="42" t="n">
        <v>0</v>
      </c>
      <c r="O102" s="42" t="inlineStr">
        <is>
          <t>고4 저2</t>
        </is>
      </c>
      <c r="P102" s="41" t="n">
        <v>54</v>
      </c>
      <c r="Q102" s="42" t="inlineStr">
        <is>
          <t>-5</t>
        </is>
      </c>
      <c r="R102" s="42" t="inlineStr">
        <is>
          <t>상위69.9%</t>
        </is>
      </c>
      <c r="S102" s="42" t="n">
        <v>5</v>
      </c>
      <c r="T102" s="42" t="n">
        <v>0</v>
      </c>
      <c r="U102" s="42" t="n">
        <v>0</v>
      </c>
      <c r="V102" s="42" t="n">
        <v>0</v>
      </c>
      <c r="W102" s="42" t="n">
        <v>4</v>
      </c>
      <c r="X102" s="42" t="n">
        <v>21</v>
      </c>
      <c r="Y102" s="42" t="n">
        <v>12</v>
      </c>
      <c r="Z102" s="42" t="n">
        <v>21.95</v>
      </c>
      <c r="AA102" s="42" t="n">
        <v>12.59</v>
      </c>
    </row>
    <row r="103">
      <c r="A103" s="25" t="n">
        <v>1124</v>
      </c>
      <c r="B103" s="26" t="n">
        <v>3</v>
      </c>
      <c r="C103" s="26" t="n">
        <v>8</v>
      </c>
      <c r="D103" s="26" t="n">
        <v>17</v>
      </c>
      <c r="E103" s="26" t="n">
        <v>30</v>
      </c>
      <c r="F103" s="26" t="n">
        <v>33</v>
      </c>
      <c r="G103" s="26" t="n">
        <v>34</v>
      </c>
      <c r="H103" s="26" t="n">
        <v>28</v>
      </c>
      <c r="I103" s="44" t="inlineStr">
        <is>
          <t>3 8 17 30 33 34</t>
        </is>
      </c>
      <c r="J103" s="26" t="n">
        <v>125</v>
      </c>
      <c r="K103" s="26" t="n">
        <v>3</v>
      </c>
      <c r="L103" s="26" t="n">
        <v>10</v>
      </c>
      <c r="M103" s="26" t="n">
        <v>31</v>
      </c>
      <c r="N103" s="26" t="n">
        <v>1</v>
      </c>
      <c r="O103" s="26" t="inlineStr">
        <is>
          <t>고3 저3</t>
        </is>
      </c>
      <c r="P103" s="25" t="n">
        <v>67</v>
      </c>
      <c r="Q103" s="26" t="inlineStr">
        <is>
          <t>+8</t>
        </is>
      </c>
      <c r="R103" s="26" t="inlineStr">
        <is>
          <t>상위26.4%</t>
        </is>
      </c>
      <c r="S103" s="26" t="n">
        <v>7</v>
      </c>
      <c r="T103" s="26" t="n">
        <v>0</v>
      </c>
      <c r="U103" s="26" t="n">
        <v>0</v>
      </c>
      <c r="V103" s="26" t="n">
        <v>0</v>
      </c>
      <c r="W103" s="26" t="n">
        <v>3</v>
      </c>
      <c r="X103" s="26" t="n">
        <v>29</v>
      </c>
      <c r="Y103" s="26" t="n">
        <v>10</v>
      </c>
      <c r="Z103" s="26" t="n">
        <v>26.23</v>
      </c>
      <c r="AA103" s="26" t="n">
        <v>18.4</v>
      </c>
    </row>
    <row r="104">
      <c r="A104" s="38" t="n">
        <v>1123</v>
      </c>
      <c r="B104" s="39" t="n">
        <v>13</v>
      </c>
      <c r="C104" s="39" t="n">
        <v>19</v>
      </c>
      <c r="D104" s="39" t="n">
        <v>21</v>
      </c>
      <c r="E104" s="39" t="n">
        <v>24</v>
      </c>
      <c r="F104" s="39" t="n">
        <v>34</v>
      </c>
      <c r="G104" s="39" t="n">
        <v>35</v>
      </c>
      <c r="H104" s="39" t="n">
        <v>26</v>
      </c>
      <c r="I104" s="40" t="inlineStr">
        <is>
          <t>13 19 21 24 34 35</t>
        </is>
      </c>
      <c r="J104" s="39" t="n">
        <v>146</v>
      </c>
      <c r="K104" s="39" t="n">
        <v>4</v>
      </c>
      <c r="L104" s="39" t="n">
        <v>9</v>
      </c>
      <c r="M104" s="39" t="n">
        <v>22</v>
      </c>
      <c r="N104" s="39" t="n">
        <v>1</v>
      </c>
      <c r="O104" s="39" t="inlineStr">
        <is>
          <t>고3 저3</t>
        </is>
      </c>
      <c r="P104" s="38" t="n">
        <v>50</v>
      </c>
      <c r="Q104" s="39" t="inlineStr">
        <is>
          <t>-9</t>
        </is>
      </c>
      <c r="R104" s="39" t="inlineStr">
        <is>
          <t>상위82.2%</t>
        </is>
      </c>
      <c r="S104" s="39" t="n">
        <v>4</v>
      </c>
      <c r="T104" s="39" t="n">
        <v>0</v>
      </c>
      <c r="U104" s="39" t="n">
        <v>0</v>
      </c>
      <c r="V104" s="39" t="n">
        <v>0</v>
      </c>
      <c r="W104" s="39" t="n">
        <v>0</v>
      </c>
      <c r="X104" s="39" t="n">
        <v>25</v>
      </c>
      <c r="Y104" s="39" t="n">
        <v>16</v>
      </c>
      <c r="Z104" s="39" t="n">
        <v>17.31</v>
      </c>
      <c r="AA104" s="39" t="n">
        <v>16.45</v>
      </c>
    </row>
    <row r="105">
      <c r="A105" s="25" t="n">
        <v>1122</v>
      </c>
      <c r="B105" s="26" t="n">
        <v>3</v>
      </c>
      <c r="C105" s="26" t="n">
        <v>6</v>
      </c>
      <c r="D105" s="26" t="n">
        <v>21</v>
      </c>
      <c r="E105" s="26" t="n">
        <v>30</v>
      </c>
      <c r="F105" s="26" t="n">
        <v>34</v>
      </c>
      <c r="G105" s="26" t="n">
        <v>35</v>
      </c>
      <c r="H105" s="26" t="n">
        <v>22</v>
      </c>
      <c r="I105" s="44" t="inlineStr">
        <is>
          <t>3 6 21 30 34 35</t>
        </is>
      </c>
      <c r="J105" s="26" t="n">
        <v>129</v>
      </c>
      <c r="K105" s="26" t="n">
        <v>3</v>
      </c>
      <c r="L105" s="26" t="n">
        <v>10</v>
      </c>
      <c r="M105" s="26" t="n">
        <v>32</v>
      </c>
      <c r="N105" s="26" t="n">
        <v>1</v>
      </c>
      <c r="O105" s="26" t="inlineStr">
        <is>
          <t>고3 저3</t>
        </is>
      </c>
      <c r="P105" s="25" t="n">
        <v>71</v>
      </c>
      <c r="Q105" s="26" t="inlineStr">
        <is>
          <t>+12</t>
        </is>
      </c>
      <c r="R105" s="26" t="inlineStr">
        <is>
          <t>상위14.8%</t>
        </is>
      </c>
      <c r="S105" s="26" t="n">
        <v>7</v>
      </c>
      <c r="T105" s="26" t="n">
        <v>0</v>
      </c>
      <c r="U105" s="26" t="n">
        <v>0</v>
      </c>
      <c r="V105" s="26" t="n">
        <v>0</v>
      </c>
      <c r="W105" s="26" t="n">
        <v>1</v>
      </c>
      <c r="X105" s="26" t="n">
        <v>34</v>
      </c>
      <c r="Y105" s="26" t="n">
        <v>11</v>
      </c>
      <c r="Z105" s="26" t="n">
        <v>25.56</v>
      </c>
      <c r="AA105" s="26" t="n">
        <v>26.65</v>
      </c>
    </row>
    <row r="106">
      <c r="A106" s="27" t="n">
        <v>1121</v>
      </c>
      <c r="B106" s="28" t="n">
        <v>6</v>
      </c>
      <c r="C106" s="28" t="n">
        <v>24</v>
      </c>
      <c r="D106" s="28" t="n">
        <v>31</v>
      </c>
      <c r="E106" s="28" t="n">
        <v>32</v>
      </c>
      <c r="F106" s="28" t="n">
        <v>38</v>
      </c>
      <c r="G106" s="28" t="n">
        <v>44</v>
      </c>
      <c r="H106" s="28" t="n">
        <v>8</v>
      </c>
      <c r="I106" s="30" t="inlineStr">
        <is>
          <t>6 24 31 32 38 44</t>
        </is>
      </c>
      <c r="J106" s="28" t="n">
        <v>175</v>
      </c>
      <c r="K106" s="28" t="n">
        <v>1</v>
      </c>
      <c r="L106" s="28" t="n">
        <v>8</v>
      </c>
      <c r="M106" s="28" t="n">
        <v>38</v>
      </c>
      <c r="N106" s="28" t="n">
        <v>1</v>
      </c>
      <c r="O106" s="28" t="inlineStr">
        <is>
          <t>고5 저1</t>
        </is>
      </c>
      <c r="P106" s="27" t="n">
        <v>62</v>
      </c>
      <c r="Q106" s="28" t="inlineStr">
        <is>
          <t>+3</t>
        </is>
      </c>
      <c r="R106" s="28" t="inlineStr">
        <is>
          <t>상위41.2%</t>
        </is>
      </c>
      <c r="S106" s="28" t="n">
        <v>6</v>
      </c>
      <c r="T106" s="28" t="n">
        <v>0</v>
      </c>
      <c r="U106" s="28" t="n">
        <v>0</v>
      </c>
      <c r="V106" s="28" t="n">
        <v>0</v>
      </c>
      <c r="W106" s="28" t="n">
        <v>2</v>
      </c>
      <c r="X106" s="28" t="n">
        <v>28</v>
      </c>
      <c r="Y106" s="28" t="n">
        <v>11</v>
      </c>
      <c r="Z106" s="28" t="n">
        <v>25.25</v>
      </c>
      <c r="AA106" s="28" t="n">
        <v>12.38</v>
      </c>
    </row>
    <row r="107">
      <c r="A107" s="38" t="n">
        <v>1120</v>
      </c>
      <c r="B107" s="39" t="n">
        <v>2</v>
      </c>
      <c r="C107" s="39" t="n">
        <v>19</v>
      </c>
      <c r="D107" s="39" t="n">
        <v>26</v>
      </c>
      <c r="E107" s="39" t="n">
        <v>31</v>
      </c>
      <c r="F107" s="39" t="n">
        <v>38</v>
      </c>
      <c r="G107" s="39" t="n">
        <v>41</v>
      </c>
      <c r="H107" s="39" t="n">
        <v>34</v>
      </c>
      <c r="I107" s="40" t="inlineStr">
        <is>
          <t>2 19 26 31 38 41</t>
        </is>
      </c>
      <c r="J107" s="39" t="n">
        <v>157</v>
      </c>
      <c r="K107" s="39" t="n">
        <v>3</v>
      </c>
      <c r="L107" s="39" t="n">
        <v>8</v>
      </c>
      <c r="M107" s="39" t="n">
        <v>39</v>
      </c>
      <c r="N107" s="39" t="n">
        <v>0</v>
      </c>
      <c r="O107" s="39" t="inlineStr">
        <is>
          <t>고4 저2</t>
        </is>
      </c>
      <c r="P107" s="38" t="n">
        <v>37</v>
      </c>
      <c r="Q107" s="39" t="inlineStr">
        <is>
          <t>-22</t>
        </is>
      </c>
      <c r="R107" s="39" t="inlineStr">
        <is>
          <t>상위98.4%</t>
        </is>
      </c>
      <c r="S107" s="39" t="n">
        <v>3</v>
      </c>
      <c r="T107" s="39" t="n">
        <v>0</v>
      </c>
      <c r="U107" s="39" t="n">
        <v>0</v>
      </c>
      <c r="V107" s="39" t="n">
        <v>0</v>
      </c>
      <c r="W107" s="39" t="n">
        <v>1</v>
      </c>
      <c r="X107" s="39" t="n">
        <v>17</v>
      </c>
      <c r="Y107" s="39" t="n">
        <v>11</v>
      </c>
      <c r="Z107" s="39" t="n">
        <v>25.22</v>
      </c>
      <c r="AA107" s="39" t="n">
        <v>8.06</v>
      </c>
    </row>
    <row r="108">
      <c r="A108" s="27" t="n">
        <v>1119</v>
      </c>
      <c r="B108" s="28" t="n">
        <v>1</v>
      </c>
      <c r="C108" s="28" t="n">
        <v>9</v>
      </c>
      <c r="D108" s="28" t="n">
        <v>12</v>
      </c>
      <c r="E108" s="28" t="n">
        <v>13</v>
      </c>
      <c r="F108" s="28" t="n">
        <v>20</v>
      </c>
      <c r="G108" s="28" t="n">
        <v>45</v>
      </c>
      <c r="H108" s="28" t="n">
        <v>3</v>
      </c>
      <c r="I108" s="30" t="inlineStr">
        <is>
          <t>1 9 12 13 20 45</t>
        </is>
      </c>
      <c r="J108" s="28" t="n">
        <v>100</v>
      </c>
      <c r="K108" s="28" t="n">
        <v>4</v>
      </c>
      <c r="L108" s="28" t="n">
        <v>8</v>
      </c>
      <c r="M108" s="28" t="n">
        <v>44</v>
      </c>
      <c r="N108" s="28" t="n">
        <v>1</v>
      </c>
      <c r="O108" s="28" t="inlineStr">
        <is>
          <t>고1 저5</t>
        </is>
      </c>
      <c r="P108" s="27" t="n">
        <v>61</v>
      </c>
      <c r="Q108" s="28" t="inlineStr">
        <is>
          <t>+2</t>
        </is>
      </c>
      <c r="R108" s="28" t="inlineStr">
        <is>
          <t>상위45.2%</t>
        </is>
      </c>
      <c r="S108" s="28" t="n">
        <v>6</v>
      </c>
      <c r="T108" s="28" t="n">
        <v>0</v>
      </c>
      <c r="U108" s="28" t="n">
        <v>0</v>
      </c>
      <c r="V108" s="28" t="n">
        <v>0</v>
      </c>
      <c r="W108" s="28" t="n">
        <v>1</v>
      </c>
      <c r="X108" s="28" t="n">
        <v>29</v>
      </c>
      <c r="Y108" s="28" t="n">
        <v>19</v>
      </c>
      <c r="Z108" s="28" t="n">
        <v>13.96</v>
      </c>
      <c r="AA108" s="28" t="n">
        <v>16.49</v>
      </c>
    </row>
    <row r="109">
      <c r="A109" s="38" t="n">
        <v>1118</v>
      </c>
      <c r="B109" s="39" t="n">
        <v>11</v>
      </c>
      <c r="C109" s="39" t="n">
        <v>13</v>
      </c>
      <c r="D109" s="39" t="n">
        <v>14</v>
      </c>
      <c r="E109" s="39" t="n">
        <v>15</v>
      </c>
      <c r="F109" s="39" t="n">
        <v>16</v>
      </c>
      <c r="G109" s="39" t="n">
        <v>45</v>
      </c>
      <c r="H109" s="39" t="n">
        <v>3</v>
      </c>
      <c r="I109" s="40" t="inlineStr">
        <is>
          <t>11 13 14 15 16 45</t>
        </is>
      </c>
      <c r="J109" s="39" t="n">
        <v>114</v>
      </c>
      <c r="K109" s="39" t="n">
        <v>4</v>
      </c>
      <c r="L109" s="39" t="n">
        <v>5</v>
      </c>
      <c r="M109" s="39" t="n">
        <v>34</v>
      </c>
      <c r="N109" s="39" t="n">
        <v>3</v>
      </c>
      <c r="O109" s="39" t="inlineStr">
        <is>
          <t>고1 저5</t>
        </is>
      </c>
      <c r="P109" s="38" t="n">
        <v>51</v>
      </c>
      <c r="Q109" s="39" t="inlineStr">
        <is>
          <t>-8</t>
        </is>
      </c>
      <c r="R109" s="39" t="inlineStr">
        <is>
          <t>상위79.2%</t>
        </is>
      </c>
      <c r="S109" s="39" t="n">
        <v>1</v>
      </c>
      <c r="T109" s="39" t="n">
        <v>0</v>
      </c>
      <c r="U109" s="39" t="n">
        <v>0</v>
      </c>
      <c r="V109" s="39" t="n">
        <v>0</v>
      </c>
      <c r="W109" s="39" t="n">
        <v>1</v>
      </c>
      <c r="X109" s="39" t="n">
        <v>24</v>
      </c>
      <c r="Y109" s="39" t="n">
        <v>19</v>
      </c>
      <c r="Z109" s="39" t="n">
        <v>14.77</v>
      </c>
      <c r="AA109" s="39" t="n">
        <v>11</v>
      </c>
    </row>
    <row r="110">
      <c r="A110" s="27" t="n">
        <v>1117</v>
      </c>
      <c r="B110" s="28" t="n">
        <v>3</v>
      </c>
      <c r="C110" s="28" t="n">
        <v>4</v>
      </c>
      <c r="D110" s="28" t="n">
        <v>9</v>
      </c>
      <c r="E110" s="28" t="n">
        <v>30</v>
      </c>
      <c r="F110" s="28" t="n">
        <v>33</v>
      </c>
      <c r="G110" s="28" t="n">
        <v>36</v>
      </c>
      <c r="H110" s="28" t="n">
        <v>7</v>
      </c>
      <c r="I110" s="30" t="inlineStr">
        <is>
          <t>3 4 9 30 33 36</t>
        </is>
      </c>
      <c r="J110" s="28" t="n">
        <v>115</v>
      </c>
      <c r="K110" s="28" t="n">
        <v>3</v>
      </c>
      <c r="L110" s="28" t="n">
        <v>7</v>
      </c>
      <c r="M110" s="28" t="n">
        <v>33</v>
      </c>
      <c r="N110" s="28" t="n">
        <v>1</v>
      </c>
      <c r="O110" s="28" t="inlineStr">
        <is>
          <t>고3 저3</t>
        </is>
      </c>
      <c r="P110" s="27" t="n">
        <v>61</v>
      </c>
      <c r="Q110" s="28" t="inlineStr">
        <is>
          <t>+2</t>
        </is>
      </c>
      <c r="R110" s="28" t="inlineStr">
        <is>
          <t>상위45.2%</t>
        </is>
      </c>
      <c r="S110" s="28" t="n">
        <v>6</v>
      </c>
      <c r="T110" s="28" t="n">
        <v>0</v>
      </c>
      <c r="U110" s="28" t="n">
        <v>0</v>
      </c>
      <c r="V110" s="28" t="n">
        <v>0</v>
      </c>
      <c r="W110" s="28" t="n">
        <v>5</v>
      </c>
      <c r="X110" s="28" t="n">
        <v>23</v>
      </c>
      <c r="Y110" s="28" t="n">
        <v>9</v>
      </c>
      <c r="Z110" s="28" t="n">
        <v>30.28</v>
      </c>
      <c r="AA110" s="28" t="n">
        <v>20.49</v>
      </c>
    </row>
    <row r="111">
      <c r="A111" s="27" t="n">
        <v>1116</v>
      </c>
      <c r="B111" s="28" t="n">
        <v>15</v>
      </c>
      <c r="C111" s="28" t="n">
        <v>16</v>
      </c>
      <c r="D111" s="28" t="n">
        <v>17</v>
      </c>
      <c r="E111" s="28" t="n">
        <v>25</v>
      </c>
      <c r="F111" s="28" t="n">
        <v>30</v>
      </c>
      <c r="G111" s="28" t="n">
        <v>31</v>
      </c>
      <c r="H111" s="28" t="n">
        <v>32</v>
      </c>
      <c r="I111" s="30" t="inlineStr">
        <is>
          <t>15 16 17 25 30 31</t>
        </is>
      </c>
      <c r="J111" s="28" t="n">
        <v>134</v>
      </c>
      <c r="K111" s="28" t="n">
        <v>4</v>
      </c>
      <c r="L111" s="28" t="n">
        <v>6</v>
      </c>
      <c r="M111" s="28" t="n">
        <v>16</v>
      </c>
      <c r="N111" s="28" t="n">
        <v>3</v>
      </c>
      <c r="O111" s="28" t="inlineStr">
        <is>
          <t>고3 저3</t>
        </is>
      </c>
      <c r="P111" s="27" t="n">
        <v>63</v>
      </c>
      <c r="Q111" s="28" t="inlineStr">
        <is>
          <t>+4</t>
        </is>
      </c>
      <c r="R111" s="28" t="inlineStr">
        <is>
          <t>상위38.3%</t>
        </is>
      </c>
      <c r="S111" s="28" t="n">
        <v>2</v>
      </c>
      <c r="T111" s="28" t="n">
        <v>0</v>
      </c>
      <c r="U111" s="28" t="n">
        <v>0</v>
      </c>
      <c r="V111" s="28" t="n">
        <v>0</v>
      </c>
      <c r="W111" s="28" t="n">
        <v>1</v>
      </c>
      <c r="X111" s="28" t="n">
        <v>30</v>
      </c>
      <c r="Y111" s="28" t="n">
        <v>10</v>
      </c>
      <c r="Z111" s="28" t="n">
        <v>26.95</v>
      </c>
      <c r="AA111" s="28" t="n">
        <v>16.78</v>
      </c>
    </row>
    <row r="112">
      <c r="A112" s="41" t="n">
        <v>1115</v>
      </c>
      <c r="B112" s="42" t="n">
        <v>7</v>
      </c>
      <c r="C112" s="42" t="n">
        <v>12</v>
      </c>
      <c r="D112" s="42" t="n">
        <v>23</v>
      </c>
      <c r="E112" s="42" t="n">
        <v>32</v>
      </c>
      <c r="F112" s="42" t="n">
        <v>34</v>
      </c>
      <c r="G112" s="42" t="n">
        <v>36</v>
      </c>
      <c r="H112" s="42" t="n">
        <v>8</v>
      </c>
      <c r="I112" s="43" t="inlineStr">
        <is>
          <t>7 12 23 32 34 36</t>
        </is>
      </c>
      <c r="J112" s="42" t="n">
        <v>144</v>
      </c>
      <c r="K112" s="42" t="n">
        <v>2</v>
      </c>
      <c r="L112" s="42" t="n">
        <v>8</v>
      </c>
      <c r="M112" s="42" t="n">
        <v>29</v>
      </c>
      <c r="N112" s="42" t="n">
        <v>0</v>
      </c>
      <c r="O112" s="42" t="inlineStr">
        <is>
          <t>고4 저2</t>
        </is>
      </c>
      <c r="P112" s="41" t="n">
        <v>54</v>
      </c>
      <c r="Q112" s="42" t="inlineStr">
        <is>
          <t>-5</t>
        </is>
      </c>
      <c r="R112" s="42" t="inlineStr">
        <is>
          <t>상위69.9%</t>
        </is>
      </c>
      <c r="S112" s="42" t="n">
        <v>4</v>
      </c>
      <c r="T112" s="42" t="n">
        <v>0</v>
      </c>
      <c r="U112" s="42" t="n">
        <v>0</v>
      </c>
      <c r="V112" s="42" t="n">
        <v>0</v>
      </c>
      <c r="W112" s="42" t="n">
        <v>0</v>
      </c>
      <c r="X112" s="42" t="n">
        <v>27</v>
      </c>
      <c r="Y112" s="42" t="n">
        <v>12</v>
      </c>
      <c r="Z112" s="42" t="n">
        <v>22.57</v>
      </c>
      <c r="AA112" s="42" t="n">
        <v>11.23</v>
      </c>
    </row>
    <row r="113">
      <c r="A113" s="41" t="n">
        <v>1114</v>
      </c>
      <c r="B113" s="42" t="n">
        <v>10</v>
      </c>
      <c r="C113" s="42" t="n">
        <v>16</v>
      </c>
      <c r="D113" s="42" t="n">
        <v>19</v>
      </c>
      <c r="E113" s="42" t="n">
        <v>32</v>
      </c>
      <c r="F113" s="42" t="n">
        <v>33</v>
      </c>
      <c r="G113" s="42" t="n">
        <v>38</v>
      </c>
      <c r="H113" s="42" t="n">
        <v>3</v>
      </c>
      <c r="I113" s="43" t="inlineStr">
        <is>
          <t>10 16 19 32 33 38</t>
        </is>
      </c>
      <c r="J113" s="42" t="n">
        <v>148</v>
      </c>
      <c r="K113" s="42" t="n">
        <v>2</v>
      </c>
      <c r="L113" s="42" t="n">
        <v>8</v>
      </c>
      <c r="M113" s="42" t="n">
        <v>28</v>
      </c>
      <c r="N113" s="42" t="n">
        <v>1</v>
      </c>
      <c r="O113" s="42" t="inlineStr">
        <is>
          <t>고3 저3</t>
        </is>
      </c>
      <c r="P113" s="41" t="n">
        <v>57</v>
      </c>
      <c r="Q113" s="42" t="inlineStr">
        <is>
          <t>-2</t>
        </is>
      </c>
      <c r="R113" s="42" t="inlineStr">
        <is>
          <t>상위59.3%</t>
        </is>
      </c>
      <c r="S113" s="42" t="n">
        <v>5</v>
      </c>
      <c r="T113" s="42" t="n">
        <v>0</v>
      </c>
      <c r="U113" s="42" t="n">
        <v>0</v>
      </c>
      <c r="V113" s="42" t="n">
        <v>0</v>
      </c>
      <c r="W113" s="42" t="n">
        <v>3</v>
      </c>
      <c r="X113" s="42" t="n">
        <v>24</v>
      </c>
      <c r="Y113" s="42" t="n">
        <v>17</v>
      </c>
      <c r="Z113" s="42" t="n">
        <v>15.84</v>
      </c>
      <c r="AA113" s="42" t="n">
        <v>21.94</v>
      </c>
    </row>
    <row r="114">
      <c r="A114" s="27" t="n">
        <v>1113</v>
      </c>
      <c r="B114" s="28" t="n">
        <v>11</v>
      </c>
      <c r="C114" s="28" t="n">
        <v>13</v>
      </c>
      <c r="D114" s="28" t="n">
        <v>20</v>
      </c>
      <c r="E114" s="28" t="n">
        <v>21</v>
      </c>
      <c r="F114" s="28" t="n">
        <v>32</v>
      </c>
      <c r="G114" s="28" t="n">
        <v>44</v>
      </c>
      <c r="H114" s="28" t="n">
        <v>8</v>
      </c>
      <c r="I114" s="30" t="inlineStr">
        <is>
          <t>11 13 20 21 32 44</t>
        </is>
      </c>
      <c r="J114" s="28" t="n">
        <v>141</v>
      </c>
      <c r="K114" s="28" t="n">
        <v>3</v>
      </c>
      <c r="L114" s="28" t="n">
        <v>9</v>
      </c>
      <c r="M114" s="28" t="n">
        <v>33</v>
      </c>
      <c r="N114" s="28" t="n">
        <v>1</v>
      </c>
      <c r="O114" s="28" t="inlineStr">
        <is>
          <t>고2 저4</t>
        </is>
      </c>
      <c r="P114" s="27" t="n">
        <v>61</v>
      </c>
      <c r="Q114" s="28" t="inlineStr">
        <is>
          <t>+2</t>
        </is>
      </c>
      <c r="R114" s="28" t="inlineStr">
        <is>
          <t>상위45.2%</t>
        </is>
      </c>
      <c r="S114" s="28" t="n">
        <v>5</v>
      </c>
      <c r="T114" s="28" t="n">
        <v>0</v>
      </c>
      <c r="U114" s="28" t="n">
        <v>0</v>
      </c>
      <c r="V114" s="28" t="n">
        <v>0</v>
      </c>
      <c r="W114" s="28" t="n">
        <v>1</v>
      </c>
      <c r="X114" s="28" t="n">
        <v>29</v>
      </c>
      <c r="Y114" s="28" t="n">
        <v>14</v>
      </c>
      <c r="Z114" s="28" t="n">
        <v>19.87</v>
      </c>
      <c r="AA114" s="28" t="n">
        <v>18.86</v>
      </c>
    </row>
    <row r="115">
      <c r="A115" s="27" t="n">
        <v>1112</v>
      </c>
      <c r="B115" s="28" t="n">
        <v>16</v>
      </c>
      <c r="C115" s="28" t="n">
        <v>20</v>
      </c>
      <c r="D115" s="28" t="n">
        <v>26</v>
      </c>
      <c r="E115" s="28" t="n">
        <v>36</v>
      </c>
      <c r="F115" s="28" t="n">
        <v>42</v>
      </c>
      <c r="G115" s="28" t="n">
        <v>44</v>
      </c>
      <c r="H115" s="28" t="n">
        <v>24</v>
      </c>
      <c r="I115" s="30" t="inlineStr">
        <is>
          <t>16 20 26 36 42 44</t>
        </is>
      </c>
      <c r="J115" s="28" t="n">
        <v>184</v>
      </c>
      <c r="K115" s="28" t="n">
        <v>0</v>
      </c>
      <c r="L115" s="28" t="n">
        <v>7</v>
      </c>
      <c r="M115" s="28" t="n">
        <v>28</v>
      </c>
      <c r="N115" s="28" t="n">
        <v>0</v>
      </c>
      <c r="O115" s="28" t="inlineStr">
        <is>
          <t>고4 저2</t>
        </is>
      </c>
      <c r="P115" s="27" t="n">
        <v>64</v>
      </c>
      <c r="Q115" s="28" t="inlineStr">
        <is>
          <t>+5</t>
        </is>
      </c>
      <c r="R115" s="28" t="inlineStr">
        <is>
          <t>상위35.2%</t>
        </is>
      </c>
      <c r="S115" s="28" t="n">
        <v>2</v>
      </c>
      <c r="T115" s="28" t="n">
        <v>0</v>
      </c>
      <c r="U115" s="28" t="n">
        <v>0</v>
      </c>
      <c r="V115" s="28" t="n">
        <v>0</v>
      </c>
      <c r="W115" s="28" t="n">
        <v>0</v>
      </c>
      <c r="X115" s="28" t="n">
        <v>32</v>
      </c>
      <c r="Y115" s="28" t="n">
        <v>10</v>
      </c>
      <c r="Z115" s="28" t="n">
        <v>28.04</v>
      </c>
      <c r="AA115" s="28" t="n">
        <v>13.27</v>
      </c>
    </row>
    <row r="116">
      <c r="A116" s="25" t="n">
        <v>1111</v>
      </c>
      <c r="B116" s="26" t="n">
        <v>3</v>
      </c>
      <c r="C116" s="26" t="n">
        <v>13</v>
      </c>
      <c r="D116" s="26" t="n">
        <v>30</v>
      </c>
      <c r="E116" s="26" t="n">
        <v>33</v>
      </c>
      <c r="F116" s="26" t="n">
        <v>43</v>
      </c>
      <c r="G116" s="26" t="n">
        <v>45</v>
      </c>
      <c r="H116" s="26" t="n">
        <v>4</v>
      </c>
      <c r="I116" s="44" t="inlineStr">
        <is>
          <t>3 13 30 33 43 45</t>
        </is>
      </c>
      <c r="J116" s="26" t="n">
        <v>167</v>
      </c>
      <c r="K116" s="26" t="n">
        <v>5</v>
      </c>
      <c r="L116" s="26" t="n">
        <v>8</v>
      </c>
      <c r="M116" s="26" t="n">
        <v>42</v>
      </c>
      <c r="N116" s="26" t="n">
        <v>0</v>
      </c>
      <c r="O116" s="26" t="inlineStr">
        <is>
          <t>고4 저2</t>
        </is>
      </c>
      <c r="P116" s="25" t="n">
        <v>72</v>
      </c>
      <c r="Q116" s="26" t="inlineStr">
        <is>
          <t>+13</t>
        </is>
      </c>
      <c r="R116" s="26" t="inlineStr">
        <is>
          <t>상위12.8%</t>
        </is>
      </c>
      <c r="S116" s="26" t="n">
        <v>8</v>
      </c>
      <c r="T116" s="26" t="n">
        <v>0</v>
      </c>
      <c r="U116" s="26" t="n">
        <v>0</v>
      </c>
      <c r="V116" s="26" t="n">
        <v>0</v>
      </c>
      <c r="W116" s="26" t="n">
        <v>2</v>
      </c>
      <c r="X116" s="26" t="n">
        <v>33</v>
      </c>
      <c r="Y116" s="26" t="n">
        <v>16</v>
      </c>
      <c r="Z116" s="26" t="n">
        <v>17.15</v>
      </c>
      <c r="AA116" s="26" t="n">
        <v>18.01</v>
      </c>
    </row>
    <row r="117">
      <c r="A117" s="41" t="n">
        <v>1110</v>
      </c>
      <c r="B117" s="42" t="n">
        <v>3</v>
      </c>
      <c r="C117" s="42" t="n">
        <v>7</v>
      </c>
      <c r="D117" s="42" t="n">
        <v>11</v>
      </c>
      <c r="E117" s="42" t="n">
        <v>20</v>
      </c>
      <c r="F117" s="42" t="n">
        <v>22</v>
      </c>
      <c r="G117" s="42" t="n">
        <v>41</v>
      </c>
      <c r="H117" s="42" t="n">
        <v>24</v>
      </c>
      <c r="I117" s="43" t="inlineStr">
        <is>
          <t>3 7 11 20 22 41</t>
        </is>
      </c>
      <c r="J117" s="42" t="n">
        <v>104</v>
      </c>
      <c r="K117" s="42" t="n">
        <v>4</v>
      </c>
      <c r="L117" s="42" t="n">
        <v>8</v>
      </c>
      <c r="M117" s="42" t="n">
        <v>38</v>
      </c>
      <c r="N117" s="42" t="n">
        <v>0</v>
      </c>
      <c r="O117" s="42" t="inlineStr">
        <is>
          <t>고1 저5</t>
        </is>
      </c>
      <c r="P117" s="41" t="n">
        <v>54</v>
      </c>
      <c r="Q117" s="42" t="inlineStr">
        <is>
          <t>-5</t>
        </is>
      </c>
      <c r="R117" s="42" t="inlineStr">
        <is>
          <t>상위69.9%</t>
        </is>
      </c>
      <c r="S117" s="42" t="n">
        <v>4</v>
      </c>
      <c r="T117" s="42" t="n">
        <v>0</v>
      </c>
      <c r="U117" s="42" t="n">
        <v>0</v>
      </c>
      <c r="V117" s="42" t="n">
        <v>0</v>
      </c>
      <c r="W117" s="42" t="n">
        <v>2</v>
      </c>
      <c r="X117" s="42" t="n">
        <v>24</v>
      </c>
      <c r="Y117" s="42" t="n">
        <v>16</v>
      </c>
      <c r="Z117" s="42" t="n">
        <v>16.47</v>
      </c>
      <c r="AA117" s="42" t="n">
        <v>15.63</v>
      </c>
    </row>
    <row r="118">
      <c r="A118" s="25" t="n">
        <v>1109</v>
      </c>
      <c r="B118" s="26" t="n">
        <v>10</v>
      </c>
      <c r="C118" s="26" t="n">
        <v>12</v>
      </c>
      <c r="D118" s="26" t="n">
        <v>13</v>
      </c>
      <c r="E118" s="26" t="n">
        <v>19</v>
      </c>
      <c r="F118" s="26" t="n">
        <v>33</v>
      </c>
      <c r="G118" s="26" t="n">
        <v>40</v>
      </c>
      <c r="H118" s="26" t="n">
        <v>2</v>
      </c>
      <c r="I118" s="44" t="inlineStr">
        <is>
          <t>10 12 13 19 33 40</t>
        </is>
      </c>
      <c r="J118" s="26" t="n">
        <v>127</v>
      </c>
      <c r="K118" s="26" t="n">
        <v>3</v>
      </c>
      <c r="L118" s="26" t="n">
        <v>8</v>
      </c>
      <c r="M118" s="26" t="n">
        <v>30</v>
      </c>
      <c r="N118" s="26" t="n">
        <v>1</v>
      </c>
      <c r="O118" s="26" t="inlineStr">
        <is>
          <t>고2 저4</t>
        </is>
      </c>
      <c r="P118" s="25" t="n">
        <v>83</v>
      </c>
      <c r="Q118" s="26" t="inlineStr">
        <is>
          <t>+24</t>
        </is>
      </c>
      <c r="R118" s="26" t="inlineStr">
        <is>
          <t>상위1.9%</t>
        </is>
      </c>
      <c r="S118" s="26" t="n">
        <v>4</v>
      </c>
      <c r="T118" s="26" t="n">
        <v>0</v>
      </c>
      <c r="U118" s="26" t="n">
        <v>0</v>
      </c>
      <c r="V118" s="26" t="n">
        <v>0</v>
      </c>
      <c r="W118" s="26" t="n">
        <v>1</v>
      </c>
      <c r="X118" s="26" t="n">
        <v>40</v>
      </c>
      <c r="Y118" s="26" t="n">
        <v>17</v>
      </c>
      <c r="Z118" s="26" t="n">
        <v>15.84</v>
      </c>
      <c r="AA118" s="26" t="n">
        <v>25.46</v>
      </c>
    </row>
    <row r="119">
      <c r="A119" s="38" t="n">
        <v>1108</v>
      </c>
      <c r="B119" s="39" t="n">
        <v>7</v>
      </c>
      <c r="C119" s="39" t="n">
        <v>19</v>
      </c>
      <c r="D119" s="39" t="n">
        <v>26</v>
      </c>
      <c r="E119" s="39" t="n">
        <v>37</v>
      </c>
      <c r="F119" s="39" t="n">
        <v>39</v>
      </c>
      <c r="G119" s="39" t="n">
        <v>44</v>
      </c>
      <c r="H119" s="39" t="n">
        <v>27</v>
      </c>
      <c r="I119" s="40" t="inlineStr">
        <is>
          <t>7 19 26 37 39 44</t>
        </is>
      </c>
      <c r="J119" s="39" t="n">
        <v>172</v>
      </c>
      <c r="K119" s="39" t="n">
        <v>4</v>
      </c>
      <c r="L119" s="39" t="n">
        <v>8</v>
      </c>
      <c r="M119" s="39" t="n">
        <v>37</v>
      </c>
      <c r="N119" s="39" t="n">
        <v>0</v>
      </c>
      <c r="O119" s="39" t="inlineStr">
        <is>
          <t>고4 저2</t>
        </is>
      </c>
      <c r="P119" s="38" t="n">
        <v>40</v>
      </c>
      <c r="Q119" s="39" t="inlineStr">
        <is>
          <t>-19</t>
        </is>
      </c>
      <c r="R119" s="39" t="inlineStr">
        <is>
          <t>상위97.4%</t>
        </is>
      </c>
      <c r="S119" s="39" t="n">
        <v>5</v>
      </c>
      <c r="T119" s="39" t="n">
        <v>0</v>
      </c>
      <c r="U119" s="39" t="n">
        <v>0</v>
      </c>
      <c r="V119" s="39" t="n">
        <v>0</v>
      </c>
      <c r="W119" s="39" t="n">
        <v>2</v>
      </c>
      <c r="X119" s="39" t="n">
        <v>17</v>
      </c>
      <c r="Y119" s="39" t="n">
        <v>14</v>
      </c>
      <c r="Z119" s="39" t="n">
        <v>19.58</v>
      </c>
      <c r="AA119" s="39" t="n">
        <v>14.7</v>
      </c>
    </row>
    <row r="120">
      <c r="A120" s="27" t="n">
        <v>1107</v>
      </c>
      <c r="B120" s="28" t="n">
        <v>6</v>
      </c>
      <c r="C120" s="28" t="n">
        <v>14</v>
      </c>
      <c r="D120" s="28" t="n">
        <v>30</v>
      </c>
      <c r="E120" s="28" t="n">
        <v>31</v>
      </c>
      <c r="F120" s="28" t="n">
        <v>40</v>
      </c>
      <c r="G120" s="28" t="n">
        <v>41</v>
      </c>
      <c r="H120" s="28" t="n">
        <v>29</v>
      </c>
      <c r="I120" s="30" t="inlineStr">
        <is>
          <t>6 14 30 31 40 41</t>
        </is>
      </c>
      <c r="J120" s="28" t="n">
        <v>162</v>
      </c>
      <c r="K120" s="28" t="n">
        <v>2</v>
      </c>
      <c r="L120" s="28" t="n">
        <v>8</v>
      </c>
      <c r="M120" s="28" t="n">
        <v>35</v>
      </c>
      <c r="N120" s="28" t="n">
        <v>2</v>
      </c>
      <c r="O120" s="28" t="inlineStr">
        <is>
          <t>고4 저2</t>
        </is>
      </c>
      <c r="P120" s="27" t="n">
        <v>65</v>
      </c>
      <c r="Q120" s="28" t="inlineStr">
        <is>
          <t>+6</t>
        </is>
      </c>
      <c r="R120" s="28" t="inlineStr">
        <is>
          <t>상위32.5%</t>
        </is>
      </c>
      <c r="S120" s="28" t="n">
        <v>6</v>
      </c>
      <c r="T120" s="28" t="n">
        <v>0</v>
      </c>
      <c r="U120" s="28" t="n">
        <v>0</v>
      </c>
      <c r="V120" s="28" t="n">
        <v>0</v>
      </c>
      <c r="W120" s="28" t="n">
        <v>3</v>
      </c>
      <c r="X120" s="28" t="n">
        <v>28</v>
      </c>
      <c r="Y120" s="28" t="n">
        <v>14</v>
      </c>
      <c r="Z120" s="28" t="n">
        <v>20.26</v>
      </c>
      <c r="AA120" s="28" t="n">
        <v>21.2</v>
      </c>
    </row>
    <row r="121">
      <c r="A121" s="25" t="n">
        <v>1106</v>
      </c>
      <c r="B121" s="26" t="n">
        <v>1</v>
      </c>
      <c r="C121" s="26" t="n">
        <v>3</v>
      </c>
      <c r="D121" s="26" t="n">
        <v>4</v>
      </c>
      <c r="E121" s="26" t="n">
        <v>29</v>
      </c>
      <c r="F121" s="26" t="n">
        <v>42</v>
      </c>
      <c r="G121" s="26" t="n">
        <v>45</v>
      </c>
      <c r="H121" s="26" t="n">
        <v>36</v>
      </c>
      <c r="I121" s="44" t="inlineStr">
        <is>
          <t>1 3 4 29 42 45</t>
        </is>
      </c>
      <c r="J121" s="26" t="n">
        <v>124</v>
      </c>
      <c r="K121" s="26" t="n">
        <v>4</v>
      </c>
      <c r="L121" s="26" t="n">
        <v>8</v>
      </c>
      <c r="M121" s="26" t="n">
        <v>44</v>
      </c>
      <c r="N121" s="26" t="n">
        <v>1</v>
      </c>
      <c r="O121" s="26" t="inlineStr">
        <is>
          <t>고3 저3</t>
        </is>
      </c>
      <c r="P121" s="25" t="n">
        <v>72</v>
      </c>
      <c r="Q121" s="26" t="inlineStr">
        <is>
          <t>+13</t>
        </is>
      </c>
      <c r="R121" s="26" t="inlineStr">
        <is>
          <t>상위12.8%</t>
        </is>
      </c>
      <c r="S121" s="26" t="n">
        <v>7</v>
      </c>
      <c r="T121" s="26" t="n">
        <v>0</v>
      </c>
      <c r="U121" s="26" t="n">
        <v>0</v>
      </c>
      <c r="V121" s="26" t="n">
        <v>0</v>
      </c>
      <c r="W121" s="26" t="n">
        <v>2</v>
      </c>
      <c r="X121" s="26" t="n">
        <v>33</v>
      </c>
      <c r="Y121" s="26" t="n">
        <v>11</v>
      </c>
      <c r="Z121" s="26" t="n">
        <v>27.9</v>
      </c>
      <c r="AA121" s="26" t="n">
        <v>16.22</v>
      </c>
    </row>
    <row r="122">
      <c r="A122" s="41" t="n">
        <v>1105</v>
      </c>
      <c r="B122" s="42" t="n">
        <v>6</v>
      </c>
      <c r="C122" s="42" t="n">
        <v>16</v>
      </c>
      <c r="D122" s="42" t="n">
        <v>34</v>
      </c>
      <c r="E122" s="42" t="n">
        <v>37</v>
      </c>
      <c r="F122" s="42" t="n">
        <v>39</v>
      </c>
      <c r="G122" s="42" t="n">
        <v>40</v>
      </c>
      <c r="H122" s="42" t="n">
        <v>11</v>
      </c>
      <c r="I122" s="43" t="inlineStr">
        <is>
          <t>6 16 34 37 39 40</t>
        </is>
      </c>
      <c r="J122" s="42" t="n">
        <v>172</v>
      </c>
      <c r="K122" s="42" t="n">
        <v>2</v>
      </c>
      <c r="L122" s="42" t="n">
        <v>9</v>
      </c>
      <c r="M122" s="42" t="n">
        <v>34</v>
      </c>
      <c r="N122" s="42" t="n">
        <v>1</v>
      </c>
      <c r="O122" s="42" t="inlineStr">
        <is>
          <t>고4 저2</t>
        </is>
      </c>
      <c r="P122" s="41" t="n">
        <v>57</v>
      </c>
      <c r="Q122" s="42" t="inlineStr">
        <is>
          <t>-2</t>
        </is>
      </c>
      <c r="R122" s="42" t="inlineStr">
        <is>
          <t>상위59.3%</t>
        </is>
      </c>
      <c r="S122" s="42" t="n">
        <v>4</v>
      </c>
      <c r="T122" s="42" t="n">
        <v>0</v>
      </c>
      <c r="U122" s="42" t="n">
        <v>0</v>
      </c>
      <c r="V122" s="42" t="n">
        <v>0</v>
      </c>
      <c r="W122" s="42" t="n">
        <v>1</v>
      </c>
      <c r="X122" s="42" t="n">
        <v>27</v>
      </c>
      <c r="Y122" s="42" t="n">
        <v>15</v>
      </c>
      <c r="Z122" s="42" t="n">
        <v>18.35</v>
      </c>
      <c r="AA122" s="42" t="n">
        <v>12.83</v>
      </c>
    </row>
    <row r="123">
      <c r="A123" s="41" t="n">
        <v>1104</v>
      </c>
      <c r="B123" s="42" t="n">
        <v>1</v>
      </c>
      <c r="C123" s="42" t="n">
        <v>7</v>
      </c>
      <c r="D123" s="42" t="n">
        <v>21</v>
      </c>
      <c r="E123" s="42" t="n">
        <v>30</v>
      </c>
      <c r="F123" s="42" t="n">
        <v>35</v>
      </c>
      <c r="G123" s="42" t="n">
        <v>38</v>
      </c>
      <c r="H123" s="42" t="n">
        <v>2</v>
      </c>
      <c r="I123" s="43" t="inlineStr">
        <is>
          <t>1 7 21 30 35 38</t>
        </is>
      </c>
      <c r="J123" s="42" t="n">
        <v>132</v>
      </c>
      <c r="K123" s="42" t="n">
        <v>4</v>
      </c>
      <c r="L123" s="42" t="n">
        <v>9</v>
      </c>
      <c r="M123" s="42" t="n">
        <v>37</v>
      </c>
      <c r="N123" s="42" t="n">
        <v>0</v>
      </c>
      <c r="O123" s="42" t="inlineStr">
        <is>
          <t>고3 저3</t>
        </is>
      </c>
      <c r="P123" s="41" t="n">
        <v>52</v>
      </c>
      <c r="Q123" s="42" t="inlineStr">
        <is>
          <t>-7</t>
        </is>
      </c>
      <c r="R123" s="42" t="inlineStr">
        <is>
          <t>상위77.4%</t>
        </is>
      </c>
      <c r="S123" s="42" t="n">
        <v>5</v>
      </c>
      <c r="T123" s="42" t="n">
        <v>0</v>
      </c>
      <c r="U123" s="42" t="n">
        <v>0</v>
      </c>
      <c r="V123" s="42" t="n">
        <v>0</v>
      </c>
      <c r="W123" s="42" t="n">
        <v>2</v>
      </c>
      <c r="X123" s="42" t="n">
        <v>23</v>
      </c>
      <c r="Y123" s="42" t="n">
        <v>15</v>
      </c>
      <c r="Z123" s="42" t="n">
        <v>18.17</v>
      </c>
      <c r="AA123" s="42" t="n">
        <v>23.5</v>
      </c>
    </row>
    <row r="124">
      <c r="A124" s="25" t="n">
        <v>1103</v>
      </c>
      <c r="B124" s="26" t="n">
        <v>10</v>
      </c>
      <c r="C124" s="26" t="n">
        <v>12</v>
      </c>
      <c r="D124" s="26" t="n">
        <v>29</v>
      </c>
      <c r="E124" s="26" t="n">
        <v>31</v>
      </c>
      <c r="F124" s="26" t="n">
        <v>40</v>
      </c>
      <c r="G124" s="26" t="n">
        <v>44</v>
      </c>
      <c r="H124" s="26" t="n">
        <v>2</v>
      </c>
      <c r="I124" s="44" t="inlineStr">
        <is>
          <t>10 12 29 31 40 44</t>
        </is>
      </c>
      <c r="J124" s="26" t="n">
        <v>166</v>
      </c>
      <c r="K124" s="26" t="n">
        <v>2</v>
      </c>
      <c r="L124" s="26" t="n">
        <v>8</v>
      </c>
      <c r="M124" s="26" t="n">
        <v>34</v>
      </c>
      <c r="N124" s="26" t="n">
        <v>0</v>
      </c>
      <c r="O124" s="26" t="inlineStr">
        <is>
          <t>고4 저2</t>
        </is>
      </c>
      <c r="P124" s="25" t="n">
        <v>81</v>
      </c>
      <c r="Q124" s="26" t="inlineStr">
        <is>
          <t>+22</t>
        </is>
      </c>
      <c r="R124" s="26" t="inlineStr">
        <is>
          <t>상위2.9%</t>
        </is>
      </c>
      <c r="S124" s="26" t="n">
        <v>7</v>
      </c>
      <c r="T124" s="26" t="n">
        <v>0</v>
      </c>
      <c r="U124" s="26" t="n">
        <v>0</v>
      </c>
      <c r="V124" s="26" t="n">
        <v>0</v>
      </c>
      <c r="W124" s="26" t="n">
        <v>1</v>
      </c>
      <c r="X124" s="26" t="n">
        <v>39</v>
      </c>
      <c r="Y124" s="26" t="n">
        <v>17</v>
      </c>
      <c r="Z124" s="26" t="n">
        <v>15.74</v>
      </c>
      <c r="AA124" s="26" t="n">
        <v>18.34</v>
      </c>
    </row>
    <row r="125">
      <c r="A125" s="25" t="n">
        <v>1102</v>
      </c>
      <c r="B125" s="26" t="n">
        <v>13</v>
      </c>
      <c r="C125" s="26" t="n">
        <v>14</v>
      </c>
      <c r="D125" s="26" t="n">
        <v>22</v>
      </c>
      <c r="E125" s="26" t="n">
        <v>26</v>
      </c>
      <c r="F125" s="26" t="n">
        <v>37</v>
      </c>
      <c r="G125" s="26" t="n">
        <v>38</v>
      </c>
      <c r="H125" s="26" t="n">
        <v>20</v>
      </c>
      <c r="I125" s="44" t="inlineStr">
        <is>
          <t>13 14 22 26 37 38</t>
        </is>
      </c>
      <c r="J125" s="26" t="n">
        <v>150</v>
      </c>
      <c r="K125" s="26" t="n">
        <v>2</v>
      </c>
      <c r="L125" s="26" t="n">
        <v>7</v>
      </c>
      <c r="M125" s="26" t="n">
        <v>25</v>
      </c>
      <c r="N125" s="26" t="n">
        <v>2</v>
      </c>
      <c r="O125" s="26" t="inlineStr">
        <is>
          <t>고3 저3</t>
        </is>
      </c>
      <c r="P125" s="25" t="n">
        <v>70</v>
      </c>
      <c r="Q125" s="26" t="inlineStr">
        <is>
          <t>+11</t>
        </is>
      </c>
      <c r="R125" s="26" t="inlineStr">
        <is>
          <t>상위17.7%</t>
        </is>
      </c>
      <c r="S125" s="26" t="n">
        <v>8</v>
      </c>
      <c r="T125" s="26" t="n">
        <v>0</v>
      </c>
      <c r="U125" s="26" t="n">
        <v>0</v>
      </c>
      <c r="V125" s="26" t="n">
        <v>0</v>
      </c>
      <c r="W125" s="26" t="n">
        <v>2</v>
      </c>
      <c r="X125" s="26" t="n">
        <v>32</v>
      </c>
      <c r="Y125" s="26" t="n">
        <v>20</v>
      </c>
      <c r="Z125" s="26" t="n">
        <v>13.84</v>
      </c>
      <c r="AA125" s="26" t="n">
        <v>12.62</v>
      </c>
    </row>
    <row r="126">
      <c r="A126" s="27" t="n">
        <v>1101</v>
      </c>
      <c r="B126" s="28" t="n">
        <v>6</v>
      </c>
      <c r="C126" s="28" t="n">
        <v>7</v>
      </c>
      <c r="D126" s="28" t="n">
        <v>13</v>
      </c>
      <c r="E126" s="28" t="n">
        <v>28</v>
      </c>
      <c r="F126" s="28" t="n">
        <v>36</v>
      </c>
      <c r="G126" s="28" t="n">
        <v>42</v>
      </c>
      <c r="H126" s="28" t="n">
        <v>41</v>
      </c>
      <c r="I126" s="30" t="inlineStr">
        <is>
          <t>6 7 13 28 36 42</t>
        </is>
      </c>
      <c r="J126" s="28" t="n">
        <v>132</v>
      </c>
      <c r="K126" s="28" t="n">
        <v>2</v>
      </c>
      <c r="L126" s="28" t="n">
        <v>8</v>
      </c>
      <c r="M126" s="28" t="n">
        <v>36</v>
      </c>
      <c r="N126" s="28" t="n">
        <v>1</v>
      </c>
      <c r="O126" s="28" t="inlineStr">
        <is>
          <t>고3 저3</t>
        </is>
      </c>
      <c r="P126" s="27" t="n">
        <v>59</v>
      </c>
      <c r="Q126" s="28" t="inlineStr">
        <is>
          <t>-0</t>
        </is>
      </c>
      <c r="R126" s="28" t="inlineStr">
        <is>
          <t>상위52.2%</t>
        </is>
      </c>
      <c r="S126" s="28" t="n">
        <v>3</v>
      </c>
      <c r="T126" s="28" t="n">
        <v>0</v>
      </c>
      <c r="U126" s="28" t="n">
        <v>0</v>
      </c>
      <c r="V126" s="28" t="n">
        <v>0</v>
      </c>
      <c r="W126" s="28" t="n">
        <v>1</v>
      </c>
      <c r="X126" s="28" t="n">
        <v>28</v>
      </c>
      <c r="Y126" s="28" t="n">
        <v>13</v>
      </c>
      <c r="Z126" s="28" t="n">
        <v>21.01</v>
      </c>
      <c r="AA126" s="28" t="n">
        <v>18.8</v>
      </c>
    </row>
    <row r="127">
      <c r="A127" s="41" t="n">
        <v>1100</v>
      </c>
      <c r="B127" s="42" t="n">
        <v>17</v>
      </c>
      <c r="C127" s="42" t="n">
        <v>26</v>
      </c>
      <c r="D127" s="42" t="n">
        <v>29</v>
      </c>
      <c r="E127" s="42" t="n">
        <v>30</v>
      </c>
      <c r="F127" s="42" t="n">
        <v>31</v>
      </c>
      <c r="G127" s="42" t="n">
        <v>43</v>
      </c>
      <c r="H127" s="42" t="n">
        <v>12</v>
      </c>
      <c r="I127" s="43" t="inlineStr">
        <is>
          <t>17 26 29 30 31 43</t>
        </is>
      </c>
      <c r="J127" s="42" t="n">
        <v>176</v>
      </c>
      <c r="K127" s="42" t="n">
        <v>4</v>
      </c>
      <c r="L127" s="42" t="n">
        <v>6</v>
      </c>
      <c r="M127" s="42" t="n">
        <v>26</v>
      </c>
      <c r="N127" s="42" t="n">
        <v>2</v>
      </c>
      <c r="O127" s="42" t="inlineStr">
        <is>
          <t>고5 저1</t>
        </is>
      </c>
      <c r="P127" s="41" t="n">
        <v>55</v>
      </c>
      <c r="Q127" s="42" t="inlineStr">
        <is>
          <t>-4</t>
        </is>
      </c>
      <c r="R127" s="42" t="inlineStr">
        <is>
          <t>상위66.9%</t>
        </is>
      </c>
      <c r="S127" s="42" t="n">
        <v>3</v>
      </c>
      <c r="T127" s="42" t="n">
        <v>0</v>
      </c>
      <c r="U127" s="42" t="n">
        <v>0</v>
      </c>
      <c r="V127" s="42" t="n">
        <v>0</v>
      </c>
      <c r="W127" s="42" t="n">
        <v>1</v>
      </c>
      <c r="X127" s="42" t="n">
        <v>26</v>
      </c>
      <c r="Y127" s="42" t="n">
        <v>13</v>
      </c>
      <c r="Z127" s="42" t="n">
        <v>22.08</v>
      </c>
      <c r="AA127" s="42" t="n">
        <v>16.03</v>
      </c>
    </row>
    <row r="128">
      <c r="A128" s="27" t="n">
        <v>1099</v>
      </c>
      <c r="B128" s="28" t="n">
        <v>3</v>
      </c>
      <c r="C128" s="28" t="n">
        <v>20</v>
      </c>
      <c r="D128" s="28" t="n">
        <v>28</v>
      </c>
      <c r="E128" s="28" t="n">
        <v>38</v>
      </c>
      <c r="F128" s="28" t="n">
        <v>40</v>
      </c>
      <c r="G128" s="28" t="n">
        <v>43</v>
      </c>
      <c r="H128" s="28" t="n">
        <v>4</v>
      </c>
      <c r="I128" s="30" t="inlineStr">
        <is>
          <t>3 20 28 38 40 43</t>
        </is>
      </c>
      <c r="J128" s="28" t="n">
        <v>172</v>
      </c>
      <c r="K128" s="28" t="n">
        <v>2</v>
      </c>
      <c r="L128" s="28" t="n">
        <v>10</v>
      </c>
      <c r="M128" s="28" t="n">
        <v>40</v>
      </c>
      <c r="N128" s="28" t="n">
        <v>0</v>
      </c>
      <c r="O128" s="28" t="inlineStr">
        <is>
          <t>고4 저2</t>
        </is>
      </c>
      <c r="P128" s="27" t="n">
        <v>61</v>
      </c>
      <c r="Q128" s="28" t="inlineStr">
        <is>
          <t>+2</t>
        </is>
      </c>
      <c r="R128" s="28" t="inlineStr">
        <is>
          <t>상위45.2%</t>
        </is>
      </c>
      <c r="S128" s="28" t="n">
        <v>6</v>
      </c>
      <c r="T128" s="28" t="n">
        <v>0</v>
      </c>
      <c r="U128" s="28" t="n">
        <v>0</v>
      </c>
      <c r="V128" s="28" t="n">
        <v>0</v>
      </c>
      <c r="W128" s="28" t="n">
        <v>1</v>
      </c>
      <c r="X128" s="28" t="n">
        <v>29</v>
      </c>
      <c r="Y128" s="28" t="n">
        <v>9</v>
      </c>
      <c r="Z128" s="28" t="n">
        <v>29.6</v>
      </c>
      <c r="AA128" s="28" t="n">
        <v>9.029999999999999</v>
      </c>
    </row>
    <row r="129">
      <c r="A129" s="41" t="n">
        <v>1098</v>
      </c>
      <c r="B129" s="42" t="n">
        <v>12</v>
      </c>
      <c r="C129" s="42" t="n">
        <v>16</v>
      </c>
      <c r="D129" s="42" t="n">
        <v>21</v>
      </c>
      <c r="E129" s="42" t="n">
        <v>24</v>
      </c>
      <c r="F129" s="42" t="n">
        <v>41</v>
      </c>
      <c r="G129" s="42" t="n">
        <v>43</v>
      </c>
      <c r="H129" s="42" t="n">
        <v>15</v>
      </c>
      <c r="I129" s="43" t="inlineStr">
        <is>
          <t>12 16 21 24 41 43</t>
        </is>
      </c>
      <c r="J129" s="42" t="n">
        <v>157</v>
      </c>
      <c r="K129" s="42" t="n">
        <v>3</v>
      </c>
      <c r="L129" s="42" t="n">
        <v>10</v>
      </c>
      <c r="M129" s="42" t="n">
        <v>31</v>
      </c>
      <c r="N129" s="42" t="n">
        <v>0</v>
      </c>
      <c r="O129" s="42" t="inlineStr">
        <is>
          <t>고3 저3</t>
        </is>
      </c>
      <c r="P129" s="41" t="n">
        <v>52</v>
      </c>
      <c r="Q129" s="42" t="inlineStr">
        <is>
          <t>-7</t>
        </is>
      </c>
      <c r="R129" s="42" t="inlineStr">
        <is>
          <t>상위77.4%</t>
        </is>
      </c>
      <c r="S129" s="42" t="n">
        <v>3</v>
      </c>
      <c r="T129" s="42" t="n">
        <v>0</v>
      </c>
      <c r="U129" s="42" t="n">
        <v>0</v>
      </c>
      <c r="V129" s="42" t="n">
        <v>0</v>
      </c>
      <c r="W129" s="42" t="n">
        <v>0</v>
      </c>
      <c r="X129" s="42" t="n">
        <v>26</v>
      </c>
      <c r="Y129" s="42" t="n">
        <v>13</v>
      </c>
      <c r="Z129" s="42" t="n">
        <v>19.3</v>
      </c>
      <c r="AA129" s="42" t="n">
        <v>9.029999999999999</v>
      </c>
    </row>
    <row r="130">
      <c r="A130" s="25" t="n">
        <v>1097</v>
      </c>
      <c r="B130" s="26" t="n">
        <v>14</v>
      </c>
      <c r="C130" s="26" t="n">
        <v>33</v>
      </c>
      <c r="D130" s="26" t="n">
        <v>34</v>
      </c>
      <c r="E130" s="26" t="n">
        <v>35</v>
      </c>
      <c r="F130" s="26" t="n">
        <v>37</v>
      </c>
      <c r="G130" s="26" t="n">
        <v>40</v>
      </c>
      <c r="H130" s="26" t="n">
        <v>4</v>
      </c>
      <c r="I130" s="44" t="inlineStr">
        <is>
          <t>14 33 34 35 37 40</t>
        </is>
      </c>
      <c r="J130" s="26" t="n">
        <v>193</v>
      </c>
      <c r="K130" s="26" t="n">
        <v>3</v>
      </c>
      <c r="L130" s="26" t="n">
        <v>7</v>
      </c>
      <c r="M130" s="26" t="n">
        <v>26</v>
      </c>
      <c r="N130" s="26" t="n">
        <v>2</v>
      </c>
      <c r="O130" s="26" t="inlineStr">
        <is>
          <t>고5 저1</t>
        </is>
      </c>
      <c r="P130" s="25" t="n">
        <v>68</v>
      </c>
      <c r="Q130" s="26" t="inlineStr">
        <is>
          <t>+9</t>
        </is>
      </c>
      <c r="R130" s="26" t="inlineStr">
        <is>
          <t>상위23.2%</t>
        </is>
      </c>
      <c r="S130" s="26" t="n">
        <v>5</v>
      </c>
      <c r="T130" s="26" t="n">
        <v>0</v>
      </c>
      <c r="U130" s="26" t="n">
        <v>0</v>
      </c>
      <c r="V130" s="26" t="n">
        <v>0</v>
      </c>
      <c r="W130" s="26" t="n">
        <v>2</v>
      </c>
      <c r="X130" s="26" t="n">
        <v>31</v>
      </c>
      <c r="Y130" s="26" t="n">
        <v>7</v>
      </c>
      <c r="Z130" s="26" t="n">
        <v>38.64</v>
      </c>
      <c r="AA130" s="26" t="n">
        <v>17.71</v>
      </c>
    </row>
    <row r="131">
      <c r="A131" s="27" t="n">
        <v>1096</v>
      </c>
      <c r="B131" s="28" t="n">
        <v>1</v>
      </c>
      <c r="C131" s="28" t="n">
        <v>12</v>
      </c>
      <c r="D131" s="28" t="n">
        <v>16</v>
      </c>
      <c r="E131" s="28" t="n">
        <v>19</v>
      </c>
      <c r="F131" s="28" t="n">
        <v>23</v>
      </c>
      <c r="G131" s="28" t="n">
        <v>43</v>
      </c>
      <c r="H131" s="28" t="n">
        <v>34</v>
      </c>
      <c r="I131" s="30" t="inlineStr">
        <is>
          <t>1 12 16 19 23 43</t>
        </is>
      </c>
      <c r="J131" s="28" t="n">
        <v>114</v>
      </c>
      <c r="K131" s="28" t="n">
        <v>4</v>
      </c>
      <c r="L131" s="28" t="n">
        <v>7</v>
      </c>
      <c r="M131" s="28" t="n">
        <v>42</v>
      </c>
      <c r="N131" s="28" t="n">
        <v>0</v>
      </c>
      <c r="O131" s="28" t="inlineStr">
        <is>
          <t>고2 저4</t>
        </is>
      </c>
      <c r="P131" s="27" t="n">
        <v>65</v>
      </c>
      <c r="Q131" s="28" t="inlineStr">
        <is>
          <t>+6</t>
        </is>
      </c>
      <c r="R131" s="28" t="inlineStr">
        <is>
          <t>상위32.5%</t>
        </is>
      </c>
      <c r="S131" s="28" t="n">
        <v>7</v>
      </c>
      <c r="T131" s="28" t="n">
        <v>0</v>
      </c>
      <c r="U131" s="28" t="n">
        <v>0</v>
      </c>
      <c r="V131" s="28" t="n">
        <v>0</v>
      </c>
      <c r="W131" s="28" t="n">
        <v>3</v>
      </c>
      <c r="X131" s="28" t="n">
        <v>28</v>
      </c>
      <c r="Y131" s="28" t="n">
        <v>10</v>
      </c>
      <c r="Z131" s="28" t="n">
        <v>25.39</v>
      </c>
      <c r="AA131" s="28" t="n">
        <v>19.11</v>
      </c>
    </row>
    <row r="132">
      <c r="A132" s="38" t="n">
        <v>1095</v>
      </c>
      <c r="B132" s="39" t="n">
        <v>8</v>
      </c>
      <c r="C132" s="39" t="n">
        <v>14</v>
      </c>
      <c r="D132" s="39" t="n">
        <v>28</v>
      </c>
      <c r="E132" s="39" t="n">
        <v>29</v>
      </c>
      <c r="F132" s="39" t="n">
        <v>34</v>
      </c>
      <c r="G132" s="39" t="n">
        <v>40</v>
      </c>
      <c r="H132" s="39" t="n">
        <v>12</v>
      </c>
      <c r="I132" s="40" t="inlineStr">
        <is>
          <t>8 14 28 29 34 40</t>
        </is>
      </c>
      <c r="J132" s="39" t="n">
        <v>153</v>
      </c>
      <c r="K132" s="39" t="n">
        <v>1</v>
      </c>
      <c r="L132" s="39" t="n">
        <v>6</v>
      </c>
      <c r="M132" s="39" t="n">
        <v>32</v>
      </c>
      <c r="N132" s="39" t="n">
        <v>1</v>
      </c>
      <c r="O132" s="39" t="inlineStr">
        <is>
          <t>고4 저2</t>
        </is>
      </c>
      <c r="P132" s="38" t="n">
        <v>37</v>
      </c>
      <c r="Q132" s="39" t="inlineStr">
        <is>
          <t>-22</t>
        </is>
      </c>
      <c r="R132" s="39" t="inlineStr">
        <is>
          <t>상위98.4%</t>
        </is>
      </c>
      <c r="S132" s="39" t="n">
        <v>4</v>
      </c>
      <c r="T132" s="39" t="n">
        <v>0</v>
      </c>
      <c r="U132" s="39" t="n">
        <v>0</v>
      </c>
      <c r="V132" s="39" t="n">
        <v>0</v>
      </c>
      <c r="W132" s="39" t="n">
        <v>1</v>
      </c>
      <c r="X132" s="39" t="n">
        <v>17</v>
      </c>
      <c r="Y132" s="39" t="n">
        <v>10</v>
      </c>
      <c r="Z132" s="39" t="n">
        <v>26.18</v>
      </c>
      <c r="AA132" s="39" t="n">
        <v>12.56</v>
      </c>
    </row>
    <row r="133">
      <c r="A133" s="25" t="n">
        <v>1094</v>
      </c>
      <c r="B133" s="26" t="n">
        <v>6</v>
      </c>
      <c r="C133" s="26" t="n">
        <v>7</v>
      </c>
      <c r="D133" s="26" t="n">
        <v>15</v>
      </c>
      <c r="E133" s="26" t="n">
        <v>22</v>
      </c>
      <c r="F133" s="26" t="n">
        <v>26</v>
      </c>
      <c r="G133" s="26" t="n">
        <v>40</v>
      </c>
      <c r="H133" s="26" t="n">
        <v>41</v>
      </c>
      <c r="I133" s="44" t="inlineStr">
        <is>
          <t>6 7 15 22 26 40</t>
        </is>
      </c>
      <c r="J133" s="26" t="n">
        <v>116</v>
      </c>
      <c r="K133" s="26" t="n">
        <v>2</v>
      </c>
      <c r="L133" s="26" t="n">
        <v>10</v>
      </c>
      <c r="M133" s="26" t="n">
        <v>34</v>
      </c>
      <c r="N133" s="26" t="n">
        <v>1</v>
      </c>
      <c r="O133" s="26" t="inlineStr">
        <is>
          <t>고2 저4</t>
        </is>
      </c>
      <c r="P133" s="25" t="n">
        <v>68</v>
      </c>
      <c r="Q133" s="26" t="inlineStr">
        <is>
          <t>+9</t>
        </is>
      </c>
      <c r="R133" s="26" t="inlineStr">
        <is>
          <t>상위23.2%</t>
        </is>
      </c>
      <c r="S133" s="26" t="n">
        <v>7</v>
      </c>
      <c r="T133" s="26" t="n">
        <v>0</v>
      </c>
      <c r="U133" s="26" t="n">
        <v>0</v>
      </c>
      <c r="V133" s="26" t="n">
        <v>0</v>
      </c>
      <c r="W133" s="26" t="n">
        <v>2</v>
      </c>
      <c r="X133" s="26" t="n">
        <v>31</v>
      </c>
      <c r="Y133" s="26" t="n">
        <v>12</v>
      </c>
      <c r="Z133" s="26" t="n">
        <v>21.13</v>
      </c>
      <c r="AA133" s="26" t="n">
        <v>13.2</v>
      </c>
    </row>
    <row r="134">
      <c r="A134" s="38" t="n">
        <v>1093</v>
      </c>
      <c r="B134" s="39" t="n">
        <v>10</v>
      </c>
      <c r="C134" s="39" t="n">
        <v>17</v>
      </c>
      <c r="D134" s="39" t="n">
        <v>22</v>
      </c>
      <c r="E134" s="39" t="n">
        <v>30</v>
      </c>
      <c r="F134" s="39" t="n">
        <v>35</v>
      </c>
      <c r="G134" s="39" t="n">
        <v>43</v>
      </c>
      <c r="H134" s="39" t="n">
        <v>44</v>
      </c>
      <c r="I134" s="40" t="inlineStr">
        <is>
          <t>10 17 22 30 35 43</t>
        </is>
      </c>
      <c r="J134" s="39" t="n">
        <v>157</v>
      </c>
      <c r="K134" s="39" t="n">
        <v>3</v>
      </c>
      <c r="L134" s="39" t="n">
        <v>6</v>
      </c>
      <c r="M134" s="39" t="n">
        <v>33</v>
      </c>
      <c r="N134" s="39" t="n">
        <v>0</v>
      </c>
      <c r="O134" s="39" t="inlineStr">
        <is>
          <t>고3 저3</t>
        </is>
      </c>
      <c r="P134" s="38" t="n">
        <v>46</v>
      </c>
      <c r="Q134" s="39" t="inlineStr">
        <is>
          <t>-13</t>
        </is>
      </c>
      <c r="R134" s="39" t="inlineStr">
        <is>
          <t>상위90.9%</t>
        </is>
      </c>
      <c r="S134" s="39" t="n">
        <v>4</v>
      </c>
      <c r="T134" s="39" t="n">
        <v>0</v>
      </c>
      <c r="U134" s="39" t="n">
        <v>0</v>
      </c>
      <c r="V134" s="39" t="n">
        <v>0</v>
      </c>
      <c r="W134" s="39" t="n">
        <v>2</v>
      </c>
      <c r="X134" s="39" t="n">
        <v>20</v>
      </c>
      <c r="Y134" s="39" t="n">
        <v>13</v>
      </c>
      <c r="Z134" s="39" t="n">
        <v>19.67</v>
      </c>
      <c r="AA134" s="39" t="n">
        <v>9.57</v>
      </c>
    </row>
    <row r="135">
      <c r="A135" s="27" t="n">
        <v>1092</v>
      </c>
      <c r="B135" s="28" t="n">
        <v>7</v>
      </c>
      <c r="C135" s="28" t="n">
        <v>18</v>
      </c>
      <c r="D135" s="28" t="n">
        <v>19</v>
      </c>
      <c r="E135" s="28" t="n">
        <v>26</v>
      </c>
      <c r="F135" s="28" t="n">
        <v>33</v>
      </c>
      <c r="G135" s="28" t="n">
        <v>45</v>
      </c>
      <c r="H135" s="28" t="n">
        <v>37</v>
      </c>
      <c r="I135" s="30" t="inlineStr">
        <is>
          <t>7 18 19 26 33 45</t>
        </is>
      </c>
      <c r="J135" s="28" t="n">
        <v>148</v>
      </c>
      <c r="K135" s="28" t="n">
        <v>4</v>
      </c>
      <c r="L135" s="28" t="n">
        <v>6</v>
      </c>
      <c r="M135" s="28" t="n">
        <v>38</v>
      </c>
      <c r="N135" s="28" t="n">
        <v>1</v>
      </c>
      <c r="O135" s="28" t="inlineStr">
        <is>
          <t>고3 저3</t>
        </is>
      </c>
      <c r="P135" s="27" t="n">
        <v>61</v>
      </c>
      <c r="Q135" s="28" t="inlineStr">
        <is>
          <t>+2</t>
        </is>
      </c>
      <c r="R135" s="28" t="inlineStr">
        <is>
          <t>상위45.2%</t>
        </is>
      </c>
      <c r="S135" s="28" t="n">
        <v>7</v>
      </c>
      <c r="T135" s="28" t="n">
        <v>0</v>
      </c>
      <c r="U135" s="28" t="n">
        <v>0</v>
      </c>
      <c r="V135" s="28" t="n">
        <v>0</v>
      </c>
      <c r="W135" s="28" t="n">
        <v>3</v>
      </c>
      <c r="X135" s="28" t="n">
        <v>26</v>
      </c>
      <c r="Y135" s="28" t="n">
        <v>16</v>
      </c>
      <c r="Z135" s="28" t="n">
        <v>15.83</v>
      </c>
      <c r="AA135" s="28" t="n">
        <v>19.35</v>
      </c>
    </row>
    <row r="136">
      <c r="A136" s="41" t="n">
        <v>1091</v>
      </c>
      <c r="B136" s="42" t="n">
        <v>6</v>
      </c>
      <c r="C136" s="42" t="n">
        <v>20</v>
      </c>
      <c r="D136" s="42" t="n">
        <v>23</v>
      </c>
      <c r="E136" s="42" t="n">
        <v>24</v>
      </c>
      <c r="F136" s="42" t="n">
        <v>28</v>
      </c>
      <c r="G136" s="42" t="n">
        <v>30</v>
      </c>
      <c r="H136" s="42" t="n">
        <v>44</v>
      </c>
      <c r="I136" s="43" t="inlineStr">
        <is>
          <t>6 20 23 24 28 30</t>
        </is>
      </c>
      <c r="J136" s="42" t="n">
        <v>131</v>
      </c>
      <c r="K136" s="42" t="n">
        <v>1</v>
      </c>
      <c r="L136" s="42" t="n">
        <v>9</v>
      </c>
      <c r="M136" s="42" t="n">
        <v>24</v>
      </c>
      <c r="N136" s="42" t="n">
        <v>1</v>
      </c>
      <c r="O136" s="42" t="inlineStr">
        <is>
          <t>고4 저2</t>
        </is>
      </c>
      <c r="P136" s="41" t="n">
        <v>56</v>
      </c>
      <c r="Q136" s="42" t="inlineStr">
        <is>
          <t>-3</t>
        </is>
      </c>
      <c r="R136" s="42" t="inlineStr">
        <is>
          <t>상위63.5%</t>
        </is>
      </c>
      <c r="S136" s="42" t="n">
        <v>1</v>
      </c>
      <c r="T136" s="42" t="n">
        <v>0</v>
      </c>
      <c r="U136" s="42" t="n">
        <v>0</v>
      </c>
      <c r="V136" s="42" t="n">
        <v>0</v>
      </c>
      <c r="W136" s="42" t="n">
        <v>2</v>
      </c>
      <c r="X136" s="42" t="n">
        <v>25</v>
      </c>
      <c r="Y136" s="42" t="n">
        <v>9</v>
      </c>
      <c r="Z136" s="42" t="n">
        <v>28.98</v>
      </c>
      <c r="AA136" s="42" t="n">
        <v>13.54</v>
      </c>
    </row>
    <row r="137">
      <c r="A137" s="27" t="n">
        <v>1090</v>
      </c>
      <c r="B137" s="28" t="n">
        <v>12</v>
      </c>
      <c r="C137" s="28" t="n">
        <v>19</v>
      </c>
      <c r="D137" s="28" t="n">
        <v>21</v>
      </c>
      <c r="E137" s="28" t="n">
        <v>29</v>
      </c>
      <c r="F137" s="28" t="n">
        <v>40</v>
      </c>
      <c r="G137" s="28" t="n">
        <v>45</v>
      </c>
      <c r="H137" s="28" t="n">
        <v>1</v>
      </c>
      <c r="I137" s="30" t="inlineStr">
        <is>
          <t>12 19 21 29 40 45</t>
        </is>
      </c>
      <c r="J137" s="28" t="n">
        <v>166</v>
      </c>
      <c r="K137" s="28" t="n">
        <v>4</v>
      </c>
      <c r="L137" s="28" t="n">
        <v>10</v>
      </c>
      <c r="M137" s="28" t="n">
        <v>33</v>
      </c>
      <c r="N137" s="28" t="n">
        <v>0</v>
      </c>
      <c r="O137" s="28" t="inlineStr">
        <is>
          <t>고3 저3</t>
        </is>
      </c>
      <c r="P137" s="27" t="n">
        <v>59</v>
      </c>
      <c r="Q137" s="28" t="inlineStr">
        <is>
          <t>-0</t>
        </is>
      </c>
      <c r="R137" s="28" t="inlineStr">
        <is>
          <t>상위52.2%</t>
        </is>
      </c>
      <c r="S137" s="28" t="n">
        <v>5</v>
      </c>
      <c r="T137" s="28" t="n">
        <v>0</v>
      </c>
      <c r="U137" s="28" t="n">
        <v>0</v>
      </c>
      <c r="V137" s="28" t="n">
        <v>0</v>
      </c>
      <c r="W137" s="28" t="n">
        <v>3</v>
      </c>
      <c r="X137" s="28" t="n">
        <v>25</v>
      </c>
      <c r="Y137" s="28" t="n">
        <v>11</v>
      </c>
      <c r="Z137" s="28" t="n">
        <v>23.86</v>
      </c>
      <c r="AA137" s="28" t="n">
        <v>22.78</v>
      </c>
    </row>
    <row r="138">
      <c r="A138" s="27" t="n">
        <v>1089</v>
      </c>
      <c r="B138" s="28" t="n">
        <v>4</v>
      </c>
      <c r="C138" s="28" t="n">
        <v>18</v>
      </c>
      <c r="D138" s="28" t="n">
        <v>31</v>
      </c>
      <c r="E138" s="28" t="n">
        <v>37</v>
      </c>
      <c r="F138" s="28" t="n">
        <v>42</v>
      </c>
      <c r="G138" s="28" t="n">
        <v>43</v>
      </c>
      <c r="H138" s="28" t="n">
        <v>40</v>
      </c>
      <c r="I138" s="30" t="inlineStr">
        <is>
          <t>4 18 31 37 42 43</t>
        </is>
      </c>
      <c r="J138" s="28" t="n">
        <v>175</v>
      </c>
      <c r="K138" s="28" t="n">
        <v>3</v>
      </c>
      <c r="L138" s="28" t="n">
        <v>9</v>
      </c>
      <c r="M138" s="28" t="n">
        <v>39</v>
      </c>
      <c r="N138" s="28" t="n">
        <v>1</v>
      </c>
      <c r="O138" s="28" t="inlineStr">
        <is>
          <t>고4 저2</t>
        </is>
      </c>
      <c r="P138" s="27" t="n">
        <v>62</v>
      </c>
      <c r="Q138" s="28" t="inlineStr">
        <is>
          <t>+3</t>
        </is>
      </c>
      <c r="R138" s="28" t="inlineStr">
        <is>
          <t>상위41.2%</t>
        </is>
      </c>
      <c r="S138" s="28" t="n">
        <v>5</v>
      </c>
      <c r="T138" s="28" t="n">
        <v>0</v>
      </c>
      <c r="U138" s="28" t="n">
        <v>0</v>
      </c>
      <c r="V138" s="28" t="n">
        <v>0</v>
      </c>
      <c r="W138" s="28" t="n">
        <v>0</v>
      </c>
      <c r="X138" s="28" t="n">
        <v>31</v>
      </c>
      <c r="Y138" s="28" t="n">
        <v>9</v>
      </c>
      <c r="Z138" s="28" t="n">
        <v>29.79</v>
      </c>
      <c r="AA138" s="28" t="n">
        <v>10.96</v>
      </c>
    </row>
    <row r="139">
      <c r="A139" s="25" t="n">
        <v>1088</v>
      </c>
      <c r="B139" s="26" t="n">
        <v>11</v>
      </c>
      <c r="C139" s="26" t="n">
        <v>21</v>
      </c>
      <c r="D139" s="26" t="n">
        <v>22</v>
      </c>
      <c r="E139" s="26" t="n">
        <v>30</v>
      </c>
      <c r="F139" s="26" t="n">
        <v>39</v>
      </c>
      <c r="G139" s="26" t="n">
        <v>44</v>
      </c>
      <c r="H139" s="26" t="n">
        <v>31</v>
      </c>
      <c r="I139" s="44" t="inlineStr">
        <is>
          <t>11 21 22 30 39 44</t>
        </is>
      </c>
      <c r="J139" s="26" t="n">
        <v>167</v>
      </c>
      <c r="K139" s="26" t="n">
        <v>3</v>
      </c>
      <c r="L139" s="26" t="n">
        <v>9</v>
      </c>
      <c r="M139" s="26" t="n">
        <v>33</v>
      </c>
      <c r="N139" s="26" t="n">
        <v>1</v>
      </c>
      <c r="O139" s="26" t="inlineStr">
        <is>
          <t>고3 저3</t>
        </is>
      </c>
      <c r="P139" s="25" t="n">
        <v>68</v>
      </c>
      <c r="Q139" s="26" t="inlineStr">
        <is>
          <t>+9</t>
        </is>
      </c>
      <c r="R139" s="26" t="inlineStr">
        <is>
          <t>상위23.2%</t>
        </is>
      </c>
      <c r="S139" s="26" t="n">
        <v>7</v>
      </c>
      <c r="T139" s="26" t="n">
        <v>0</v>
      </c>
      <c r="U139" s="26" t="n">
        <v>0</v>
      </c>
      <c r="V139" s="26" t="n">
        <v>0</v>
      </c>
      <c r="W139" s="26" t="n">
        <v>2</v>
      </c>
      <c r="X139" s="26" t="n">
        <v>31</v>
      </c>
      <c r="Y139" s="26" t="n">
        <v>11</v>
      </c>
      <c r="Z139" s="26" t="n">
        <v>24.35</v>
      </c>
      <c r="AA139" s="26" t="n">
        <v>18.69</v>
      </c>
    </row>
    <row r="140">
      <c r="A140" s="25" t="n">
        <v>1087</v>
      </c>
      <c r="B140" s="26" t="n">
        <v>13</v>
      </c>
      <c r="C140" s="26" t="n">
        <v>14</v>
      </c>
      <c r="D140" s="26" t="n">
        <v>18</v>
      </c>
      <c r="E140" s="26" t="n">
        <v>21</v>
      </c>
      <c r="F140" s="26" t="n">
        <v>34</v>
      </c>
      <c r="G140" s="26" t="n">
        <v>44</v>
      </c>
      <c r="H140" s="26" t="n">
        <v>16</v>
      </c>
      <c r="I140" s="44" t="inlineStr">
        <is>
          <t>13 14 18 21 34 44</t>
        </is>
      </c>
      <c r="J140" s="26" t="n">
        <v>144</v>
      </c>
      <c r="K140" s="26" t="n">
        <v>2</v>
      </c>
      <c r="L140" s="26" t="n">
        <v>10</v>
      </c>
      <c r="M140" s="26" t="n">
        <v>31</v>
      </c>
      <c r="N140" s="26" t="n">
        <v>1</v>
      </c>
      <c r="O140" s="26" t="inlineStr">
        <is>
          <t>고2 저4</t>
        </is>
      </c>
      <c r="P140" s="25" t="n">
        <v>72</v>
      </c>
      <c r="Q140" s="26" t="inlineStr">
        <is>
          <t>+13</t>
        </is>
      </c>
      <c r="R140" s="26" t="inlineStr">
        <is>
          <t>상위12.8%</t>
        </is>
      </c>
      <c r="S140" s="26" t="n">
        <v>8</v>
      </c>
      <c r="T140" s="26" t="n">
        <v>0</v>
      </c>
      <c r="U140" s="26" t="n">
        <v>0</v>
      </c>
      <c r="V140" s="26" t="n">
        <v>0</v>
      </c>
      <c r="W140" s="26" t="n">
        <v>2</v>
      </c>
      <c r="X140" s="26" t="n">
        <v>33</v>
      </c>
      <c r="Y140" s="26" t="n">
        <v>16</v>
      </c>
      <c r="Z140" s="26" t="n">
        <v>17.32</v>
      </c>
      <c r="AA140" s="26" t="n">
        <v>17.88</v>
      </c>
    </row>
    <row r="141">
      <c r="A141" s="25" t="n">
        <v>1086</v>
      </c>
      <c r="B141" s="26" t="n">
        <v>11</v>
      </c>
      <c r="C141" s="26" t="n">
        <v>16</v>
      </c>
      <c r="D141" s="26" t="n">
        <v>25</v>
      </c>
      <c r="E141" s="26" t="n">
        <v>27</v>
      </c>
      <c r="F141" s="26" t="n">
        <v>35</v>
      </c>
      <c r="G141" s="26" t="n">
        <v>36</v>
      </c>
      <c r="H141" s="26" t="n">
        <v>37</v>
      </c>
      <c r="I141" s="44" t="inlineStr">
        <is>
          <t>11 16 25 27 35 36</t>
        </is>
      </c>
      <c r="J141" s="26" t="n">
        <v>150</v>
      </c>
      <c r="K141" s="26" t="n">
        <v>4</v>
      </c>
      <c r="L141" s="26" t="n">
        <v>8</v>
      </c>
      <c r="M141" s="26" t="n">
        <v>25</v>
      </c>
      <c r="N141" s="26" t="n">
        <v>1</v>
      </c>
      <c r="O141" s="26" t="inlineStr">
        <is>
          <t>고4 저2</t>
        </is>
      </c>
      <c r="P141" s="25" t="n">
        <v>70</v>
      </c>
      <c r="Q141" s="26" t="inlineStr">
        <is>
          <t>+11</t>
        </is>
      </c>
      <c r="R141" s="26" t="inlineStr">
        <is>
          <t>상위17.7%</t>
        </is>
      </c>
      <c r="S141" s="26" t="n">
        <v>7</v>
      </c>
      <c r="T141" s="26" t="n">
        <v>0</v>
      </c>
      <c r="U141" s="26" t="n">
        <v>0</v>
      </c>
      <c r="V141" s="26" t="n">
        <v>0</v>
      </c>
      <c r="W141" s="26" t="n">
        <v>2</v>
      </c>
      <c r="X141" s="26" t="n">
        <v>32</v>
      </c>
      <c r="Y141" s="26" t="n">
        <v>17</v>
      </c>
      <c r="Z141" s="26" t="n">
        <v>15.16</v>
      </c>
      <c r="AA141" s="26" t="n">
        <v>17.69</v>
      </c>
    </row>
    <row r="142">
      <c r="A142" s="41" t="n">
        <v>1085</v>
      </c>
      <c r="B142" s="42" t="n">
        <v>4</v>
      </c>
      <c r="C142" s="42" t="n">
        <v>7</v>
      </c>
      <c r="D142" s="42" t="n">
        <v>17</v>
      </c>
      <c r="E142" s="42" t="n">
        <v>18</v>
      </c>
      <c r="F142" s="42" t="n">
        <v>38</v>
      </c>
      <c r="G142" s="42" t="n">
        <v>44</v>
      </c>
      <c r="H142" s="42" t="n">
        <v>36</v>
      </c>
      <c r="I142" s="43" t="inlineStr">
        <is>
          <t>4 7 17 18 38 44</t>
        </is>
      </c>
      <c r="J142" s="42" t="n">
        <v>128</v>
      </c>
      <c r="K142" s="42" t="n">
        <v>2</v>
      </c>
      <c r="L142" s="42" t="n">
        <v>10</v>
      </c>
      <c r="M142" s="42" t="n">
        <v>40</v>
      </c>
      <c r="N142" s="42" t="n">
        <v>1</v>
      </c>
      <c r="O142" s="42" t="inlineStr">
        <is>
          <t>고2 저4</t>
        </is>
      </c>
      <c r="P142" s="41" t="n">
        <v>56</v>
      </c>
      <c r="Q142" s="42" t="inlineStr">
        <is>
          <t>-3</t>
        </is>
      </c>
      <c r="R142" s="42" t="inlineStr">
        <is>
          <t>상위63.5%</t>
        </is>
      </c>
      <c r="S142" s="42" t="n">
        <v>4</v>
      </c>
      <c r="T142" s="42" t="n">
        <v>0</v>
      </c>
      <c r="U142" s="42" t="n">
        <v>0</v>
      </c>
      <c r="V142" s="42" t="n">
        <v>0</v>
      </c>
      <c r="W142" s="42" t="n">
        <v>0</v>
      </c>
      <c r="X142" s="42" t="n">
        <v>28</v>
      </c>
      <c r="Y142" s="42" t="n">
        <v>23</v>
      </c>
      <c r="Z142" s="42" t="n">
        <v>10.73</v>
      </c>
      <c r="AA142" s="42" t="n">
        <v>15.81</v>
      </c>
    </row>
    <row r="143">
      <c r="A143" s="25" t="n">
        <v>1084</v>
      </c>
      <c r="B143" s="26" t="n">
        <v>8</v>
      </c>
      <c r="C143" s="26" t="n">
        <v>12</v>
      </c>
      <c r="D143" s="26" t="n">
        <v>13</v>
      </c>
      <c r="E143" s="26" t="n">
        <v>29</v>
      </c>
      <c r="F143" s="26" t="n">
        <v>33</v>
      </c>
      <c r="G143" s="26" t="n">
        <v>42</v>
      </c>
      <c r="H143" s="26" t="n">
        <v>5</v>
      </c>
      <c r="I143" s="44" t="inlineStr">
        <is>
          <t>8 12 13 29 33 42</t>
        </is>
      </c>
      <c r="J143" s="26" t="n">
        <v>137</v>
      </c>
      <c r="K143" s="26" t="n">
        <v>3</v>
      </c>
      <c r="L143" s="26" t="n">
        <v>8</v>
      </c>
      <c r="M143" s="26" t="n">
        <v>34</v>
      </c>
      <c r="N143" s="26" t="n">
        <v>1</v>
      </c>
      <c r="O143" s="26" t="inlineStr">
        <is>
          <t>고3 저3</t>
        </is>
      </c>
      <c r="P143" s="25" t="n">
        <v>72</v>
      </c>
      <c r="Q143" s="26" t="inlineStr">
        <is>
          <t>+13</t>
        </is>
      </c>
      <c r="R143" s="26" t="inlineStr">
        <is>
          <t>상위12.8%</t>
        </is>
      </c>
      <c r="S143" s="26" t="n">
        <v>8</v>
      </c>
      <c r="T143" s="26" t="n">
        <v>0</v>
      </c>
      <c r="U143" s="26" t="n">
        <v>0</v>
      </c>
      <c r="V143" s="26" t="n">
        <v>0</v>
      </c>
      <c r="W143" s="26" t="n">
        <v>2</v>
      </c>
      <c r="X143" s="26" t="n">
        <v>33</v>
      </c>
      <c r="Y143" s="26" t="n">
        <v>15</v>
      </c>
      <c r="Z143" s="26" t="n">
        <v>17.39</v>
      </c>
      <c r="AA143" s="26" t="n">
        <v>14.6</v>
      </c>
    </row>
    <row r="144">
      <c r="A144" s="25" t="n">
        <v>1083</v>
      </c>
      <c r="B144" s="26" t="n">
        <v>3</v>
      </c>
      <c r="C144" s="26" t="n">
        <v>7</v>
      </c>
      <c r="D144" s="26" t="n">
        <v>14</v>
      </c>
      <c r="E144" s="26" t="n">
        <v>15</v>
      </c>
      <c r="F144" s="26" t="n">
        <v>22</v>
      </c>
      <c r="G144" s="26" t="n">
        <v>38</v>
      </c>
      <c r="H144" s="26" t="n">
        <v>17</v>
      </c>
      <c r="I144" s="44" t="inlineStr">
        <is>
          <t>3 7 14 15 22 38</t>
        </is>
      </c>
      <c r="J144" s="26" t="n">
        <v>99</v>
      </c>
      <c r="K144" s="26" t="n">
        <v>3</v>
      </c>
      <c r="L144" s="26" t="n">
        <v>8</v>
      </c>
      <c r="M144" s="26" t="n">
        <v>35</v>
      </c>
      <c r="N144" s="26" t="n">
        <v>1</v>
      </c>
      <c r="O144" s="26" t="inlineStr">
        <is>
          <t>고1 저5</t>
        </is>
      </c>
      <c r="P144" s="25" t="n">
        <v>71</v>
      </c>
      <c r="Q144" s="26" t="inlineStr">
        <is>
          <t>+12</t>
        </is>
      </c>
      <c r="R144" s="26" t="inlineStr">
        <is>
          <t>상위14.8%</t>
        </is>
      </c>
      <c r="S144" s="26" t="n">
        <v>7</v>
      </c>
      <c r="T144" s="26" t="n">
        <v>0</v>
      </c>
      <c r="U144" s="26" t="n">
        <v>0</v>
      </c>
      <c r="V144" s="26" t="n">
        <v>0</v>
      </c>
      <c r="W144" s="26" t="n">
        <v>1</v>
      </c>
      <c r="X144" s="26" t="n">
        <v>34</v>
      </c>
      <c r="Y144" s="26" t="n">
        <v>15</v>
      </c>
      <c r="Z144" s="26" t="n">
        <v>17.13</v>
      </c>
      <c r="AA144" s="26" t="n">
        <v>31.23</v>
      </c>
    </row>
    <row r="145">
      <c r="A145" s="27" t="n">
        <v>1082</v>
      </c>
      <c r="B145" s="28" t="n">
        <v>21</v>
      </c>
      <c r="C145" s="28" t="n">
        <v>26</v>
      </c>
      <c r="D145" s="28" t="n">
        <v>27</v>
      </c>
      <c r="E145" s="28" t="n">
        <v>32</v>
      </c>
      <c r="F145" s="28" t="n">
        <v>34</v>
      </c>
      <c r="G145" s="28" t="n">
        <v>42</v>
      </c>
      <c r="H145" s="28" t="n">
        <v>31</v>
      </c>
      <c r="I145" s="30" t="inlineStr">
        <is>
          <t>21 26 27 32 34 42</t>
        </is>
      </c>
      <c r="J145" s="28" t="n">
        <v>182</v>
      </c>
      <c r="K145" s="28" t="n">
        <v>2</v>
      </c>
      <c r="L145" s="28" t="n">
        <v>7</v>
      </c>
      <c r="M145" s="28" t="n">
        <v>21</v>
      </c>
      <c r="N145" s="28" t="n">
        <v>1</v>
      </c>
      <c r="O145" s="28" t="inlineStr">
        <is>
          <t>고5 저1</t>
        </is>
      </c>
      <c r="P145" s="27" t="n">
        <v>61</v>
      </c>
      <c r="Q145" s="28" t="inlineStr">
        <is>
          <t>+2</t>
        </is>
      </c>
      <c r="R145" s="28" t="inlineStr">
        <is>
          <t>상위45.2%</t>
        </is>
      </c>
      <c r="S145" s="28" t="n">
        <v>6</v>
      </c>
      <c r="T145" s="28" t="n">
        <v>0</v>
      </c>
      <c r="U145" s="28" t="n">
        <v>0</v>
      </c>
      <c r="V145" s="28" t="n">
        <v>0</v>
      </c>
      <c r="W145" s="28" t="n">
        <v>1</v>
      </c>
      <c r="X145" s="28" t="n">
        <v>29</v>
      </c>
      <c r="Y145" s="28" t="n">
        <v>7</v>
      </c>
      <c r="Z145" s="28" t="n">
        <v>37.2</v>
      </c>
      <c r="AA145" s="28" t="n">
        <v>16.34</v>
      </c>
    </row>
    <row r="146">
      <c r="A146" s="41" t="n">
        <v>1081</v>
      </c>
      <c r="B146" s="42" t="n">
        <v>1</v>
      </c>
      <c r="C146" s="42" t="n">
        <v>9</v>
      </c>
      <c r="D146" s="42" t="n">
        <v>16</v>
      </c>
      <c r="E146" s="42" t="n">
        <v>23</v>
      </c>
      <c r="F146" s="42" t="n">
        <v>24</v>
      </c>
      <c r="G146" s="42" t="n">
        <v>38</v>
      </c>
      <c r="H146" s="42" t="n">
        <v>17</v>
      </c>
      <c r="I146" s="43" t="inlineStr">
        <is>
          <t>1 9 16 23 24 38</t>
        </is>
      </c>
      <c r="J146" s="42" t="n">
        <v>111</v>
      </c>
      <c r="K146" s="42" t="n">
        <v>3</v>
      </c>
      <c r="L146" s="42" t="n">
        <v>4</v>
      </c>
      <c r="M146" s="42" t="n">
        <v>37</v>
      </c>
      <c r="N146" s="42" t="n">
        <v>1</v>
      </c>
      <c r="O146" s="42" t="inlineStr">
        <is>
          <t>고3 저3</t>
        </is>
      </c>
      <c r="P146" s="41" t="n">
        <v>53</v>
      </c>
      <c r="Q146" s="42" t="inlineStr">
        <is>
          <t>-6</t>
        </is>
      </c>
      <c r="R146" s="42" t="inlineStr">
        <is>
          <t>상위73.7%</t>
        </is>
      </c>
      <c r="S146" s="42" t="n">
        <v>3</v>
      </c>
      <c r="T146" s="42" t="n">
        <v>0</v>
      </c>
      <c r="U146" s="42" t="n">
        <v>0</v>
      </c>
      <c r="V146" s="42" t="n">
        <v>0</v>
      </c>
      <c r="W146" s="42" t="n">
        <v>1</v>
      </c>
      <c r="X146" s="42" t="n">
        <v>25</v>
      </c>
      <c r="Y146" s="42" t="n">
        <v>11</v>
      </c>
      <c r="Z146" s="42" t="n">
        <v>23.44</v>
      </c>
      <c r="AA146" s="42" t="n">
        <v>18.98</v>
      </c>
    </row>
    <row r="147">
      <c r="A147" s="27" t="n">
        <v>1080</v>
      </c>
      <c r="B147" s="28" t="n">
        <v>13</v>
      </c>
      <c r="C147" s="28" t="n">
        <v>16</v>
      </c>
      <c r="D147" s="28" t="n">
        <v>23</v>
      </c>
      <c r="E147" s="28" t="n">
        <v>31</v>
      </c>
      <c r="F147" s="28" t="n">
        <v>36</v>
      </c>
      <c r="G147" s="28" t="n">
        <v>44</v>
      </c>
      <c r="H147" s="28" t="n">
        <v>38</v>
      </c>
      <c r="I147" s="30" t="inlineStr">
        <is>
          <t>13 16 23 31 36 44</t>
        </is>
      </c>
      <c r="J147" s="28" t="n">
        <v>163</v>
      </c>
      <c r="K147" s="28" t="n">
        <v>3</v>
      </c>
      <c r="L147" s="28" t="n">
        <v>8</v>
      </c>
      <c r="M147" s="28" t="n">
        <v>31</v>
      </c>
      <c r="N147" s="28" t="n">
        <v>0</v>
      </c>
      <c r="O147" s="28" t="inlineStr">
        <is>
          <t>고4 저2</t>
        </is>
      </c>
      <c r="P147" s="27" t="n">
        <v>61</v>
      </c>
      <c r="Q147" s="28" t="inlineStr">
        <is>
          <t>+2</t>
        </is>
      </c>
      <c r="R147" s="28" t="inlineStr">
        <is>
          <t>상위45.2%</t>
        </is>
      </c>
      <c r="S147" s="28" t="n">
        <v>5</v>
      </c>
      <c r="T147" s="28" t="n">
        <v>0</v>
      </c>
      <c r="U147" s="28" t="n">
        <v>0</v>
      </c>
      <c r="V147" s="28" t="n">
        <v>0</v>
      </c>
      <c r="W147" s="28" t="n">
        <v>1</v>
      </c>
      <c r="X147" s="28" t="n">
        <v>29</v>
      </c>
      <c r="Y147" s="28" t="n">
        <v>7</v>
      </c>
      <c r="Z147" s="28" t="n">
        <v>36.39</v>
      </c>
      <c r="AA147" s="28" t="n">
        <v>21.61</v>
      </c>
    </row>
    <row r="148">
      <c r="A148" s="27" t="n">
        <v>1079</v>
      </c>
      <c r="B148" s="28" t="n">
        <v>4</v>
      </c>
      <c r="C148" s="28" t="n">
        <v>8</v>
      </c>
      <c r="D148" s="28" t="n">
        <v>18</v>
      </c>
      <c r="E148" s="28" t="n">
        <v>24</v>
      </c>
      <c r="F148" s="28" t="n">
        <v>37</v>
      </c>
      <c r="G148" s="28" t="n">
        <v>45</v>
      </c>
      <c r="H148" s="28" t="n">
        <v>6</v>
      </c>
      <c r="I148" s="30" t="inlineStr">
        <is>
          <t>4 8 18 24 37 45</t>
        </is>
      </c>
      <c r="J148" s="28" t="n">
        <v>136</v>
      </c>
      <c r="K148" s="28" t="n">
        <v>2</v>
      </c>
      <c r="L148" s="28" t="n">
        <v>10</v>
      </c>
      <c r="M148" s="28" t="n">
        <v>41</v>
      </c>
      <c r="N148" s="28" t="n">
        <v>0</v>
      </c>
      <c r="O148" s="28" t="inlineStr">
        <is>
          <t>고3 저3</t>
        </is>
      </c>
      <c r="P148" s="27" t="n">
        <v>64</v>
      </c>
      <c r="Q148" s="28" t="inlineStr">
        <is>
          <t>+5</t>
        </is>
      </c>
      <c r="R148" s="28" t="inlineStr">
        <is>
          <t>상위35.2%</t>
        </is>
      </c>
      <c r="S148" s="28" t="n">
        <v>8</v>
      </c>
      <c r="T148" s="28" t="n">
        <v>0</v>
      </c>
      <c r="U148" s="28" t="n">
        <v>0</v>
      </c>
      <c r="V148" s="28" t="n">
        <v>1</v>
      </c>
      <c r="W148" s="28" t="n">
        <v>2</v>
      </c>
      <c r="X148" s="28" t="n">
        <v>27</v>
      </c>
      <c r="Y148" s="28" t="n">
        <v>9</v>
      </c>
      <c r="Z148" s="28" t="n">
        <v>27.12</v>
      </c>
      <c r="AA148" s="28" t="n">
        <v>15.32</v>
      </c>
    </row>
    <row r="149">
      <c r="A149" s="25" t="n">
        <v>1078</v>
      </c>
      <c r="B149" s="26" t="n">
        <v>6</v>
      </c>
      <c r="C149" s="26" t="n">
        <v>10</v>
      </c>
      <c r="D149" s="26" t="n">
        <v>11</v>
      </c>
      <c r="E149" s="26" t="n">
        <v>14</v>
      </c>
      <c r="F149" s="26" t="n">
        <v>36</v>
      </c>
      <c r="G149" s="26" t="n">
        <v>38</v>
      </c>
      <c r="H149" s="26" t="n">
        <v>43</v>
      </c>
      <c r="I149" s="44" t="inlineStr">
        <is>
          <t>6 10 11 14 36 38</t>
        </is>
      </c>
      <c r="J149" s="26" t="n">
        <v>115</v>
      </c>
      <c r="K149" s="26" t="n">
        <v>1</v>
      </c>
      <c r="L149" s="26" t="n">
        <v>9</v>
      </c>
      <c r="M149" s="26" t="n">
        <v>32</v>
      </c>
      <c r="N149" s="26" t="n">
        <v>1</v>
      </c>
      <c r="O149" s="26" t="inlineStr">
        <is>
          <t>고2 저4</t>
        </is>
      </c>
      <c r="P149" s="25" t="n">
        <v>73</v>
      </c>
      <c r="Q149" s="26" t="inlineStr">
        <is>
          <t>+14</t>
        </is>
      </c>
      <c r="R149" s="26" t="inlineStr">
        <is>
          <t>상위10.9%</t>
        </is>
      </c>
      <c r="S149" s="26" t="n">
        <v>7</v>
      </c>
      <c r="T149" s="26" t="n">
        <v>0</v>
      </c>
      <c r="U149" s="26" t="n">
        <v>0</v>
      </c>
      <c r="V149" s="26" t="n">
        <v>0</v>
      </c>
      <c r="W149" s="26" t="n">
        <v>1</v>
      </c>
      <c r="X149" s="26" t="n">
        <v>35</v>
      </c>
      <c r="Y149" s="26" t="n">
        <v>12</v>
      </c>
      <c r="Z149" s="26" t="n">
        <v>21.42</v>
      </c>
      <c r="AA149" s="26" t="n">
        <v>14.1</v>
      </c>
    </row>
    <row r="150">
      <c r="A150" s="41" t="n">
        <v>1077</v>
      </c>
      <c r="B150" s="42" t="n">
        <v>4</v>
      </c>
      <c r="C150" s="42" t="n">
        <v>8</v>
      </c>
      <c r="D150" s="42" t="n">
        <v>17</v>
      </c>
      <c r="E150" s="42" t="n">
        <v>30</v>
      </c>
      <c r="F150" s="42" t="n">
        <v>40</v>
      </c>
      <c r="G150" s="42" t="n">
        <v>43</v>
      </c>
      <c r="H150" s="42" t="n">
        <v>34</v>
      </c>
      <c r="I150" s="43" t="inlineStr">
        <is>
          <t>4 8 17 30 40 43</t>
        </is>
      </c>
      <c r="J150" s="42" t="n">
        <v>142</v>
      </c>
      <c r="K150" s="42" t="n">
        <v>2</v>
      </c>
      <c r="L150" s="42" t="n">
        <v>7</v>
      </c>
      <c r="M150" s="42" t="n">
        <v>39</v>
      </c>
      <c r="N150" s="42" t="n">
        <v>0</v>
      </c>
      <c r="O150" s="42" t="inlineStr">
        <is>
          <t>고3 저3</t>
        </is>
      </c>
      <c r="P150" s="41" t="n">
        <v>56</v>
      </c>
      <c r="Q150" s="42" t="inlineStr">
        <is>
          <t>-3</t>
        </is>
      </c>
      <c r="R150" s="42" t="inlineStr">
        <is>
          <t>상위63.5%</t>
        </is>
      </c>
      <c r="S150" s="42" t="n">
        <v>3</v>
      </c>
      <c r="T150" s="42" t="n">
        <v>0</v>
      </c>
      <c r="U150" s="42" t="n">
        <v>0</v>
      </c>
      <c r="V150" s="42" t="n">
        <v>0</v>
      </c>
      <c r="W150" s="42" t="n">
        <v>0</v>
      </c>
      <c r="X150" s="42" t="n">
        <v>28</v>
      </c>
      <c r="Y150" s="42" t="n">
        <v>7</v>
      </c>
      <c r="Z150" s="42" t="n">
        <v>35.71</v>
      </c>
      <c r="AA150" s="42" t="n">
        <v>12.37</v>
      </c>
    </row>
    <row r="151">
      <c r="A151" s="25" t="n">
        <v>1076</v>
      </c>
      <c r="B151" s="26" t="n">
        <v>3</v>
      </c>
      <c r="C151" s="26" t="n">
        <v>7</v>
      </c>
      <c r="D151" s="26" t="n">
        <v>9</v>
      </c>
      <c r="E151" s="26" t="n">
        <v>33</v>
      </c>
      <c r="F151" s="26" t="n">
        <v>36</v>
      </c>
      <c r="G151" s="26" t="n">
        <v>37</v>
      </c>
      <c r="H151" s="26" t="n">
        <v>10</v>
      </c>
      <c r="I151" s="44" t="inlineStr">
        <is>
          <t>3 7 9 33 36 37</t>
        </is>
      </c>
      <c r="J151" s="26" t="n">
        <v>125</v>
      </c>
      <c r="K151" s="26" t="n">
        <v>5</v>
      </c>
      <c r="L151" s="26" t="n">
        <v>8</v>
      </c>
      <c r="M151" s="26" t="n">
        <v>34</v>
      </c>
      <c r="N151" s="26" t="n">
        <v>1</v>
      </c>
      <c r="O151" s="26" t="inlineStr">
        <is>
          <t>고3 저3</t>
        </is>
      </c>
      <c r="P151" s="25" t="n">
        <v>75</v>
      </c>
      <c r="Q151" s="26" t="inlineStr">
        <is>
          <t>+16</t>
        </is>
      </c>
      <c r="R151" s="26" t="inlineStr">
        <is>
          <t>상위7.8%</t>
        </is>
      </c>
      <c r="S151" s="26" t="n">
        <v>7</v>
      </c>
      <c r="T151" s="26" t="n">
        <v>0</v>
      </c>
      <c r="U151" s="26" t="n">
        <v>0</v>
      </c>
      <c r="V151" s="26" t="n">
        <v>0</v>
      </c>
      <c r="W151" s="26" t="n">
        <v>1</v>
      </c>
      <c r="X151" s="26" t="n">
        <v>36</v>
      </c>
      <c r="Y151" s="26" t="n">
        <v>9</v>
      </c>
      <c r="Z151" s="26" t="n">
        <v>26.73</v>
      </c>
      <c r="AA151" s="26" t="n">
        <v>19.57</v>
      </c>
    </row>
    <row r="152">
      <c r="A152" s="41" t="n">
        <v>1075</v>
      </c>
      <c r="B152" s="42" t="n">
        <v>1</v>
      </c>
      <c r="C152" s="42" t="n">
        <v>23</v>
      </c>
      <c r="D152" s="42" t="n">
        <v>24</v>
      </c>
      <c r="E152" s="42" t="n">
        <v>35</v>
      </c>
      <c r="F152" s="42" t="n">
        <v>44</v>
      </c>
      <c r="G152" s="42" t="n">
        <v>45</v>
      </c>
      <c r="H152" s="42" t="n">
        <v>10</v>
      </c>
      <c r="I152" s="43" t="inlineStr">
        <is>
          <t>1 23 24 35 44 45</t>
        </is>
      </c>
      <c r="J152" s="42" t="n">
        <v>172</v>
      </c>
      <c r="K152" s="42" t="n">
        <v>4</v>
      </c>
      <c r="L152" s="42" t="n">
        <v>7</v>
      </c>
      <c r="M152" s="42" t="n">
        <v>44</v>
      </c>
      <c r="N152" s="42" t="n">
        <v>2</v>
      </c>
      <c r="O152" s="42" t="inlineStr">
        <is>
          <t>고5 저1</t>
        </is>
      </c>
      <c r="P152" s="41" t="n">
        <v>56</v>
      </c>
      <c r="Q152" s="42" t="inlineStr">
        <is>
          <t>-3</t>
        </is>
      </c>
      <c r="R152" s="42" t="inlineStr">
        <is>
          <t>상위63.5%</t>
        </is>
      </c>
      <c r="S152" s="42" t="n">
        <v>3</v>
      </c>
      <c r="T152" s="42" t="n">
        <v>0</v>
      </c>
      <c r="U152" s="42" t="n">
        <v>0</v>
      </c>
      <c r="V152" s="42" t="n">
        <v>0</v>
      </c>
      <c r="W152" s="42" t="n">
        <v>0</v>
      </c>
      <c r="X152" s="42" t="n">
        <v>28</v>
      </c>
      <c r="Y152" s="42" t="n">
        <v>9</v>
      </c>
      <c r="Z152" s="42" t="n">
        <v>28.96</v>
      </c>
      <c r="AA152" s="42" t="n">
        <v>16.33</v>
      </c>
    </row>
    <row r="153">
      <c r="A153" s="27" t="n">
        <v>1074</v>
      </c>
      <c r="B153" s="28" t="n">
        <v>1</v>
      </c>
      <c r="C153" s="28" t="n">
        <v>6</v>
      </c>
      <c r="D153" s="28" t="n">
        <v>20</v>
      </c>
      <c r="E153" s="28" t="n">
        <v>27</v>
      </c>
      <c r="F153" s="28" t="n">
        <v>28</v>
      </c>
      <c r="G153" s="28" t="n">
        <v>41</v>
      </c>
      <c r="H153" s="28" t="n">
        <v>15</v>
      </c>
      <c r="I153" s="30" t="inlineStr">
        <is>
          <t>1 6 20 27 28 41</t>
        </is>
      </c>
      <c r="J153" s="28" t="n">
        <v>123</v>
      </c>
      <c r="K153" s="28" t="n">
        <v>3</v>
      </c>
      <c r="L153" s="28" t="n">
        <v>8</v>
      </c>
      <c r="M153" s="28" t="n">
        <v>40</v>
      </c>
      <c r="N153" s="28" t="n">
        <v>1</v>
      </c>
      <c r="O153" s="28" t="inlineStr">
        <is>
          <t>고3 저3</t>
        </is>
      </c>
      <c r="P153" s="27" t="n">
        <v>63</v>
      </c>
      <c r="Q153" s="28" t="inlineStr">
        <is>
          <t>+4</t>
        </is>
      </c>
      <c r="R153" s="28" t="inlineStr">
        <is>
          <t>상위38.3%</t>
        </is>
      </c>
      <c r="S153" s="28" t="n">
        <v>5</v>
      </c>
      <c r="T153" s="28" t="n">
        <v>0</v>
      </c>
      <c r="U153" s="28" t="n">
        <v>0</v>
      </c>
      <c r="V153" s="28" t="n">
        <v>0</v>
      </c>
      <c r="W153" s="28" t="n">
        <v>1</v>
      </c>
      <c r="X153" s="28" t="n">
        <v>30</v>
      </c>
      <c r="Y153" s="28" t="n">
        <v>12</v>
      </c>
      <c r="Z153" s="28" t="n">
        <v>21.35</v>
      </c>
      <c r="AA153" s="28" t="n">
        <v>11.96</v>
      </c>
    </row>
    <row r="154">
      <c r="A154" s="27" t="n">
        <v>1073</v>
      </c>
      <c r="B154" s="28" t="n">
        <v>6</v>
      </c>
      <c r="C154" s="28" t="n">
        <v>18</v>
      </c>
      <c r="D154" s="28" t="n">
        <v>28</v>
      </c>
      <c r="E154" s="28" t="n">
        <v>30</v>
      </c>
      <c r="F154" s="28" t="n">
        <v>32</v>
      </c>
      <c r="G154" s="28" t="n">
        <v>38</v>
      </c>
      <c r="H154" s="28" t="n">
        <v>15</v>
      </c>
      <c r="I154" s="30" t="inlineStr">
        <is>
          <t>6 18 28 30 32 38</t>
        </is>
      </c>
      <c r="J154" s="28" t="n">
        <v>152</v>
      </c>
      <c r="K154" s="28" t="n">
        <v>0</v>
      </c>
      <c r="L154" s="28" t="n">
        <v>7</v>
      </c>
      <c r="M154" s="28" t="n">
        <v>32</v>
      </c>
      <c r="N154" s="28" t="n">
        <v>0</v>
      </c>
      <c r="O154" s="28" t="inlineStr">
        <is>
          <t>고4 저2</t>
        </is>
      </c>
      <c r="P154" s="27" t="n">
        <v>64</v>
      </c>
      <c r="Q154" s="28" t="inlineStr">
        <is>
          <t>+5</t>
        </is>
      </c>
      <c r="R154" s="28" t="inlineStr">
        <is>
          <t>상위35.2%</t>
        </is>
      </c>
      <c r="S154" s="28" t="n">
        <v>3</v>
      </c>
      <c r="T154" s="28" t="n">
        <v>0</v>
      </c>
      <c r="U154" s="28" t="n">
        <v>0</v>
      </c>
      <c r="V154" s="28" t="n">
        <v>0</v>
      </c>
      <c r="W154" s="28" t="n">
        <v>2</v>
      </c>
      <c r="X154" s="28" t="n">
        <v>29</v>
      </c>
      <c r="Y154" s="28" t="n">
        <v>11</v>
      </c>
      <c r="Z154" s="28" t="n">
        <v>23.45</v>
      </c>
      <c r="AA154" s="28" t="n">
        <v>14.56</v>
      </c>
    </row>
    <row r="155">
      <c r="A155" s="41" t="n">
        <v>1072</v>
      </c>
      <c r="B155" s="42" t="n">
        <v>16</v>
      </c>
      <c r="C155" s="42" t="n">
        <v>18</v>
      </c>
      <c r="D155" s="42" t="n">
        <v>20</v>
      </c>
      <c r="E155" s="42" t="n">
        <v>23</v>
      </c>
      <c r="F155" s="42" t="n">
        <v>32</v>
      </c>
      <c r="G155" s="42" t="n">
        <v>43</v>
      </c>
      <c r="H155" s="42" t="n">
        <v>27</v>
      </c>
      <c r="I155" s="43" t="inlineStr">
        <is>
          <t>16 18 20 23 32 43</t>
        </is>
      </c>
      <c r="J155" s="42" t="n">
        <v>152</v>
      </c>
      <c r="K155" s="42" t="n">
        <v>2</v>
      </c>
      <c r="L155" s="42" t="n">
        <v>9</v>
      </c>
      <c r="M155" s="42" t="n">
        <v>27</v>
      </c>
      <c r="N155" s="42" t="n">
        <v>0</v>
      </c>
      <c r="O155" s="42" t="inlineStr">
        <is>
          <t>고3 저3</t>
        </is>
      </c>
      <c r="P155" s="41" t="n">
        <v>58</v>
      </c>
      <c r="Q155" s="42" t="inlineStr">
        <is>
          <t>-1</t>
        </is>
      </c>
      <c r="R155" s="42" t="inlineStr">
        <is>
          <t>상위55.5%</t>
        </is>
      </c>
      <c r="S155" s="42" t="n">
        <v>4</v>
      </c>
      <c r="T155" s="42" t="n">
        <v>0</v>
      </c>
      <c r="U155" s="42" t="n">
        <v>0</v>
      </c>
      <c r="V155" s="42" t="n">
        <v>0</v>
      </c>
      <c r="W155" s="42" t="n">
        <v>2</v>
      </c>
      <c r="X155" s="42" t="n">
        <v>26</v>
      </c>
      <c r="Y155" s="42" t="n">
        <v>12</v>
      </c>
      <c r="Z155" s="42" t="n">
        <v>21.75</v>
      </c>
      <c r="AA155" s="42" t="n">
        <v>13.57</v>
      </c>
    </row>
    <row r="156">
      <c r="A156" s="41" t="n">
        <v>1071</v>
      </c>
      <c r="B156" s="42" t="n">
        <v>1</v>
      </c>
      <c r="C156" s="42" t="n">
        <v>2</v>
      </c>
      <c r="D156" s="42" t="n">
        <v>11</v>
      </c>
      <c r="E156" s="42" t="n">
        <v>21</v>
      </c>
      <c r="F156" s="42" t="n">
        <v>30</v>
      </c>
      <c r="G156" s="42" t="n">
        <v>35</v>
      </c>
      <c r="H156" s="42" t="n">
        <v>39</v>
      </c>
      <c r="I156" s="43" t="inlineStr">
        <is>
          <t>1 2 11 21 30 35</t>
        </is>
      </c>
      <c r="J156" s="42" t="n">
        <v>100</v>
      </c>
      <c r="K156" s="42" t="n">
        <v>4</v>
      </c>
      <c r="L156" s="42" t="n">
        <v>7</v>
      </c>
      <c r="M156" s="42" t="n">
        <v>34</v>
      </c>
      <c r="N156" s="42" t="n">
        <v>1</v>
      </c>
      <c r="O156" s="42" t="inlineStr">
        <is>
          <t>고2 저4</t>
        </is>
      </c>
      <c r="P156" s="41" t="n">
        <v>56</v>
      </c>
      <c r="Q156" s="42" t="inlineStr">
        <is>
          <t>-3</t>
        </is>
      </c>
      <c r="R156" s="42" t="inlineStr">
        <is>
          <t>상위63.5%</t>
        </is>
      </c>
      <c r="S156" s="42" t="n">
        <v>4</v>
      </c>
      <c r="T156" s="42" t="n">
        <v>0</v>
      </c>
      <c r="U156" s="42" t="n">
        <v>0</v>
      </c>
      <c r="V156" s="42" t="n">
        <v>0</v>
      </c>
      <c r="W156" s="42" t="n">
        <v>2</v>
      </c>
      <c r="X156" s="42" t="n">
        <v>25</v>
      </c>
      <c r="Y156" s="42" t="n">
        <v>5</v>
      </c>
      <c r="Z156" s="42" t="n">
        <v>51.84</v>
      </c>
      <c r="AA156" s="42" t="n">
        <v>21.27</v>
      </c>
    </row>
    <row r="157">
      <c r="A157" s="38" t="n">
        <v>1070</v>
      </c>
      <c r="B157" s="39" t="n">
        <v>3</v>
      </c>
      <c r="C157" s="39" t="n">
        <v>6</v>
      </c>
      <c r="D157" s="39" t="n">
        <v>14</v>
      </c>
      <c r="E157" s="39" t="n">
        <v>22</v>
      </c>
      <c r="F157" s="39" t="n">
        <v>30</v>
      </c>
      <c r="G157" s="39" t="n">
        <v>41</v>
      </c>
      <c r="H157" s="39" t="n">
        <v>36</v>
      </c>
      <c r="I157" s="40" t="inlineStr">
        <is>
          <t>3 6 14 22 30 41</t>
        </is>
      </c>
      <c r="J157" s="39" t="n">
        <v>116</v>
      </c>
      <c r="K157" s="39" t="n">
        <v>2</v>
      </c>
      <c r="L157" s="39" t="n">
        <v>4</v>
      </c>
      <c r="M157" s="39" t="n">
        <v>38</v>
      </c>
      <c r="N157" s="39" t="n">
        <v>0</v>
      </c>
      <c r="O157" s="39" t="inlineStr">
        <is>
          <t>고2 저4</t>
        </is>
      </c>
      <c r="P157" s="38" t="n">
        <v>48</v>
      </c>
      <c r="Q157" s="39" t="inlineStr">
        <is>
          <t>-11</t>
        </is>
      </c>
      <c r="R157" s="39" t="inlineStr">
        <is>
          <t>상위87.0%</t>
        </is>
      </c>
      <c r="S157" s="39" t="n">
        <v>4</v>
      </c>
      <c r="T157" s="39" t="n">
        <v>0</v>
      </c>
      <c r="U157" s="39" t="n">
        <v>0</v>
      </c>
      <c r="V157" s="39" t="n">
        <v>0</v>
      </c>
      <c r="W157" s="39" t="n">
        <v>2</v>
      </c>
      <c r="X157" s="39" t="n">
        <v>21</v>
      </c>
      <c r="Y157" s="39" t="n">
        <v>14</v>
      </c>
      <c r="Z157" s="39" t="n">
        <v>18.59</v>
      </c>
      <c r="AA157" s="39" t="n">
        <v>23.24</v>
      </c>
    </row>
    <row r="158">
      <c r="A158" s="41" t="n">
        <v>1069</v>
      </c>
      <c r="B158" s="42" t="n">
        <v>1</v>
      </c>
      <c r="C158" s="42" t="n">
        <v>10</v>
      </c>
      <c r="D158" s="42" t="n">
        <v>18</v>
      </c>
      <c r="E158" s="42" t="n">
        <v>22</v>
      </c>
      <c r="F158" s="42" t="n">
        <v>28</v>
      </c>
      <c r="G158" s="42" t="n">
        <v>31</v>
      </c>
      <c r="H158" s="42" t="n">
        <v>44</v>
      </c>
      <c r="I158" s="43" t="inlineStr">
        <is>
          <t>1 10 18 22 28 31</t>
        </is>
      </c>
      <c r="J158" s="42" t="n">
        <v>110</v>
      </c>
      <c r="K158" s="42" t="n">
        <v>2</v>
      </c>
      <c r="L158" s="42" t="n">
        <v>8</v>
      </c>
      <c r="M158" s="42" t="n">
        <v>30</v>
      </c>
      <c r="N158" s="42" t="n">
        <v>0</v>
      </c>
      <c r="O158" s="42" t="inlineStr">
        <is>
          <t>고2 저4</t>
        </is>
      </c>
      <c r="P158" s="41" t="n">
        <v>58</v>
      </c>
      <c r="Q158" s="42" t="inlineStr">
        <is>
          <t>-1</t>
        </is>
      </c>
      <c r="R158" s="42" t="inlineStr">
        <is>
          <t>상위55.5%</t>
        </is>
      </c>
      <c r="S158" s="42" t="n">
        <v>4</v>
      </c>
      <c r="T158" s="42" t="n">
        <v>0</v>
      </c>
      <c r="U158" s="42" t="n">
        <v>0</v>
      </c>
      <c r="V158" s="42" t="n">
        <v>0</v>
      </c>
      <c r="W158" s="42" t="n">
        <v>2</v>
      </c>
      <c r="X158" s="42" t="n">
        <v>26</v>
      </c>
      <c r="Y158" s="42" t="n">
        <v>14</v>
      </c>
      <c r="Z158" s="42" t="n">
        <v>18.63</v>
      </c>
      <c r="AA158" s="42" t="n">
        <v>11.72</v>
      </c>
    </row>
    <row r="159">
      <c r="A159" s="27" t="n">
        <v>1068</v>
      </c>
      <c r="B159" s="28" t="n">
        <v>4</v>
      </c>
      <c r="C159" s="28" t="n">
        <v>7</v>
      </c>
      <c r="D159" s="28" t="n">
        <v>19</v>
      </c>
      <c r="E159" s="28" t="n">
        <v>26</v>
      </c>
      <c r="F159" s="28" t="n">
        <v>33</v>
      </c>
      <c r="G159" s="28" t="n">
        <v>35</v>
      </c>
      <c r="H159" s="28" t="n">
        <v>3</v>
      </c>
      <c r="I159" s="30" t="inlineStr">
        <is>
          <t>4 7 19 26 33 35</t>
        </is>
      </c>
      <c r="J159" s="28" t="n">
        <v>124</v>
      </c>
      <c r="K159" s="28" t="n">
        <v>4</v>
      </c>
      <c r="L159" s="28" t="n">
        <v>9</v>
      </c>
      <c r="M159" s="28" t="n">
        <v>31</v>
      </c>
      <c r="N159" s="28" t="n">
        <v>0</v>
      </c>
      <c r="O159" s="28" t="inlineStr">
        <is>
          <t>고3 저3</t>
        </is>
      </c>
      <c r="P159" s="27" t="n">
        <v>63</v>
      </c>
      <c r="Q159" s="28" t="inlineStr">
        <is>
          <t>+4</t>
        </is>
      </c>
      <c r="R159" s="28" t="inlineStr">
        <is>
          <t>상위38.3%</t>
        </is>
      </c>
      <c r="S159" s="28" t="n">
        <v>7</v>
      </c>
      <c r="T159" s="28" t="n">
        <v>0</v>
      </c>
      <c r="U159" s="28" t="n">
        <v>0</v>
      </c>
      <c r="V159" s="28" t="n">
        <v>0</v>
      </c>
      <c r="W159" s="28" t="n">
        <v>5</v>
      </c>
      <c r="X159" s="28" t="n">
        <v>24</v>
      </c>
      <c r="Y159" s="28" t="n">
        <v>19</v>
      </c>
      <c r="Z159" s="28" t="n">
        <v>13.64</v>
      </c>
      <c r="AA159" s="28" t="n">
        <v>19.94</v>
      </c>
    </row>
    <row r="160">
      <c r="A160" s="41" t="n">
        <v>1067</v>
      </c>
      <c r="B160" s="42" t="n">
        <v>7</v>
      </c>
      <c r="C160" s="42" t="n">
        <v>10</v>
      </c>
      <c r="D160" s="42" t="n">
        <v>19</v>
      </c>
      <c r="E160" s="42" t="n">
        <v>23</v>
      </c>
      <c r="F160" s="42" t="n">
        <v>28</v>
      </c>
      <c r="G160" s="42" t="n">
        <v>33</v>
      </c>
      <c r="H160" s="42" t="n">
        <v>18</v>
      </c>
      <c r="I160" s="43" t="inlineStr">
        <is>
          <t>7 10 19 23 28 33</t>
        </is>
      </c>
      <c r="J160" s="42" t="n">
        <v>120</v>
      </c>
      <c r="K160" s="42" t="n">
        <v>4</v>
      </c>
      <c r="L160" s="42" t="n">
        <v>8</v>
      </c>
      <c r="M160" s="42" t="n">
        <v>26</v>
      </c>
      <c r="N160" s="42" t="n">
        <v>0</v>
      </c>
      <c r="O160" s="42" t="inlineStr">
        <is>
          <t>고3 저3</t>
        </is>
      </c>
      <c r="P160" s="41" t="n">
        <v>58</v>
      </c>
      <c r="Q160" s="42" t="inlineStr">
        <is>
          <t>-1</t>
        </is>
      </c>
      <c r="R160" s="42" t="inlineStr">
        <is>
          <t>상위55.5%</t>
        </is>
      </c>
      <c r="S160" s="42" t="n">
        <v>3</v>
      </c>
      <c r="T160" s="42" t="n">
        <v>0</v>
      </c>
      <c r="U160" s="42" t="n">
        <v>0</v>
      </c>
      <c r="V160" s="42" t="n">
        <v>0</v>
      </c>
      <c r="W160" s="42" t="n">
        <v>0</v>
      </c>
      <c r="X160" s="42" t="n">
        <v>29</v>
      </c>
      <c r="Y160" s="42" t="n">
        <v>13</v>
      </c>
      <c r="Z160" s="42" t="n">
        <v>19.81</v>
      </c>
      <c r="AA160" s="42" t="n">
        <v>21.75</v>
      </c>
    </row>
    <row r="161">
      <c r="A161" s="25" t="n">
        <v>1066</v>
      </c>
      <c r="B161" s="26" t="n">
        <v>6</v>
      </c>
      <c r="C161" s="26" t="n">
        <v>11</v>
      </c>
      <c r="D161" s="26" t="n">
        <v>16</v>
      </c>
      <c r="E161" s="26" t="n">
        <v>19</v>
      </c>
      <c r="F161" s="26" t="n">
        <v>21</v>
      </c>
      <c r="G161" s="26" t="n">
        <v>32</v>
      </c>
      <c r="H161" s="26" t="n">
        <v>45</v>
      </c>
      <c r="I161" s="44" t="inlineStr">
        <is>
          <t>6 11 16 19 21 32</t>
        </is>
      </c>
      <c r="J161" s="26" t="n">
        <v>105</v>
      </c>
      <c r="K161" s="26" t="n">
        <v>3</v>
      </c>
      <c r="L161" s="26" t="n">
        <v>6</v>
      </c>
      <c r="M161" s="26" t="n">
        <v>26</v>
      </c>
      <c r="N161" s="26" t="n">
        <v>0</v>
      </c>
      <c r="O161" s="26" t="inlineStr">
        <is>
          <t>고1 저5</t>
        </is>
      </c>
      <c r="P161" s="25" t="n">
        <v>81</v>
      </c>
      <c r="Q161" s="26" t="inlineStr">
        <is>
          <t>+22</t>
        </is>
      </c>
      <c r="R161" s="26" t="inlineStr">
        <is>
          <t>상위2.9%</t>
        </is>
      </c>
      <c r="S161" s="26" t="n">
        <v>7</v>
      </c>
      <c r="T161" s="26" t="n">
        <v>0</v>
      </c>
      <c r="U161" s="26" t="n">
        <v>0</v>
      </c>
      <c r="V161" s="26" t="n">
        <v>0</v>
      </c>
      <c r="W161" s="26" t="n">
        <v>3</v>
      </c>
      <c r="X161" s="26" t="n">
        <v>36</v>
      </c>
      <c r="Y161" s="26" t="n">
        <v>15</v>
      </c>
      <c r="Z161" s="26" t="n">
        <v>16.71</v>
      </c>
      <c r="AA161" s="26" t="n">
        <v>30.93</v>
      </c>
    </row>
    <row r="162">
      <c r="A162" s="27" t="n">
        <v>1065</v>
      </c>
      <c r="B162" s="28" t="n">
        <v>3</v>
      </c>
      <c r="C162" s="28" t="n">
        <v>18</v>
      </c>
      <c r="D162" s="28" t="n">
        <v>19</v>
      </c>
      <c r="E162" s="28" t="n">
        <v>23</v>
      </c>
      <c r="F162" s="28" t="n">
        <v>32</v>
      </c>
      <c r="G162" s="28" t="n">
        <v>45</v>
      </c>
      <c r="H162" s="28" t="n">
        <v>24</v>
      </c>
      <c r="I162" s="30" t="inlineStr">
        <is>
          <t>3 18 19 23 32 45</t>
        </is>
      </c>
      <c r="J162" s="28" t="n">
        <v>140</v>
      </c>
      <c r="K162" s="28" t="n">
        <v>4</v>
      </c>
      <c r="L162" s="28" t="n">
        <v>9</v>
      </c>
      <c r="M162" s="28" t="n">
        <v>42</v>
      </c>
      <c r="N162" s="28" t="n">
        <v>1</v>
      </c>
      <c r="O162" s="28" t="inlineStr">
        <is>
          <t>고3 저3</t>
        </is>
      </c>
      <c r="P162" s="27" t="n">
        <v>64</v>
      </c>
      <c r="Q162" s="28" t="inlineStr">
        <is>
          <t>+5</t>
        </is>
      </c>
      <c r="R162" s="28" t="inlineStr">
        <is>
          <t>상위35.2%</t>
        </is>
      </c>
      <c r="S162" s="28" t="n">
        <v>7</v>
      </c>
      <c r="T162" s="28" t="n">
        <v>0</v>
      </c>
      <c r="U162" s="28" t="n">
        <v>0</v>
      </c>
      <c r="V162" s="28" t="n">
        <v>0</v>
      </c>
      <c r="W162" s="28" t="n">
        <v>2</v>
      </c>
      <c r="X162" s="28" t="n">
        <v>29</v>
      </c>
      <c r="Y162" s="28" t="n">
        <v>14</v>
      </c>
      <c r="Z162" s="28" t="n">
        <v>18.53</v>
      </c>
      <c r="AA162" s="28" t="n">
        <v>16.25</v>
      </c>
    </row>
    <row r="163">
      <c r="A163" s="38" t="n">
        <v>1064</v>
      </c>
      <c r="B163" s="39" t="n">
        <v>3</v>
      </c>
      <c r="C163" s="39" t="n">
        <v>6</v>
      </c>
      <c r="D163" s="39" t="n">
        <v>9</v>
      </c>
      <c r="E163" s="39" t="n">
        <v>18</v>
      </c>
      <c r="F163" s="39" t="n">
        <v>22</v>
      </c>
      <c r="G163" s="39" t="n">
        <v>35</v>
      </c>
      <c r="H163" s="39" t="n">
        <v>14</v>
      </c>
      <c r="I163" s="40" t="inlineStr">
        <is>
          <t>3 6 9 18 22 35</t>
        </is>
      </c>
      <c r="J163" s="39" t="n">
        <v>93</v>
      </c>
      <c r="K163" s="39" t="n">
        <v>3</v>
      </c>
      <c r="L163" s="39" t="n">
        <v>8</v>
      </c>
      <c r="M163" s="39" t="n">
        <v>32</v>
      </c>
      <c r="N163" s="39" t="n">
        <v>0</v>
      </c>
      <c r="O163" s="39" t="inlineStr">
        <is>
          <t>고1 저5</t>
        </is>
      </c>
      <c r="P163" s="38" t="n">
        <v>47</v>
      </c>
      <c r="Q163" s="39" t="inlineStr">
        <is>
          <t>-12</t>
        </is>
      </c>
      <c r="R163" s="39" t="inlineStr">
        <is>
          <t>상위89.0%</t>
        </is>
      </c>
      <c r="S163" s="39" t="n">
        <v>3</v>
      </c>
      <c r="T163" s="39" t="n">
        <v>0</v>
      </c>
      <c r="U163" s="39" t="n">
        <v>0</v>
      </c>
      <c r="V163" s="39" t="n">
        <v>0</v>
      </c>
      <c r="W163" s="39" t="n">
        <v>1</v>
      </c>
      <c r="X163" s="39" t="n">
        <v>22</v>
      </c>
      <c r="Y163" s="39" t="n">
        <v>19</v>
      </c>
      <c r="Z163" s="39" t="n">
        <v>13.48</v>
      </c>
      <c r="AA163" s="39" t="n">
        <v>24.39</v>
      </c>
    </row>
    <row r="164">
      <c r="A164" s="27" t="n">
        <v>1063</v>
      </c>
      <c r="B164" s="28" t="n">
        <v>3</v>
      </c>
      <c r="C164" s="28" t="n">
        <v>6</v>
      </c>
      <c r="D164" s="28" t="n">
        <v>22</v>
      </c>
      <c r="E164" s="28" t="n">
        <v>23</v>
      </c>
      <c r="F164" s="28" t="n">
        <v>24</v>
      </c>
      <c r="G164" s="28" t="n">
        <v>38</v>
      </c>
      <c r="H164" s="28" t="n">
        <v>30</v>
      </c>
      <c r="I164" s="30" t="inlineStr">
        <is>
          <t>3 6 22 23 24 38</t>
        </is>
      </c>
      <c r="J164" s="28" t="n">
        <v>116</v>
      </c>
      <c r="K164" s="28" t="n">
        <v>2</v>
      </c>
      <c r="L164" s="28" t="n">
        <v>8</v>
      </c>
      <c r="M164" s="28" t="n">
        <v>35</v>
      </c>
      <c r="N164" s="28" t="n">
        <v>2</v>
      </c>
      <c r="O164" s="28" t="inlineStr">
        <is>
          <t>고3 저3</t>
        </is>
      </c>
      <c r="P164" s="27" t="n">
        <v>62</v>
      </c>
      <c r="Q164" s="28" t="inlineStr">
        <is>
          <t>+3</t>
        </is>
      </c>
      <c r="R164" s="28" t="inlineStr">
        <is>
          <t>상위41.2%</t>
        </is>
      </c>
      <c r="S164" s="28" t="n">
        <v>6</v>
      </c>
      <c r="T164" s="28" t="n">
        <v>0</v>
      </c>
      <c r="U164" s="28" t="n">
        <v>0</v>
      </c>
      <c r="V164" s="28" t="n">
        <v>0</v>
      </c>
      <c r="W164" s="28" t="n">
        <v>2</v>
      </c>
      <c r="X164" s="28" t="n">
        <v>28</v>
      </c>
      <c r="Y164" s="28" t="n">
        <v>7</v>
      </c>
      <c r="Z164" s="28" t="n">
        <v>37.7</v>
      </c>
      <c r="AA164" s="28" t="n">
        <v>30.09</v>
      </c>
    </row>
    <row r="165">
      <c r="A165" s="27" t="n">
        <v>1062</v>
      </c>
      <c r="B165" s="28" t="n">
        <v>20</v>
      </c>
      <c r="C165" s="28" t="n">
        <v>31</v>
      </c>
      <c r="D165" s="28" t="n">
        <v>32</v>
      </c>
      <c r="E165" s="28" t="n">
        <v>40</v>
      </c>
      <c r="F165" s="28" t="n">
        <v>41</v>
      </c>
      <c r="G165" s="28" t="n">
        <v>45</v>
      </c>
      <c r="H165" s="28" t="n">
        <v>12</v>
      </c>
      <c r="I165" s="30" t="inlineStr">
        <is>
          <t>20 31 32 40 41 45</t>
        </is>
      </c>
      <c r="J165" s="28" t="n">
        <v>209</v>
      </c>
      <c r="K165" s="28" t="n">
        <v>3</v>
      </c>
      <c r="L165" s="28" t="n">
        <v>8</v>
      </c>
      <c r="M165" s="28" t="n">
        <v>25</v>
      </c>
      <c r="N165" s="28" t="n">
        <v>2</v>
      </c>
      <c r="O165" s="28" t="inlineStr">
        <is>
          <t>고5 저1</t>
        </is>
      </c>
      <c r="P165" s="27" t="n">
        <v>60</v>
      </c>
      <c r="Q165" s="28" t="inlineStr">
        <is>
          <t>+1</t>
        </is>
      </c>
      <c r="R165" s="28" t="inlineStr">
        <is>
          <t>상위48.5%</t>
        </is>
      </c>
      <c r="S165" s="28" t="n">
        <v>3</v>
      </c>
      <c r="T165" s="28" t="n">
        <v>0</v>
      </c>
      <c r="U165" s="28" t="n">
        <v>0</v>
      </c>
      <c r="V165" s="28" t="n">
        <v>0</v>
      </c>
      <c r="W165" s="28" t="n">
        <v>2</v>
      </c>
      <c r="X165" s="28" t="n">
        <v>27</v>
      </c>
      <c r="Y165" s="28" t="n">
        <v>7</v>
      </c>
      <c r="Z165" s="28" t="n">
        <v>38.02</v>
      </c>
      <c r="AA165" s="28" t="n">
        <v>17.85</v>
      </c>
    </row>
    <row r="166">
      <c r="A166" s="25" t="n">
        <v>1061</v>
      </c>
      <c r="B166" s="26" t="n">
        <v>4</v>
      </c>
      <c r="C166" s="26" t="n">
        <v>24</v>
      </c>
      <c r="D166" s="26" t="n">
        <v>27</v>
      </c>
      <c r="E166" s="26" t="n">
        <v>35</v>
      </c>
      <c r="F166" s="26" t="n">
        <v>37</v>
      </c>
      <c r="G166" s="26" t="n">
        <v>45</v>
      </c>
      <c r="H166" s="26" t="n">
        <v>15</v>
      </c>
      <c r="I166" s="44" t="inlineStr">
        <is>
          <t>4 24 27 35 37 45</t>
        </is>
      </c>
      <c r="J166" s="26" t="n">
        <v>172</v>
      </c>
      <c r="K166" s="26" t="n">
        <v>4</v>
      </c>
      <c r="L166" s="26" t="n">
        <v>8</v>
      </c>
      <c r="M166" s="26" t="n">
        <v>41</v>
      </c>
      <c r="N166" s="26" t="n">
        <v>0</v>
      </c>
      <c r="O166" s="26" t="inlineStr">
        <is>
          <t>고5 저1</t>
        </is>
      </c>
      <c r="P166" s="25" t="n">
        <v>81</v>
      </c>
      <c r="Q166" s="26" t="inlineStr">
        <is>
          <t>+22</t>
        </is>
      </c>
      <c r="R166" s="26" t="inlineStr">
        <is>
          <t>상위2.9%</t>
        </is>
      </c>
      <c r="S166" s="26" t="n">
        <v>8</v>
      </c>
      <c r="T166" s="26" t="n">
        <v>0</v>
      </c>
      <c r="U166" s="26" t="n">
        <v>0</v>
      </c>
      <c r="V166" s="26" t="n">
        <v>0</v>
      </c>
      <c r="W166" s="26" t="n">
        <v>5</v>
      </c>
      <c r="X166" s="26" t="n">
        <v>33</v>
      </c>
      <c r="Y166" s="26" t="n">
        <v>11</v>
      </c>
      <c r="Z166" s="26" t="n">
        <v>24.23</v>
      </c>
      <c r="AA166" s="26" t="n">
        <v>25.97</v>
      </c>
    </row>
    <row r="167">
      <c r="A167" s="25" t="n">
        <v>1060</v>
      </c>
      <c r="B167" s="26" t="n">
        <v>3</v>
      </c>
      <c r="C167" s="26" t="n">
        <v>10</v>
      </c>
      <c r="D167" s="26" t="n">
        <v>24</v>
      </c>
      <c r="E167" s="26" t="n">
        <v>33</v>
      </c>
      <c r="F167" s="26" t="n">
        <v>38</v>
      </c>
      <c r="G167" s="26" t="n">
        <v>45</v>
      </c>
      <c r="H167" s="26" t="n">
        <v>36</v>
      </c>
      <c r="I167" s="44" t="inlineStr">
        <is>
          <t>3 10 24 33 38 45</t>
        </is>
      </c>
      <c r="J167" s="26" t="n">
        <v>153</v>
      </c>
      <c r="K167" s="26" t="n">
        <v>3</v>
      </c>
      <c r="L167" s="26" t="n">
        <v>6</v>
      </c>
      <c r="M167" s="26" t="n">
        <v>42</v>
      </c>
      <c r="N167" s="26" t="n">
        <v>0</v>
      </c>
      <c r="O167" s="26" t="inlineStr">
        <is>
          <t>고4 저2</t>
        </is>
      </c>
      <c r="P167" s="25" t="n">
        <v>78</v>
      </c>
      <c r="Q167" s="26" t="inlineStr">
        <is>
          <t>+19</t>
        </is>
      </c>
      <c r="R167" s="26" t="inlineStr">
        <is>
          <t>상위5.3%</t>
        </is>
      </c>
      <c r="S167" s="26" t="n">
        <v>8</v>
      </c>
      <c r="T167" s="26" t="n">
        <v>0</v>
      </c>
      <c r="U167" s="26" t="n">
        <v>0</v>
      </c>
      <c r="V167" s="26" t="n">
        <v>0</v>
      </c>
      <c r="W167" s="26" t="n">
        <v>4</v>
      </c>
      <c r="X167" s="26" t="n">
        <v>33</v>
      </c>
      <c r="Y167" s="26" t="n">
        <v>28</v>
      </c>
      <c r="Z167" s="26" t="n">
        <v>8.98</v>
      </c>
      <c r="AA167" s="26" t="n">
        <v>20.04</v>
      </c>
    </row>
    <row r="168">
      <c r="A168" s="41" t="n">
        <v>1059</v>
      </c>
      <c r="B168" s="42" t="n">
        <v>7</v>
      </c>
      <c r="C168" s="42" t="n">
        <v>10</v>
      </c>
      <c r="D168" s="42" t="n">
        <v>22</v>
      </c>
      <c r="E168" s="42" t="n">
        <v>25</v>
      </c>
      <c r="F168" s="42" t="n">
        <v>34</v>
      </c>
      <c r="G168" s="42" t="n">
        <v>40</v>
      </c>
      <c r="H168" s="42" t="n">
        <v>27</v>
      </c>
      <c r="I168" s="43" t="inlineStr">
        <is>
          <t>7 10 22 25 34 40</t>
        </is>
      </c>
      <c r="J168" s="42" t="n">
        <v>138</v>
      </c>
      <c r="K168" s="42" t="n">
        <v>2</v>
      </c>
      <c r="L168" s="42" t="n">
        <v>5</v>
      </c>
      <c r="M168" s="42" t="n">
        <v>33</v>
      </c>
      <c r="N168" s="42" t="n">
        <v>0</v>
      </c>
      <c r="O168" s="42" t="inlineStr">
        <is>
          <t>고3 저3</t>
        </is>
      </c>
      <c r="P168" s="41" t="n">
        <v>54</v>
      </c>
      <c r="Q168" s="42" t="inlineStr">
        <is>
          <t>-5</t>
        </is>
      </c>
      <c r="R168" s="42" t="inlineStr">
        <is>
          <t>상위69.9%</t>
        </is>
      </c>
      <c r="S168" s="42" t="n">
        <v>4</v>
      </c>
      <c r="T168" s="42" t="n">
        <v>0</v>
      </c>
      <c r="U168" s="42" t="n">
        <v>0</v>
      </c>
      <c r="V168" s="42" t="n">
        <v>0</v>
      </c>
      <c r="W168" s="42" t="n">
        <v>2</v>
      </c>
      <c r="X168" s="42" t="n">
        <v>24</v>
      </c>
      <c r="Y168" s="42" t="n">
        <v>13</v>
      </c>
      <c r="Z168" s="42" t="n">
        <v>20.33</v>
      </c>
      <c r="AA168" s="42" t="n">
        <v>9.98</v>
      </c>
    </row>
    <row r="169">
      <c r="A169" s="38" t="n">
        <v>1058</v>
      </c>
      <c r="B169" s="39" t="n">
        <v>11</v>
      </c>
      <c r="C169" s="39" t="n">
        <v>23</v>
      </c>
      <c r="D169" s="39" t="n">
        <v>25</v>
      </c>
      <c r="E169" s="39" t="n">
        <v>30</v>
      </c>
      <c r="F169" s="39" t="n">
        <v>32</v>
      </c>
      <c r="G169" s="39" t="n">
        <v>40</v>
      </c>
      <c r="H169" s="39" t="n">
        <v>42</v>
      </c>
      <c r="I169" s="40" t="inlineStr">
        <is>
          <t>11 23 25 30 32 40</t>
        </is>
      </c>
      <c r="J169" s="39" t="n">
        <v>161</v>
      </c>
      <c r="K169" s="39" t="n">
        <v>3</v>
      </c>
      <c r="L169" s="39" t="n">
        <v>8</v>
      </c>
      <c r="M169" s="39" t="n">
        <v>29</v>
      </c>
      <c r="N169" s="39" t="n">
        <v>0</v>
      </c>
      <c r="O169" s="39" t="inlineStr">
        <is>
          <t>고5 저1</t>
        </is>
      </c>
      <c r="P169" s="38" t="n">
        <v>29</v>
      </c>
      <c r="Q169" s="39" t="inlineStr">
        <is>
          <t>-30</t>
        </is>
      </c>
      <c r="R169" s="39" t="inlineStr">
        <is>
          <t>상위99.8%</t>
        </is>
      </c>
      <c r="S169" s="39" t="n">
        <v>3</v>
      </c>
      <c r="T169" s="39" t="n">
        <v>0</v>
      </c>
      <c r="U169" s="39" t="n">
        <v>0</v>
      </c>
      <c r="V169" s="39" t="n">
        <v>0</v>
      </c>
      <c r="W169" s="39" t="n">
        <v>1</v>
      </c>
      <c r="X169" s="39" t="n">
        <v>13</v>
      </c>
      <c r="Y169" s="39" t="n">
        <v>13</v>
      </c>
      <c r="Z169" s="39" t="n">
        <v>20.58</v>
      </c>
      <c r="AA169" s="39" t="n">
        <v>4.31</v>
      </c>
    </row>
    <row r="170">
      <c r="A170" s="27" t="n">
        <v>1057</v>
      </c>
      <c r="B170" s="28" t="n">
        <v>8</v>
      </c>
      <c r="C170" s="28" t="n">
        <v>13</v>
      </c>
      <c r="D170" s="28" t="n">
        <v>19</v>
      </c>
      <c r="E170" s="28" t="n">
        <v>27</v>
      </c>
      <c r="F170" s="28" t="n">
        <v>40</v>
      </c>
      <c r="G170" s="28" t="n">
        <v>45</v>
      </c>
      <c r="H170" s="28" t="n">
        <v>12</v>
      </c>
      <c r="I170" s="30" t="inlineStr">
        <is>
          <t>8 13 19 27 40 45</t>
        </is>
      </c>
      <c r="J170" s="28" t="n">
        <v>152</v>
      </c>
      <c r="K170" s="28" t="n">
        <v>4</v>
      </c>
      <c r="L170" s="28" t="n">
        <v>8</v>
      </c>
      <c r="M170" s="28" t="n">
        <v>37</v>
      </c>
      <c r="N170" s="28" t="n">
        <v>0</v>
      </c>
      <c r="O170" s="28" t="inlineStr">
        <is>
          <t>고3 저3</t>
        </is>
      </c>
      <c r="P170" s="27" t="n">
        <v>65</v>
      </c>
      <c r="Q170" s="28" t="inlineStr">
        <is>
          <t>+6</t>
        </is>
      </c>
      <c r="R170" s="28" t="inlineStr">
        <is>
          <t>상위32.5%</t>
        </is>
      </c>
      <c r="S170" s="28" t="n">
        <v>6</v>
      </c>
      <c r="T170" s="28" t="n">
        <v>0</v>
      </c>
      <c r="U170" s="28" t="n">
        <v>0</v>
      </c>
      <c r="V170" s="28" t="n">
        <v>0</v>
      </c>
      <c r="W170" s="28" t="n">
        <v>1</v>
      </c>
      <c r="X170" s="28" t="n">
        <v>31</v>
      </c>
      <c r="Y170" s="28" t="n">
        <v>17</v>
      </c>
      <c r="Z170" s="28" t="n">
        <v>16.16</v>
      </c>
      <c r="AA170" s="28" t="n">
        <v>18.42</v>
      </c>
    </row>
    <row r="171">
      <c r="A171" s="41" t="n">
        <v>1056</v>
      </c>
      <c r="B171" s="42" t="n">
        <v>13</v>
      </c>
      <c r="C171" s="42" t="n">
        <v>20</v>
      </c>
      <c r="D171" s="42" t="n">
        <v>24</v>
      </c>
      <c r="E171" s="42" t="n">
        <v>32</v>
      </c>
      <c r="F171" s="42" t="n">
        <v>36</v>
      </c>
      <c r="G171" s="42" t="n">
        <v>45</v>
      </c>
      <c r="H171" s="42" t="n">
        <v>29</v>
      </c>
      <c r="I171" s="43" t="inlineStr">
        <is>
          <t>13 20 24 32 36 45</t>
        </is>
      </c>
      <c r="J171" s="42" t="n">
        <v>170</v>
      </c>
      <c r="K171" s="42" t="n">
        <v>2</v>
      </c>
      <c r="L171" s="42" t="n">
        <v>8</v>
      </c>
      <c r="M171" s="42" t="n">
        <v>32</v>
      </c>
      <c r="N171" s="42" t="n">
        <v>0</v>
      </c>
      <c r="O171" s="42" t="inlineStr">
        <is>
          <t>고4 저2</t>
        </is>
      </c>
      <c r="P171" s="41" t="n">
        <v>57</v>
      </c>
      <c r="Q171" s="42" t="inlineStr">
        <is>
          <t>-2</t>
        </is>
      </c>
      <c r="R171" s="42" t="inlineStr">
        <is>
          <t>상위59.3%</t>
        </is>
      </c>
      <c r="S171" s="42" t="n">
        <v>4</v>
      </c>
      <c r="T171" s="42" t="n">
        <v>0</v>
      </c>
      <c r="U171" s="42" t="n">
        <v>0</v>
      </c>
      <c r="V171" s="42" t="n">
        <v>0</v>
      </c>
      <c r="W171" s="42" t="n">
        <v>1</v>
      </c>
      <c r="X171" s="42" t="n">
        <v>27</v>
      </c>
      <c r="Y171" s="42" t="n">
        <v>14</v>
      </c>
      <c r="Z171" s="42" t="n">
        <v>19.7</v>
      </c>
      <c r="AA171" s="42" t="n">
        <v>18.27</v>
      </c>
    </row>
    <row r="172">
      <c r="A172" s="41" t="n">
        <v>1055</v>
      </c>
      <c r="B172" s="42" t="n">
        <v>4</v>
      </c>
      <c r="C172" s="42" t="n">
        <v>7</v>
      </c>
      <c r="D172" s="42" t="n">
        <v>12</v>
      </c>
      <c r="E172" s="42" t="n">
        <v>14</v>
      </c>
      <c r="F172" s="42" t="n">
        <v>22</v>
      </c>
      <c r="G172" s="42" t="n">
        <v>33</v>
      </c>
      <c r="H172" s="42" t="n">
        <v>31</v>
      </c>
      <c r="I172" s="43" t="inlineStr">
        <is>
          <t>4 7 12 14 22 33</t>
        </is>
      </c>
      <c r="J172" s="42" t="n">
        <v>92</v>
      </c>
      <c r="K172" s="42" t="n">
        <v>2</v>
      </c>
      <c r="L172" s="42" t="n">
        <v>8</v>
      </c>
      <c r="M172" s="42" t="n">
        <v>29</v>
      </c>
      <c r="N172" s="42" t="n">
        <v>0</v>
      </c>
      <c r="O172" s="42" t="inlineStr">
        <is>
          <t>고1 저5</t>
        </is>
      </c>
      <c r="P172" s="41" t="n">
        <v>58</v>
      </c>
      <c r="Q172" s="42" t="inlineStr">
        <is>
          <t>-1</t>
        </is>
      </c>
      <c r="R172" s="42" t="inlineStr">
        <is>
          <t>상위55.5%</t>
        </is>
      </c>
      <c r="S172" s="42" t="n">
        <v>5</v>
      </c>
      <c r="T172" s="42" t="n">
        <v>0</v>
      </c>
      <c r="U172" s="42" t="n">
        <v>0</v>
      </c>
      <c r="V172" s="42" t="n">
        <v>0</v>
      </c>
      <c r="W172" s="42" t="n">
        <v>2</v>
      </c>
      <c r="X172" s="42" t="n">
        <v>26</v>
      </c>
      <c r="Y172" s="42" t="n">
        <v>11</v>
      </c>
      <c r="Z172" s="42" t="n">
        <v>23.63</v>
      </c>
      <c r="AA172" s="42" t="n">
        <v>22.77</v>
      </c>
    </row>
    <row r="173">
      <c r="A173" s="25" t="n">
        <v>1054</v>
      </c>
      <c r="B173" s="26" t="n">
        <v>14</v>
      </c>
      <c r="C173" s="26" t="n">
        <v>19</v>
      </c>
      <c r="D173" s="26" t="n">
        <v>27</v>
      </c>
      <c r="E173" s="26" t="n">
        <v>28</v>
      </c>
      <c r="F173" s="26" t="n">
        <v>30</v>
      </c>
      <c r="G173" s="26" t="n">
        <v>45</v>
      </c>
      <c r="H173" s="26" t="n">
        <v>33</v>
      </c>
      <c r="I173" s="44" t="inlineStr">
        <is>
          <t>14 19 27 28 30 45</t>
        </is>
      </c>
      <c r="J173" s="26" t="n">
        <v>163</v>
      </c>
      <c r="K173" s="26" t="n">
        <v>3</v>
      </c>
      <c r="L173" s="26" t="n">
        <v>10</v>
      </c>
      <c r="M173" s="26" t="n">
        <v>31</v>
      </c>
      <c r="N173" s="26" t="n">
        <v>1</v>
      </c>
      <c r="O173" s="26" t="inlineStr">
        <is>
          <t>고4 저2</t>
        </is>
      </c>
      <c r="P173" s="25" t="n">
        <v>77</v>
      </c>
      <c r="Q173" s="26" t="inlineStr">
        <is>
          <t>+18</t>
        </is>
      </c>
      <c r="R173" s="26" t="inlineStr">
        <is>
          <t>상위5.7%</t>
        </is>
      </c>
      <c r="S173" s="26" t="n">
        <v>7</v>
      </c>
      <c r="T173" s="26" t="n">
        <v>0</v>
      </c>
      <c r="U173" s="26" t="n">
        <v>0</v>
      </c>
      <c r="V173" s="26" t="n">
        <v>0</v>
      </c>
      <c r="W173" s="26" t="n">
        <v>1</v>
      </c>
      <c r="X173" s="26" t="n">
        <v>37</v>
      </c>
      <c r="Y173" s="26" t="n">
        <v>9</v>
      </c>
      <c r="Z173" s="26" t="n">
        <v>31.48</v>
      </c>
      <c r="AA173" s="26" t="n">
        <v>14.51</v>
      </c>
    </row>
    <row r="174">
      <c r="A174" s="38" t="n">
        <v>1053</v>
      </c>
      <c r="B174" s="39" t="n">
        <v>22</v>
      </c>
      <c r="C174" s="39" t="n">
        <v>26</v>
      </c>
      <c r="D174" s="39" t="n">
        <v>29</v>
      </c>
      <c r="E174" s="39" t="n">
        <v>30</v>
      </c>
      <c r="F174" s="39" t="n">
        <v>34</v>
      </c>
      <c r="G174" s="39" t="n">
        <v>45</v>
      </c>
      <c r="H174" s="39" t="n">
        <v>15</v>
      </c>
      <c r="I174" s="40" t="inlineStr">
        <is>
          <t>22 26 29 30 34 45</t>
        </is>
      </c>
      <c r="J174" s="39" t="n">
        <v>186</v>
      </c>
      <c r="K174" s="39" t="n">
        <v>2</v>
      </c>
      <c r="L174" s="39" t="n">
        <v>7</v>
      </c>
      <c r="M174" s="39" t="n">
        <v>23</v>
      </c>
      <c r="N174" s="39" t="n">
        <v>1</v>
      </c>
      <c r="O174" s="39" t="inlineStr">
        <is>
          <t>고5 저1</t>
        </is>
      </c>
      <c r="P174" s="38" t="n">
        <v>36</v>
      </c>
      <c r="Q174" s="39" t="inlineStr">
        <is>
          <t>-23</t>
        </is>
      </c>
      <c r="R174" s="39" t="inlineStr">
        <is>
          <t>상위98.8%</t>
        </is>
      </c>
      <c r="S174" s="39" t="n">
        <v>3</v>
      </c>
      <c r="T174" s="39" t="n">
        <v>0</v>
      </c>
      <c r="U174" s="39" t="n">
        <v>0</v>
      </c>
      <c r="V174" s="39" t="n">
        <v>0</v>
      </c>
      <c r="W174" s="39" t="n">
        <v>0</v>
      </c>
      <c r="X174" s="39" t="n">
        <v>18</v>
      </c>
      <c r="Y174" s="39" t="n">
        <v>7</v>
      </c>
      <c r="Z174" s="39" t="n">
        <v>40.9</v>
      </c>
      <c r="AA174" s="39" t="n">
        <v>14.59</v>
      </c>
    </row>
    <row r="175">
      <c r="A175" s="41" t="n">
        <v>1052</v>
      </c>
      <c r="B175" s="42" t="n">
        <v>5</v>
      </c>
      <c r="C175" s="42" t="n">
        <v>17</v>
      </c>
      <c r="D175" s="42" t="n">
        <v>26</v>
      </c>
      <c r="E175" s="42" t="n">
        <v>27</v>
      </c>
      <c r="F175" s="42" t="n">
        <v>35</v>
      </c>
      <c r="G175" s="42" t="n">
        <v>38</v>
      </c>
      <c r="H175" s="42" t="n">
        <v>1</v>
      </c>
      <c r="I175" s="43" t="inlineStr">
        <is>
          <t>5 17 26 27 35 38</t>
        </is>
      </c>
      <c r="J175" s="42" t="n">
        <v>148</v>
      </c>
      <c r="K175" s="42" t="n">
        <v>4</v>
      </c>
      <c r="L175" s="42" t="n">
        <v>7</v>
      </c>
      <c r="M175" s="42" t="n">
        <v>33</v>
      </c>
      <c r="N175" s="42" t="n">
        <v>1</v>
      </c>
      <c r="O175" s="42" t="inlineStr">
        <is>
          <t>고4 저2</t>
        </is>
      </c>
      <c r="P175" s="41" t="n">
        <v>57</v>
      </c>
      <c r="Q175" s="42" t="inlineStr">
        <is>
          <t>-2</t>
        </is>
      </c>
      <c r="R175" s="42" t="inlineStr">
        <is>
          <t>상위59.3%</t>
        </is>
      </c>
      <c r="S175" s="42" t="n">
        <v>5</v>
      </c>
      <c r="T175" s="42" t="n">
        <v>0</v>
      </c>
      <c r="U175" s="42" t="n">
        <v>0</v>
      </c>
      <c r="V175" s="42" t="n">
        <v>0</v>
      </c>
      <c r="W175" s="42" t="n">
        <v>3</v>
      </c>
      <c r="X175" s="42" t="n">
        <v>24</v>
      </c>
      <c r="Y175" s="42" t="n">
        <v>11</v>
      </c>
      <c r="Z175" s="42" t="n">
        <v>23.42</v>
      </c>
      <c r="AA175" s="42" t="n">
        <v>14.7</v>
      </c>
    </row>
    <row r="176">
      <c r="A176" s="27" t="n">
        <v>1051</v>
      </c>
      <c r="B176" s="28" t="n">
        <v>21</v>
      </c>
      <c r="C176" s="28" t="n">
        <v>26</v>
      </c>
      <c r="D176" s="28" t="n">
        <v>30</v>
      </c>
      <c r="E176" s="28" t="n">
        <v>32</v>
      </c>
      <c r="F176" s="28" t="n">
        <v>33</v>
      </c>
      <c r="G176" s="28" t="n">
        <v>35</v>
      </c>
      <c r="H176" s="28" t="n">
        <v>44</v>
      </c>
      <c r="I176" s="30" t="inlineStr">
        <is>
          <t>21 26 30 32 33 35</t>
        </is>
      </c>
      <c r="J176" s="28" t="n">
        <v>177</v>
      </c>
      <c r="K176" s="28" t="n">
        <v>3</v>
      </c>
      <c r="L176" s="28" t="n">
        <v>6</v>
      </c>
      <c r="M176" s="28" t="n">
        <v>14</v>
      </c>
      <c r="N176" s="28" t="n">
        <v>1</v>
      </c>
      <c r="O176" s="28" t="inlineStr">
        <is>
          <t>고5 저1</t>
        </is>
      </c>
      <c r="P176" s="27" t="n">
        <v>61</v>
      </c>
      <c r="Q176" s="28" t="inlineStr">
        <is>
          <t>+2</t>
        </is>
      </c>
      <c r="R176" s="28" t="inlineStr">
        <is>
          <t>상위45.2%</t>
        </is>
      </c>
      <c r="S176" s="28" t="n">
        <v>2</v>
      </c>
      <c r="T176" s="28" t="n">
        <v>0</v>
      </c>
      <c r="U176" s="28" t="n">
        <v>0</v>
      </c>
      <c r="V176" s="28" t="n">
        <v>0</v>
      </c>
      <c r="W176" s="28" t="n">
        <v>1</v>
      </c>
      <c r="X176" s="28" t="n">
        <v>29</v>
      </c>
      <c r="Y176" s="28" t="n">
        <v>18</v>
      </c>
      <c r="Z176" s="28" t="n">
        <v>16.7</v>
      </c>
      <c r="AA176" s="28" t="n">
        <v>28.77</v>
      </c>
    </row>
    <row r="177">
      <c r="A177" s="25" t="n">
        <v>1050</v>
      </c>
      <c r="B177" s="26" t="n">
        <v>6</v>
      </c>
      <c r="C177" s="26" t="n">
        <v>12</v>
      </c>
      <c r="D177" s="26" t="n">
        <v>31</v>
      </c>
      <c r="E177" s="26" t="n">
        <v>35</v>
      </c>
      <c r="F177" s="26" t="n">
        <v>38</v>
      </c>
      <c r="G177" s="26" t="n">
        <v>43</v>
      </c>
      <c r="H177" s="26" t="n">
        <v>17</v>
      </c>
      <c r="I177" s="44" t="inlineStr">
        <is>
          <t>6 12 31 35 38 43</t>
        </is>
      </c>
      <c r="J177" s="26" t="n">
        <v>165</v>
      </c>
      <c r="K177" s="26" t="n">
        <v>3</v>
      </c>
      <c r="L177" s="26" t="n">
        <v>10</v>
      </c>
      <c r="M177" s="26" t="n">
        <v>37</v>
      </c>
      <c r="N177" s="26" t="n">
        <v>0</v>
      </c>
      <c r="O177" s="26" t="inlineStr">
        <is>
          <t>고4 저2</t>
        </is>
      </c>
      <c r="P177" s="25" t="n">
        <v>71</v>
      </c>
      <c r="Q177" s="26" t="inlineStr">
        <is>
          <t>+12</t>
        </is>
      </c>
      <c r="R177" s="26" t="inlineStr">
        <is>
          <t>상위14.8%</t>
        </is>
      </c>
      <c r="S177" s="26" t="n">
        <v>8</v>
      </c>
      <c r="T177" s="26" t="n">
        <v>0</v>
      </c>
      <c r="U177" s="26" t="n">
        <v>0</v>
      </c>
      <c r="V177" s="26" t="n">
        <v>1</v>
      </c>
      <c r="W177" s="26" t="n">
        <v>1</v>
      </c>
      <c r="X177" s="26" t="n">
        <v>32</v>
      </c>
      <c r="Y177" s="26" t="n">
        <v>17</v>
      </c>
      <c r="Z177" s="26" t="n">
        <v>15.35</v>
      </c>
      <c r="AA177" s="26" t="n">
        <v>16.58</v>
      </c>
    </row>
    <row r="178">
      <c r="A178" s="25" t="n">
        <v>1049</v>
      </c>
      <c r="B178" s="26" t="n">
        <v>3</v>
      </c>
      <c r="C178" s="26" t="n">
        <v>5</v>
      </c>
      <c r="D178" s="26" t="n">
        <v>13</v>
      </c>
      <c r="E178" s="26" t="n">
        <v>20</v>
      </c>
      <c r="F178" s="26" t="n">
        <v>21</v>
      </c>
      <c r="G178" s="26" t="n">
        <v>37</v>
      </c>
      <c r="H178" s="26" t="n">
        <v>17</v>
      </c>
      <c r="I178" s="44" t="inlineStr">
        <is>
          <t>3 5 13 20 21 37</t>
        </is>
      </c>
      <c r="J178" s="26" t="n">
        <v>99</v>
      </c>
      <c r="K178" s="26" t="n">
        <v>5</v>
      </c>
      <c r="L178" s="26" t="n">
        <v>7</v>
      </c>
      <c r="M178" s="26" t="n">
        <v>34</v>
      </c>
      <c r="N178" s="26" t="n">
        <v>1</v>
      </c>
      <c r="O178" s="26" t="inlineStr">
        <is>
          <t>고1 저5</t>
        </is>
      </c>
      <c r="P178" s="25" t="n">
        <v>67</v>
      </c>
      <c r="Q178" s="26" t="inlineStr">
        <is>
          <t>+8</t>
        </is>
      </c>
      <c r="R178" s="26" t="inlineStr">
        <is>
          <t>상위26.4%</t>
        </is>
      </c>
      <c r="S178" s="26" t="n">
        <v>7</v>
      </c>
      <c r="T178" s="26" t="n">
        <v>0</v>
      </c>
      <c r="U178" s="26" t="n">
        <v>0</v>
      </c>
      <c r="V178" s="26" t="n">
        <v>0</v>
      </c>
      <c r="W178" s="26" t="n">
        <v>3</v>
      </c>
      <c r="X178" s="26" t="n">
        <v>29</v>
      </c>
      <c r="Y178" s="26" t="n">
        <v>15</v>
      </c>
      <c r="Z178" s="26" t="n">
        <v>17.28</v>
      </c>
      <c r="AA178" s="26" t="n">
        <v>13.24</v>
      </c>
    </row>
    <row r="179">
      <c r="A179" s="38" t="n">
        <v>1048</v>
      </c>
      <c r="B179" s="39" t="n">
        <v>6</v>
      </c>
      <c r="C179" s="39" t="n">
        <v>12</v>
      </c>
      <c r="D179" s="39" t="n">
        <v>17</v>
      </c>
      <c r="E179" s="39" t="n">
        <v>21</v>
      </c>
      <c r="F179" s="39" t="n">
        <v>32</v>
      </c>
      <c r="G179" s="39" t="n">
        <v>39</v>
      </c>
      <c r="H179" s="39" t="n">
        <v>30</v>
      </c>
      <c r="I179" s="40" t="inlineStr">
        <is>
          <t>6 12 17 21 32 39</t>
        </is>
      </c>
      <c r="J179" s="39" t="n">
        <v>127</v>
      </c>
      <c r="K179" s="39" t="n">
        <v>3</v>
      </c>
      <c r="L179" s="39" t="n">
        <v>8</v>
      </c>
      <c r="M179" s="39" t="n">
        <v>33</v>
      </c>
      <c r="N179" s="39" t="n">
        <v>0</v>
      </c>
      <c r="O179" s="39" t="inlineStr">
        <is>
          <t>고2 저4</t>
        </is>
      </c>
      <c r="P179" s="38" t="n">
        <v>49</v>
      </c>
      <c r="Q179" s="39" t="inlineStr">
        <is>
          <t>-10</t>
        </is>
      </c>
      <c r="R179" s="39" t="inlineStr">
        <is>
          <t>상위84.8%</t>
        </is>
      </c>
      <c r="S179" s="39" t="n">
        <v>5</v>
      </c>
      <c r="T179" s="39" t="n">
        <v>0</v>
      </c>
      <c r="U179" s="39" t="n">
        <v>0</v>
      </c>
      <c r="V179" s="39" t="n">
        <v>0</v>
      </c>
      <c r="W179" s="39" t="n">
        <v>3</v>
      </c>
      <c r="X179" s="39" t="n">
        <v>20</v>
      </c>
      <c r="Y179" s="39" t="n">
        <v>17</v>
      </c>
      <c r="Z179" s="39" t="n">
        <v>16.12</v>
      </c>
      <c r="AA179" s="39" t="n">
        <v>18.19</v>
      </c>
    </row>
    <row r="180">
      <c r="A180" s="27" t="n">
        <v>1047</v>
      </c>
      <c r="B180" s="28" t="n">
        <v>2</v>
      </c>
      <c r="C180" s="28" t="n">
        <v>20</v>
      </c>
      <c r="D180" s="28" t="n">
        <v>33</v>
      </c>
      <c r="E180" s="28" t="n">
        <v>40</v>
      </c>
      <c r="F180" s="28" t="n">
        <v>42</v>
      </c>
      <c r="G180" s="28" t="n">
        <v>44</v>
      </c>
      <c r="H180" s="28" t="n">
        <v>32</v>
      </c>
      <c r="I180" s="30" t="inlineStr">
        <is>
          <t>2 20 33 40 42 44</t>
        </is>
      </c>
      <c r="J180" s="28" t="n">
        <v>181</v>
      </c>
      <c r="K180" s="28" t="n">
        <v>1</v>
      </c>
      <c r="L180" s="28" t="n">
        <v>9</v>
      </c>
      <c r="M180" s="28" t="n">
        <v>42</v>
      </c>
      <c r="N180" s="28" t="n">
        <v>0</v>
      </c>
      <c r="O180" s="28" t="inlineStr">
        <is>
          <t>고4 저2</t>
        </is>
      </c>
      <c r="P180" s="27" t="n">
        <v>63</v>
      </c>
      <c r="Q180" s="28" t="inlineStr">
        <is>
          <t>+4</t>
        </is>
      </c>
      <c r="R180" s="28" t="inlineStr">
        <is>
          <t>상위38.3%</t>
        </is>
      </c>
      <c r="S180" s="28" t="n">
        <v>6</v>
      </c>
      <c r="T180" s="28" t="n">
        <v>0</v>
      </c>
      <c r="U180" s="28" t="n">
        <v>0</v>
      </c>
      <c r="V180" s="28" t="n">
        <v>0</v>
      </c>
      <c r="W180" s="28" t="n">
        <v>1</v>
      </c>
      <c r="X180" s="28" t="n">
        <v>30</v>
      </c>
      <c r="Y180" s="28" t="n">
        <v>9</v>
      </c>
      <c r="Z180" s="28" t="n">
        <v>27.49</v>
      </c>
      <c r="AA180" s="28" t="n">
        <v>17.11</v>
      </c>
    </row>
    <row r="181">
      <c r="A181" s="25" t="n">
        <v>1046</v>
      </c>
      <c r="B181" s="26" t="n">
        <v>7</v>
      </c>
      <c r="C181" s="26" t="n">
        <v>16</v>
      </c>
      <c r="D181" s="26" t="n">
        <v>25</v>
      </c>
      <c r="E181" s="26" t="n">
        <v>29</v>
      </c>
      <c r="F181" s="26" t="n">
        <v>35</v>
      </c>
      <c r="G181" s="26" t="n">
        <v>36</v>
      </c>
      <c r="H181" s="26" t="n">
        <v>28</v>
      </c>
      <c r="I181" s="44" t="inlineStr">
        <is>
          <t>7 16 25 29 35 36</t>
        </is>
      </c>
      <c r="J181" s="26" t="n">
        <v>148</v>
      </c>
      <c r="K181" s="26" t="n">
        <v>4</v>
      </c>
      <c r="L181" s="26" t="n">
        <v>9</v>
      </c>
      <c r="M181" s="26" t="n">
        <v>29</v>
      </c>
      <c r="N181" s="26" t="n">
        <v>1</v>
      </c>
      <c r="O181" s="26" t="inlineStr">
        <is>
          <t>고4 저2</t>
        </is>
      </c>
      <c r="P181" s="25" t="n">
        <v>70</v>
      </c>
      <c r="Q181" s="26" t="inlineStr">
        <is>
          <t>+11</t>
        </is>
      </c>
      <c r="R181" s="26" t="inlineStr">
        <is>
          <t>상위17.7%</t>
        </is>
      </c>
      <c r="S181" s="26" t="n">
        <v>7</v>
      </c>
      <c r="T181" s="26" t="n">
        <v>0</v>
      </c>
      <c r="U181" s="26" t="n">
        <v>0</v>
      </c>
      <c r="V181" s="26" t="n">
        <v>0</v>
      </c>
      <c r="W181" s="26" t="n">
        <v>4</v>
      </c>
      <c r="X181" s="26" t="n">
        <v>29</v>
      </c>
      <c r="Y181" s="26" t="n">
        <v>12</v>
      </c>
      <c r="Z181" s="26" t="n">
        <v>20.11</v>
      </c>
      <c r="AA181" s="26" t="n">
        <v>19.23</v>
      </c>
    </row>
    <row r="182">
      <c r="A182" s="25" t="n">
        <v>1045</v>
      </c>
      <c r="B182" s="26" t="n">
        <v>6</v>
      </c>
      <c r="C182" s="26" t="n">
        <v>14</v>
      </c>
      <c r="D182" s="26" t="n">
        <v>15</v>
      </c>
      <c r="E182" s="26" t="n">
        <v>19</v>
      </c>
      <c r="F182" s="26" t="n">
        <v>21</v>
      </c>
      <c r="G182" s="26" t="n">
        <v>41</v>
      </c>
      <c r="H182" s="26" t="n">
        <v>37</v>
      </c>
      <c r="I182" s="44" t="inlineStr">
        <is>
          <t>6 14 15 19 21 41</t>
        </is>
      </c>
      <c r="J182" s="26" t="n">
        <v>116</v>
      </c>
      <c r="K182" s="26" t="n">
        <v>4</v>
      </c>
      <c r="L182" s="26" t="n">
        <v>10</v>
      </c>
      <c r="M182" s="26" t="n">
        <v>35</v>
      </c>
      <c r="N182" s="26" t="n">
        <v>1</v>
      </c>
      <c r="O182" s="26" t="inlineStr">
        <is>
          <t>고1 저5</t>
        </is>
      </c>
      <c r="P182" s="25" t="n">
        <v>86</v>
      </c>
      <c r="Q182" s="26" t="inlineStr">
        <is>
          <t>+27</t>
        </is>
      </c>
      <c r="R182" s="26" t="inlineStr">
        <is>
          <t>상위1.2%</t>
        </is>
      </c>
      <c r="S182" s="26" t="n">
        <v>7</v>
      </c>
      <c r="T182" s="26" t="n">
        <v>0</v>
      </c>
      <c r="U182" s="26" t="n">
        <v>0</v>
      </c>
      <c r="V182" s="26" t="n">
        <v>0</v>
      </c>
      <c r="W182" s="26" t="n">
        <v>4</v>
      </c>
      <c r="X182" s="26" t="n">
        <v>37</v>
      </c>
      <c r="Y182" s="26" t="n">
        <v>13</v>
      </c>
      <c r="Z182" s="26" t="n">
        <v>19.9</v>
      </c>
      <c r="AA182" s="26" t="n">
        <v>21.77</v>
      </c>
    </row>
    <row r="183">
      <c r="A183" s="25" t="n">
        <v>1044</v>
      </c>
      <c r="B183" s="26" t="n">
        <v>12</v>
      </c>
      <c r="C183" s="26" t="n">
        <v>17</v>
      </c>
      <c r="D183" s="26" t="n">
        <v>20</v>
      </c>
      <c r="E183" s="26" t="n">
        <v>26</v>
      </c>
      <c r="F183" s="26" t="n">
        <v>28</v>
      </c>
      <c r="G183" s="26" t="n">
        <v>36</v>
      </c>
      <c r="H183" s="26" t="n">
        <v>4</v>
      </c>
      <c r="I183" s="44" t="inlineStr">
        <is>
          <t>12 17 20 26 28 36</t>
        </is>
      </c>
      <c r="J183" s="26" t="n">
        <v>139</v>
      </c>
      <c r="K183" s="26" t="n">
        <v>1</v>
      </c>
      <c r="L183" s="26" t="n">
        <v>7</v>
      </c>
      <c r="M183" s="26" t="n">
        <v>24</v>
      </c>
      <c r="N183" s="26" t="n">
        <v>0</v>
      </c>
      <c r="O183" s="26" t="inlineStr">
        <is>
          <t>고3 저3</t>
        </is>
      </c>
      <c r="P183" s="25" t="n">
        <v>68</v>
      </c>
      <c r="Q183" s="26" t="inlineStr">
        <is>
          <t>+9</t>
        </is>
      </c>
      <c r="R183" s="26" t="inlineStr">
        <is>
          <t>상위23.2%</t>
        </is>
      </c>
      <c r="S183" s="26" t="n">
        <v>7</v>
      </c>
      <c r="T183" s="26" t="n">
        <v>0</v>
      </c>
      <c r="U183" s="26" t="n">
        <v>0</v>
      </c>
      <c r="V183" s="26" t="n">
        <v>0</v>
      </c>
      <c r="W183" s="26" t="n">
        <v>0</v>
      </c>
      <c r="X183" s="26" t="n">
        <v>34</v>
      </c>
      <c r="Y183" s="26" t="n">
        <v>8</v>
      </c>
      <c r="Z183" s="26" t="n">
        <v>31.37</v>
      </c>
      <c r="AA183" s="26" t="n">
        <v>12.87</v>
      </c>
    </row>
    <row r="184">
      <c r="A184" s="41" t="n">
        <v>1043</v>
      </c>
      <c r="B184" s="42" t="n">
        <v>3</v>
      </c>
      <c r="C184" s="42" t="n">
        <v>5</v>
      </c>
      <c r="D184" s="42" t="n">
        <v>12</v>
      </c>
      <c r="E184" s="42" t="n">
        <v>22</v>
      </c>
      <c r="F184" s="42" t="n">
        <v>26</v>
      </c>
      <c r="G184" s="42" t="n">
        <v>31</v>
      </c>
      <c r="H184" s="42" t="n">
        <v>19</v>
      </c>
      <c r="I184" s="43" t="inlineStr">
        <is>
          <t>3 5 12 22 26 31</t>
        </is>
      </c>
      <c r="J184" s="42" t="n">
        <v>99</v>
      </c>
      <c r="K184" s="42" t="n">
        <v>3</v>
      </c>
      <c r="L184" s="42" t="n">
        <v>8</v>
      </c>
      <c r="M184" s="42" t="n">
        <v>28</v>
      </c>
      <c r="N184" s="42" t="n">
        <v>0</v>
      </c>
      <c r="O184" s="42" t="inlineStr">
        <is>
          <t>고2 저4</t>
        </is>
      </c>
      <c r="P184" s="41" t="n">
        <v>54</v>
      </c>
      <c r="Q184" s="42" t="inlineStr">
        <is>
          <t>-5</t>
        </is>
      </c>
      <c r="R184" s="42" t="inlineStr">
        <is>
          <t>상위69.9%</t>
        </is>
      </c>
      <c r="S184" s="42" t="n">
        <v>3</v>
      </c>
      <c r="T184" s="42" t="n">
        <v>0</v>
      </c>
      <c r="U184" s="42" t="n">
        <v>0</v>
      </c>
      <c r="V184" s="42" t="n">
        <v>0</v>
      </c>
      <c r="W184" s="42" t="n">
        <v>0</v>
      </c>
      <c r="X184" s="42" t="n">
        <v>27</v>
      </c>
      <c r="Y184" s="42" t="n">
        <v>17</v>
      </c>
      <c r="Z184" s="42" t="n">
        <v>14.69</v>
      </c>
      <c r="AA184" s="42" t="n">
        <v>18.4</v>
      </c>
    </row>
    <row r="185">
      <c r="A185" s="41" t="n">
        <v>1042</v>
      </c>
      <c r="B185" s="42" t="n">
        <v>5</v>
      </c>
      <c r="C185" s="42" t="n">
        <v>14</v>
      </c>
      <c r="D185" s="42" t="n">
        <v>15</v>
      </c>
      <c r="E185" s="42" t="n">
        <v>23</v>
      </c>
      <c r="F185" s="42" t="n">
        <v>34</v>
      </c>
      <c r="G185" s="42" t="n">
        <v>43</v>
      </c>
      <c r="H185" s="42" t="n">
        <v>4</v>
      </c>
      <c r="I185" s="43" t="inlineStr">
        <is>
          <t>5 14 15 23 34 43</t>
        </is>
      </c>
      <c r="J185" s="42" t="n">
        <v>134</v>
      </c>
      <c r="K185" s="42" t="n">
        <v>4</v>
      </c>
      <c r="L185" s="42" t="n">
        <v>6</v>
      </c>
      <c r="M185" s="42" t="n">
        <v>38</v>
      </c>
      <c r="N185" s="42" t="n">
        <v>1</v>
      </c>
      <c r="O185" s="42" t="inlineStr">
        <is>
          <t>고3 저3</t>
        </is>
      </c>
      <c r="P185" s="41" t="n">
        <v>56</v>
      </c>
      <c r="Q185" s="42" t="inlineStr">
        <is>
          <t>-3</t>
        </is>
      </c>
      <c r="R185" s="42" t="inlineStr">
        <is>
          <t>상위63.5%</t>
        </is>
      </c>
      <c r="S185" s="42" t="n">
        <v>4</v>
      </c>
      <c r="T185" s="42" t="n">
        <v>0</v>
      </c>
      <c r="U185" s="42" t="n">
        <v>0</v>
      </c>
      <c r="V185" s="42" t="n">
        <v>0</v>
      </c>
      <c r="W185" s="42" t="n">
        <v>2</v>
      </c>
      <c r="X185" s="42" t="n">
        <v>25</v>
      </c>
      <c r="Y185" s="42" t="n">
        <v>20</v>
      </c>
      <c r="Z185" s="42" t="n">
        <v>12.41</v>
      </c>
      <c r="AA185" s="42" t="n">
        <v>9.81</v>
      </c>
    </row>
    <row r="186">
      <c r="A186" s="27" t="n">
        <v>1041</v>
      </c>
      <c r="B186" s="28" t="n">
        <v>6</v>
      </c>
      <c r="C186" s="28" t="n">
        <v>7</v>
      </c>
      <c r="D186" s="28" t="n">
        <v>9</v>
      </c>
      <c r="E186" s="28" t="n">
        <v>11</v>
      </c>
      <c r="F186" s="28" t="n">
        <v>17</v>
      </c>
      <c r="G186" s="28" t="n">
        <v>18</v>
      </c>
      <c r="H186" s="28" t="n">
        <v>45</v>
      </c>
      <c r="I186" s="30" t="inlineStr">
        <is>
          <t>6 7 9 11 17 18</t>
        </is>
      </c>
      <c r="J186" s="28" t="n">
        <v>68</v>
      </c>
      <c r="K186" s="28" t="n">
        <v>4</v>
      </c>
      <c r="L186" s="28" t="n">
        <v>7</v>
      </c>
      <c r="M186" s="28" t="n">
        <v>12</v>
      </c>
      <c r="N186" s="28" t="n">
        <v>2</v>
      </c>
      <c r="O186" s="28" t="inlineStr">
        <is>
          <t>고0 저6</t>
        </is>
      </c>
      <c r="P186" s="27" t="n">
        <v>63</v>
      </c>
      <c r="Q186" s="28" t="inlineStr">
        <is>
          <t>+4</t>
        </is>
      </c>
      <c r="R186" s="28" t="inlineStr">
        <is>
          <t>상위38.3%</t>
        </is>
      </c>
      <c r="S186" s="28" t="n">
        <v>4</v>
      </c>
      <c r="T186" s="28" t="n">
        <v>0</v>
      </c>
      <c r="U186" s="28" t="n">
        <v>0</v>
      </c>
      <c r="V186" s="28" t="n">
        <v>0</v>
      </c>
      <c r="W186" s="28" t="n">
        <v>3</v>
      </c>
      <c r="X186" s="28" t="n">
        <v>27</v>
      </c>
      <c r="Y186" s="28" t="n">
        <v>25</v>
      </c>
      <c r="Z186" s="28" t="n">
        <v>9.35</v>
      </c>
      <c r="AA186" s="28" t="n">
        <v>21.62</v>
      </c>
    </row>
    <row r="187">
      <c r="A187" s="41" t="n">
        <v>1040</v>
      </c>
      <c r="B187" s="42" t="n">
        <v>8</v>
      </c>
      <c r="C187" s="42" t="n">
        <v>16</v>
      </c>
      <c r="D187" s="42" t="n">
        <v>26</v>
      </c>
      <c r="E187" s="42" t="n">
        <v>29</v>
      </c>
      <c r="F187" s="42" t="n">
        <v>31</v>
      </c>
      <c r="G187" s="42" t="n">
        <v>36</v>
      </c>
      <c r="H187" s="42" t="n">
        <v>11</v>
      </c>
      <c r="I187" s="43" t="inlineStr">
        <is>
          <t>8 16 26 29 31 36</t>
        </is>
      </c>
      <c r="J187" s="42" t="n">
        <v>146</v>
      </c>
      <c r="K187" s="42" t="n">
        <v>2</v>
      </c>
      <c r="L187" s="42" t="n">
        <v>8</v>
      </c>
      <c r="M187" s="42" t="n">
        <v>28</v>
      </c>
      <c r="N187" s="42" t="n">
        <v>0</v>
      </c>
      <c r="O187" s="42" t="inlineStr">
        <is>
          <t>고4 저2</t>
        </is>
      </c>
      <c r="P187" s="41" t="n">
        <v>53</v>
      </c>
      <c r="Q187" s="42" t="inlineStr">
        <is>
          <t>-6</t>
        </is>
      </c>
      <c r="R187" s="42" t="inlineStr">
        <is>
          <t>상위73.7%</t>
        </is>
      </c>
      <c r="S187" s="42" t="n">
        <v>4</v>
      </c>
      <c r="T187" s="42" t="n">
        <v>0</v>
      </c>
      <c r="U187" s="42" t="n">
        <v>0</v>
      </c>
      <c r="V187" s="42" t="n">
        <v>0</v>
      </c>
      <c r="W187" s="42" t="n">
        <v>3</v>
      </c>
      <c r="X187" s="42" t="n">
        <v>22</v>
      </c>
      <c r="Y187" s="42" t="n">
        <v>7</v>
      </c>
      <c r="Z187" s="42" t="n">
        <v>36.6</v>
      </c>
      <c r="AA187" s="42" t="n">
        <v>17.19</v>
      </c>
    </row>
    <row r="188">
      <c r="A188" s="38" t="n">
        <v>1039</v>
      </c>
      <c r="B188" s="39" t="n">
        <v>2</v>
      </c>
      <c r="C188" s="39" t="n">
        <v>3</v>
      </c>
      <c r="D188" s="39" t="n">
        <v>6</v>
      </c>
      <c r="E188" s="39" t="n">
        <v>19</v>
      </c>
      <c r="F188" s="39" t="n">
        <v>36</v>
      </c>
      <c r="G188" s="39" t="n">
        <v>39</v>
      </c>
      <c r="H188" s="39" t="n">
        <v>26</v>
      </c>
      <c r="I188" s="40" t="inlineStr">
        <is>
          <t>2 3 6 19 36 39</t>
        </is>
      </c>
      <c r="J188" s="39" t="n">
        <v>105</v>
      </c>
      <c r="K188" s="39" t="n">
        <v>3</v>
      </c>
      <c r="L188" s="39" t="n">
        <v>7</v>
      </c>
      <c r="M188" s="39" t="n">
        <v>37</v>
      </c>
      <c r="N188" s="39" t="n">
        <v>1</v>
      </c>
      <c r="O188" s="39" t="inlineStr">
        <is>
          <t>고2 저4</t>
        </is>
      </c>
      <c r="P188" s="38" t="n">
        <v>44</v>
      </c>
      <c r="Q188" s="39" t="inlineStr">
        <is>
          <t>-15</t>
        </is>
      </c>
      <c r="R188" s="39" t="inlineStr">
        <is>
          <t>상위93.5%</t>
        </is>
      </c>
      <c r="S188" s="39" t="n">
        <v>3</v>
      </c>
      <c r="T188" s="39" t="n">
        <v>0</v>
      </c>
      <c r="U188" s="39" t="n">
        <v>0</v>
      </c>
      <c r="V188" s="39" t="n">
        <v>0</v>
      </c>
      <c r="W188" s="39" t="n">
        <v>0</v>
      </c>
      <c r="X188" s="39" t="n">
        <v>22</v>
      </c>
      <c r="Y188" s="39" t="n">
        <v>16</v>
      </c>
      <c r="Z188" s="39" t="n">
        <v>15.85</v>
      </c>
      <c r="AA188" s="39" t="n">
        <v>14.47</v>
      </c>
    </row>
    <row r="189">
      <c r="A189" s="25" t="n">
        <v>1038</v>
      </c>
      <c r="B189" s="26" t="n">
        <v>7</v>
      </c>
      <c r="C189" s="26" t="n">
        <v>16</v>
      </c>
      <c r="D189" s="26" t="n">
        <v>24</v>
      </c>
      <c r="E189" s="26" t="n">
        <v>27</v>
      </c>
      <c r="F189" s="26" t="n">
        <v>37</v>
      </c>
      <c r="G189" s="26" t="n">
        <v>44</v>
      </c>
      <c r="H189" s="26" t="n">
        <v>2</v>
      </c>
      <c r="I189" s="44" t="inlineStr">
        <is>
          <t>7 16 24 27 37 44</t>
        </is>
      </c>
      <c r="J189" s="26" t="n">
        <v>155</v>
      </c>
      <c r="K189" s="26" t="n">
        <v>3</v>
      </c>
      <c r="L189" s="26" t="n">
        <v>8</v>
      </c>
      <c r="M189" s="26" t="n">
        <v>37</v>
      </c>
      <c r="N189" s="26" t="n">
        <v>0</v>
      </c>
      <c r="O189" s="26" t="inlineStr">
        <is>
          <t>고4 저2</t>
        </is>
      </c>
      <c r="P189" s="25" t="n">
        <v>72</v>
      </c>
      <c r="Q189" s="26" t="inlineStr">
        <is>
          <t>+13</t>
        </is>
      </c>
      <c r="R189" s="26" t="inlineStr">
        <is>
          <t>상위12.8%</t>
        </is>
      </c>
      <c r="S189" s="26" t="n">
        <v>8</v>
      </c>
      <c r="T189" s="26" t="n">
        <v>0</v>
      </c>
      <c r="U189" s="26" t="n">
        <v>0</v>
      </c>
      <c r="V189" s="26" t="n">
        <v>0</v>
      </c>
      <c r="W189" s="26" t="n">
        <v>2</v>
      </c>
      <c r="X189" s="26" t="n">
        <v>33</v>
      </c>
      <c r="Y189" s="26" t="n">
        <v>15</v>
      </c>
      <c r="Z189" s="26" t="n">
        <v>16.27</v>
      </c>
      <c r="AA189" s="26" t="n">
        <v>24.48</v>
      </c>
    </row>
    <row r="190">
      <c r="A190" s="27" t="n">
        <v>1037</v>
      </c>
      <c r="B190" s="28" t="n">
        <v>2</v>
      </c>
      <c r="C190" s="28" t="n">
        <v>14</v>
      </c>
      <c r="D190" s="28" t="n">
        <v>15</v>
      </c>
      <c r="E190" s="28" t="n">
        <v>22</v>
      </c>
      <c r="F190" s="28" t="n">
        <v>27</v>
      </c>
      <c r="G190" s="28" t="n">
        <v>33</v>
      </c>
      <c r="H190" s="28" t="n">
        <v>31</v>
      </c>
      <c r="I190" s="30" t="inlineStr">
        <is>
          <t>2 14 15 22 27 33</t>
        </is>
      </c>
      <c r="J190" s="28" t="n">
        <v>113</v>
      </c>
      <c r="K190" s="28" t="n">
        <v>3</v>
      </c>
      <c r="L190" s="28" t="n">
        <v>8</v>
      </c>
      <c r="M190" s="28" t="n">
        <v>31</v>
      </c>
      <c r="N190" s="28" t="n">
        <v>1</v>
      </c>
      <c r="O190" s="28" t="inlineStr">
        <is>
          <t>고2 저4</t>
        </is>
      </c>
      <c r="P190" s="27" t="n">
        <v>66</v>
      </c>
      <c r="Q190" s="28" t="inlineStr">
        <is>
          <t>+7</t>
        </is>
      </c>
      <c r="R190" s="28" t="inlineStr">
        <is>
          <t>상위29.4%</t>
        </is>
      </c>
      <c r="S190" s="28" t="n">
        <v>7</v>
      </c>
      <c r="T190" s="28" t="n">
        <v>0</v>
      </c>
      <c r="U190" s="28" t="n">
        <v>0</v>
      </c>
      <c r="V190" s="28" t="n">
        <v>0</v>
      </c>
      <c r="W190" s="28" t="n">
        <v>2</v>
      </c>
      <c r="X190" s="28" t="n">
        <v>30</v>
      </c>
      <c r="Y190" s="28" t="n">
        <v>15</v>
      </c>
      <c r="Z190" s="28" t="n">
        <v>17.09</v>
      </c>
      <c r="AA190" s="28" t="n">
        <v>17.73</v>
      </c>
    </row>
    <row r="191">
      <c r="A191" s="41" t="n">
        <v>1036</v>
      </c>
      <c r="B191" s="42" t="n">
        <v>2</v>
      </c>
      <c r="C191" s="42" t="n">
        <v>5</v>
      </c>
      <c r="D191" s="42" t="n">
        <v>22</v>
      </c>
      <c r="E191" s="42" t="n">
        <v>32</v>
      </c>
      <c r="F191" s="42" t="n">
        <v>34</v>
      </c>
      <c r="G191" s="42" t="n">
        <v>45</v>
      </c>
      <c r="H191" s="42" t="n">
        <v>39</v>
      </c>
      <c r="I191" s="43" t="inlineStr">
        <is>
          <t>2 5 22 32 34 45</t>
        </is>
      </c>
      <c r="J191" s="42" t="n">
        <v>140</v>
      </c>
      <c r="K191" s="42" t="n">
        <v>2</v>
      </c>
      <c r="L191" s="42" t="n">
        <v>10</v>
      </c>
      <c r="M191" s="42" t="n">
        <v>43</v>
      </c>
      <c r="N191" s="42" t="n">
        <v>0</v>
      </c>
      <c r="O191" s="42" t="inlineStr">
        <is>
          <t>고3 저3</t>
        </is>
      </c>
      <c r="P191" s="41" t="n">
        <v>55</v>
      </c>
      <c r="Q191" s="42" t="inlineStr">
        <is>
          <t>-4</t>
        </is>
      </c>
      <c r="R191" s="42" t="inlineStr">
        <is>
          <t>상위66.9%</t>
        </is>
      </c>
      <c r="S191" s="42" t="n">
        <v>4</v>
      </c>
      <c r="T191" s="42" t="n">
        <v>0</v>
      </c>
      <c r="U191" s="42" t="n">
        <v>0</v>
      </c>
      <c r="V191" s="42" t="n">
        <v>0</v>
      </c>
      <c r="W191" s="42" t="n">
        <v>3</v>
      </c>
      <c r="X191" s="42" t="n">
        <v>23</v>
      </c>
      <c r="Y191" s="42" t="n">
        <v>9</v>
      </c>
      <c r="Z191" s="42" t="n">
        <v>28.37</v>
      </c>
      <c r="AA191" s="42" t="n">
        <v>13.13</v>
      </c>
    </row>
    <row r="192">
      <c r="A192" s="38" t="n">
        <v>1035</v>
      </c>
      <c r="B192" s="39" t="n">
        <v>9</v>
      </c>
      <c r="C192" s="39" t="n">
        <v>14</v>
      </c>
      <c r="D192" s="39" t="n">
        <v>34</v>
      </c>
      <c r="E192" s="39" t="n">
        <v>35</v>
      </c>
      <c r="F192" s="39" t="n">
        <v>41</v>
      </c>
      <c r="G192" s="39" t="n">
        <v>42</v>
      </c>
      <c r="H192" s="39" t="n">
        <v>2</v>
      </c>
      <c r="I192" s="40" t="inlineStr">
        <is>
          <t>9 14 34 35 41 42</t>
        </is>
      </c>
      <c r="J192" s="39" t="n">
        <v>175</v>
      </c>
      <c r="K192" s="39" t="n">
        <v>3</v>
      </c>
      <c r="L192" s="39" t="n">
        <v>8</v>
      </c>
      <c r="M192" s="39" t="n">
        <v>33</v>
      </c>
      <c r="N192" s="39" t="n">
        <v>2</v>
      </c>
      <c r="O192" s="39" t="inlineStr">
        <is>
          <t>고4 저2</t>
        </is>
      </c>
      <c r="P192" s="38" t="n">
        <v>31</v>
      </c>
      <c r="Q192" s="39" t="inlineStr">
        <is>
          <t>-28</t>
        </is>
      </c>
      <c r="R192" s="39" t="inlineStr">
        <is>
          <t>상위99.3%</t>
        </is>
      </c>
      <c r="S192" s="39" t="n">
        <v>3</v>
      </c>
      <c r="T192" s="39" t="n">
        <v>0</v>
      </c>
      <c r="U192" s="39" t="n">
        <v>0</v>
      </c>
      <c r="V192" s="39" t="n">
        <v>0</v>
      </c>
      <c r="W192" s="39" t="n">
        <v>1</v>
      </c>
      <c r="X192" s="39" t="n">
        <v>14</v>
      </c>
      <c r="Y192" s="39" t="n">
        <v>8</v>
      </c>
      <c r="Z192" s="39" t="n">
        <v>32.31</v>
      </c>
      <c r="AA192" s="39" t="n">
        <v>7.58</v>
      </c>
    </row>
    <row r="193">
      <c r="A193" s="27" t="n">
        <v>1034</v>
      </c>
      <c r="B193" s="28" t="n">
        <v>26</v>
      </c>
      <c r="C193" s="28" t="n">
        <v>31</v>
      </c>
      <c r="D193" s="28" t="n">
        <v>32</v>
      </c>
      <c r="E193" s="28" t="n">
        <v>33</v>
      </c>
      <c r="F193" s="28" t="n">
        <v>38</v>
      </c>
      <c r="G193" s="28" t="n">
        <v>40</v>
      </c>
      <c r="H193" s="28" t="n">
        <v>11</v>
      </c>
      <c r="I193" s="30" t="inlineStr">
        <is>
          <t>26 31 32 33 38 40</t>
        </is>
      </c>
      <c r="J193" s="28" t="n">
        <v>200</v>
      </c>
      <c r="K193" s="28" t="n">
        <v>2</v>
      </c>
      <c r="L193" s="28" t="n">
        <v>4</v>
      </c>
      <c r="M193" s="28" t="n">
        <v>14</v>
      </c>
      <c r="N193" s="28" t="n">
        <v>2</v>
      </c>
      <c r="O193" s="28" t="inlineStr">
        <is>
          <t>고6 저0</t>
        </is>
      </c>
      <c r="P193" s="27" t="n">
        <v>65</v>
      </c>
      <c r="Q193" s="28" t="inlineStr">
        <is>
          <t>+6</t>
        </is>
      </c>
      <c r="R193" s="28" t="inlineStr">
        <is>
          <t>상위32.5%</t>
        </is>
      </c>
      <c r="S193" s="28" t="n">
        <v>3</v>
      </c>
      <c r="T193" s="28" t="n">
        <v>0</v>
      </c>
      <c r="U193" s="28" t="n">
        <v>0</v>
      </c>
      <c r="V193" s="28" t="n">
        <v>0</v>
      </c>
      <c r="W193" s="28" t="n">
        <v>1</v>
      </c>
      <c r="X193" s="28" t="n">
        <v>31</v>
      </c>
      <c r="Y193" s="28" t="n">
        <v>9</v>
      </c>
      <c r="Z193" s="28" t="n">
        <v>28.69</v>
      </c>
      <c r="AA193" s="28" t="n">
        <v>21.41</v>
      </c>
    </row>
    <row r="194">
      <c r="A194" s="25" t="n">
        <v>1033</v>
      </c>
      <c r="B194" s="26" t="n">
        <v>3</v>
      </c>
      <c r="C194" s="26" t="n">
        <v>11</v>
      </c>
      <c r="D194" s="26" t="n">
        <v>15</v>
      </c>
      <c r="E194" s="26" t="n">
        <v>20</v>
      </c>
      <c r="F194" s="26" t="n">
        <v>35</v>
      </c>
      <c r="G194" s="26" t="n">
        <v>44</v>
      </c>
      <c r="H194" s="26" t="n">
        <v>10</v>
      </c>
      <c r="I194" s="44" t="inlineStr">
        <is>
          <t>3 11 15 20 35 44</t>
        </is>
      </c>
      <c r="J194" s="26" t="n">
        <v>128</v>
      </c>
      <c r="K194" s="26" t="n">
        <v>4</v>
      </c>
      <c r="L194" s="26" t="n">
        <v>8</v>
      </c>
      <c r="M194" s="26" t="n">
        <v>41</v>
      </c>
      <c r="N194" s="26" t="n">
        <v>0</v>
      </c>
      <c r="O194" s="26" t="inlineStr">
        <is>
          <t>고2 저4</t>
        </is>
      </c>
      <c r="P194" s="25" t="n">
        <v>74</v>
      </c>
      <c r="Q194" s="26" t="inlineStr">
        <is>
          <t>+15</t>
        </is>
      </c>
      <c r="R194" s="26" t="inlineStr">
        <is>
          <t>상위9.2%</t>
        </is>
      </c>
      <c r="S194" s="26" t="n">
        <v>8</v>
      </c>
      <c r="T194" s="26" t="n">
        <v>0</v>
      </c>
      <c r="U194" s="26" t="n">
        <v>0</v>
      </c>
      <c r="V194" s="26" t="n">
        <v>0</v>
      </c>
      <c r="W194" s="26" t="n">
        <v>2</v>
      </c>
      <c r="X194" s="26" t="n">
        <v>34</v>
      </c>
      <c r="Y194" s="26" t="n">
        <v>13</v>
      </c>
      <c r="Z194" s="26" t="n">
        <v>19.13</v>
      </c>
      <c r="AA194" s="26" t="n">
        <v>15.42</v>
      </c>
    </row>
    <row r="195">
      <c r="A195" s="41" t="n">
        <v>1032</v>
      </c>
      <c r="B195" s="42" t="n">
        <v>1</v>
      </c>
      <c r="C195" s="42" t="n">
        <v>6</v>
      </c>
      <c r="D195" s="42" t="n">
        <v>12</v>
      </c>
      <c r="E195" s="42" t="n">
        <v>19</v>
      </c>
      <c r="F195" s="42" t="n">
        <v>36</v>
      </c>
      <c r="G195" s="42" t="n">
        <v>42</v>
      </c>
      <c r="H195" s="42" t="n">
        <v>28</v>
      </c>
      <c r="I195" s="43" t="inlineStr">
        <is>
          <t>1 6 12 19 36 42</t>
        </is>
      </c>
      <c r="J195" s="42" t="n">
        <v>116</v>
      </c>
      <c r="K195" s="42" t="n">
        <v>2</v>
      </c>
      <c r="L195" s="42" t="n">
        <v>8</v>
      </c>
      <c r="M195" s="42" t="n">
        <v>41</v>
      </c>
      <c r="N195" s="42" t="n">
        <v>0</v>
      </c>
      <c r="O195" s="42" t="inlineStr">
        <is>
          <t>고2 저4</t>
        </is>
      </c>
      <c r="P195" s="41" t="n">
        <v>58</v>
      </c>
      <c r="Q195" s="42" t="inlineStr">
        <is>
          <t>-1</t>
        </is>
      </c>
      <c r="R195" s="42" t="inlineStr">
        <is>
          <t>상위55.5%</t>
        </is>
      </c>
      <c r="S195" s="42" t="n">
        <v>5</v>
      </c>
      <c r="T195" s="42" t="n">
        <v>0</v>
      </c>
      <c r="U195" s="42" t="n">
        <v>0</v>
      </c>
      <c r="V195" s="42" t="n">
        <v>0</v>
      </c>
      <c r="W195" s="42" t="n">
        <v>2</v>
      </c>
      <c r="X195" s="42" t="n">
        <v>26</v>
      </c>
      <c r="Y195" s="42" t="n">
        <v>10</v>
      </c>
      <c r="Z195" s="42" t="n">
        <v>26.75</v>
      </c>
      <c r="AA195" s="42" t="n">
        <v>21.33</v>
      </c>
    </row>
    <row r="196">
      <c r="A196" s="41" t="n">
        <v>1031</v>
      </c>
      <c r="B196" s="42" t="n">
        <v>6</v>
      </c>
      <c r="C196" s="42" t="n">
        <v>7</v>
      </c>
      <c r="D196" s="42" t="n">
        <v>22</v>
      </c>
      <c r="E196" s="42" t="n">
        <v>32</v>
      </c>
      <c r="F196" s="42" t="n">
        <v>35</v>
      </c>
      <c r="G196" s="42" t="n">
        <v>36</v>
      </c>
      <c r="H196" s="42" t="n">
        <v>19</v>
      </c>
      <c r="I196" s="43" t="inlineStr">
        <is>
          <t>6 7 22 32 35 36</t>
        </is>
      </c>
      <c r="J196" s="42" t="n">
        <v>138</v>
      </c>
      <c r="K196" s="42" t="n">
        <v>2</v>
      </c>
      <c r="L196" s="42" t="n">
        <v>8</v>
      </c>
      <c r="M196" s="42" t="n">
        <v>30</v>
      </c>
      <c r="N196" s="42" t="n">
        <v>2</v>
      </c>
      <c r="O196" s="42" t="inlineStr">
        <is>
          <t>고3 저3</t>
        </is>
      </c>
      <c r="P196" s="41" t="n">
        <v>55</v>
      </c>
      <c r="Q196" s="42" t="inlineStr">
        <is>
          <t>-4</t>
        </is>
      </c>
      <c r="R196" s="42" t="inlineStr">
        <is>
          <t>상위66.9%</t>
        </is>
      </c>
      <c r="S196" s="42" t="n">
        <v>4</v>
      </c>
      <c r="T196" s="42" t="n">
        <v>0</v>
      </c>
      <c r="U196" s="42" t="n">
        <v>0</v>
      </c>
      <c r="V196" s="42" t="n">
        <v>1</v>
      </c>
      <c r="W196" s="42" t="n">
        <v>1</v>
      </c>
      <c r="X196" s="42" t="n">
        <v>24</v>
      </c>
      <c r="Y196" s="42" t="n">
        <v>8</v>
      </c>
      <c r="Z196" s="42" t="n">
        <v>32.14</v>
      </c>
      <c r="AA196" s="42" t="n">
        <v>20.32</v>
      </c>
    </row>
    <row r="197">
      <c r="A197" s="27" t="n">
        <v>1030</v>
      </c>
      <c r="B197" s="28" t="n">
        <v>2</v>
      </c>
      <c r="C197" s="28" t="n">
        <v>5</v>
      </c>
      <c r="D197" s="28" t="n">
        <v>11</v>
      </c>
      <c r="E197" s="28" t="n">
        <v>17</v>
      </c>
      <c r="F197" s="28" t="n">
        <v>24</v>
      </c>
      <c r="G197" s="28" t="n">
        <v>29</v>
      </c>
      <c r="H197" s="28" t="n">
        <v>9</v>
      </c>
      <c r="I197" s="30" t="inlineStr">
        <is>
          <t>2 5 11 17 24 29</t>
        </is>
      </c>
      <c r="J197" s="28" t="n">
        <v>88</v>
      </c>
      <c r="K197" s="28" t="n">
        <v>4</v>
      </c>
      <c r="L197" s="28" t="n">
        <v>8</v>
      </c>
      <c r="M197" s="28" t="n">
        <v>27</v>
      </c>
      <c r="N197" s="28" t="n">
        <v>0</v>
      </c>
      <c r="O197" s="28" t="inlineStr">
        <is>
          <t>고2 저4</t>
        </is>
      </c>
      <c r="P197" s="27" t="n">
        <v>61</v>
      </c>
      <c r="Q197" s="28" t="inlineStr">
        <is>
          <t>+2</t>
        </is>
      </c>
      <c r="R197" s="28" t="inlineStr">
        <is>
          <t>상위45.2%</t>
        </is>
      </c>
      <c r="S197" s="28" t="n">
        <v>5</v>
      </c>
      <c r="T197" s="28" t="n">
        <v>0</v>
      </c>
      <c r="U197" s="28" t="n">
        <v>0</v>
      </c>
      <c r="V197" s="28" t="n">
        <v>0</v>
      </c>
      <c r="W197" s="28" t="n">
        <v>1</v>
      </c>
      <c r="X197" s="28" t="n">
        <v>29</v>
      </c>
      <c r="Y197" s="28" t="n">
        <v>19</v>
      </c>
      <c r="Z197" s="28" t="n">
        <v>12.76</v>
      </c>
      <c r="AA197" s="28" t="n">
        <v>16.62</v>
      </c>
    </row>
    <row r="198">
      <c r="A198" s="41" t="n">
        <v>1029</v>
      </c>
      <c r="B198" s="42" t="n">
        <v>12</v>
      </c>
      <c r="C198" s="42" t="n">
        <v>30</v>
      </c>
      <c r="D198" s="42" t="n">
        <v>32</v>
      </c>
      <c r="E198" s="42" t="n">
        <v>37</v>
      </c>
      <c r="F198" s="42" t="n">
        <v>39</v>
      </c>
      <c r="G198" s="42" t="n">
        <v>41</v>
      </c>
      <c r="H198" s="42" t="n">
        <v>24</v>
      </c>
      <c r="I198" s="43" t="inlineStr">
        <is>
          <t>12 30 32 37 39 41</t>
        </is>
      </c>
      <c r="J198" s="42" t="n">
        <v>191</v>
      </c>
      <c r="K198" s="42" t="n">
        <v>3</v>
      </c>
      <c r="L198" s="42" t="n">
        <v>6</v>
      </c>
      <c r="M198" s="42" t="n">
        <v>29</v>
      </c>
      <c r="N198" s="42" t="n">
        <v>0</v>
      </c>
      <c r="O198" s="42" t="inlineStr">
        <is>
          <t>고5 저1</t>
        </is>
      </c>
      <c r="P198" s="41" t="n">
        <v>56</v>
      </c>
      <c r="Q198" s="42" t="inlineStr">
        <is>
          <t>-3</t>
        </is>
      </c>
      <c r="R198" s="42" t="inlineStr">
        <is>
          <t>상위63.5%</t>
        </is>
      </c>
      <c r="S198" s="42" t="n">
        <v>1</v>
      </c>
      <c r="T198" s="42" t="n">
        <v>0</v>
      </c>
      <c r="U198" s="42" t="n">
        <v>0</v>
      </c>
      <c r="V198" s="42" t="n">
        <v>0</v>
      </c>
      <c r="W198" s="42" t="n">
        <v>2</v>
      </c>
      <c r="X198" s="42" t="n">
        <v>25</v>
      </c>
      <c r="Y198" s="42" t="n">
        <v>10</v>
      </c>
      <c r="Z198" s="42" t="n">
        <v>25.28</v>
      </c>
      <c r="AA198" s="42" t="n">
        <v>21.53</v>
      </c>
    </row>
    <row r="199">
      <c r="A199" s="41" t="n">
        <v>1028</v>
      </c>
      <c r="B199" s="42" t="n">
        <v>5</v>
      </c>
      <c r="C199" s="42" t="n">
        <v>7</v>
      </c>
      <c r="D199" s="42" t="n">
        <v>12</v>
      </c>
      <c r="E199" s="42" t="n">
        <v>13</v>
      </c>
      <c r="F199" s="42" t="n">
        <v>18</v>
      </c>
      <c r="G199" s="42" t="n">
        <v>35</v>
      </c>
      <c r="H199" s="42" t="n">
        <v>23</v>
      </c>
      <c r="I199" s="43" t="inlineStr">
        <is>
          <t>5 7 12 13 18 35</t>
        </is>
      </c>
      <c r="J199" s="42" t="n">
        <v>90</v>
      </c>
      <c r="K199" s="42" t="n">
        <v>4</v>
      </c>
      <c r="L199" s="42" t="n">
        <v>8</v>
      </c>
      <c r="M199" s="42" t="n">
        <v>30</v>
      </c>
      <c r="N199" s="42" t="n">
        <v>1</v>
      </c>
      <c r="O199" s="42" t="inlineStr">
        <is>
          <t>고1 저5</t>
        </is>
      </c>
      <c r="P199" s="41" t="n">
        <v>57</v>
      </c>
      <c r="Q199" s="42" t="inlineStr">
        <is>
          <t>-2</t>
        </is>
      </c>
      <c r="R199" s="42" t="inlineStr">
        <is>
          <t>상위59.3%</t>
        </is>
      </c>
      <c r="S199" s="42" t="n">
        <v>4</v>
      </c>
      <c r="T199" s="42" t="n">
        <v>0</v>
      </c>
      <c r="U199" s="42" t="n">
        <v>0</v>
      </c>
      <c r="V199" s="42" t="n">
        <v>0</v>
      </c>
      <c r="W199" s="42" t="n">
        <v>1</v>
      </c>
      <c r="X199" s="42" t="n">
        <v>27</v>
      </c>
      <c r="Y199" s="42" t="n">
        <v>20</v>
      </c>
      <c r="Z199" s="42" t="n">
        <v>11.81</v>
      </c>
      <c r="AA199" s="42" t="n">
        <v>21.63</v>
      </c>
    </row>
    <row r="200">
      <c r="A200" s="25" t="n">
        <v>1027</v>
      </c>
      <c r="B200" s="26" t="n">
        <v>14</v>
      </c>
      <c r="C200" s="26" t="n">
        <v>16</v>
      </c>
      <c r="D200" s="26" t="n">
        <v>27</v>
      </c>
      <c r="E200" s="26" t="n">
        <v>35</v>
      </c>
      <c r="F200" s="26" t="n">
        <v>39</v>
      </c>
      <c r="G200" s="26" t="n">
        <v>45</v>
      </c>
      <c r="H200" s="26" t="n">
        <v>5</v>
      </c>
      <c r="I200" s="44" t="inlineStr">
        <is>
          <t>14 16 27 35 39 45</t>
        </is>
      </c>
      <c r="J200" s="26" t="n">
        <v>176</v>
      </c>
      <c r="K200" s="26" t="n">
        <v>4</v>
      </c>
      <c r="L200" s="26" t="n">
        <v>10</v>
      </c>
      <c r="M200" s="26" t="n">
        <v>31</v>
      </c>
      <c r="N200" s="26" t="n">
        <v>0</v>
      </c>
      <c r="O200" s="26" t="inlineStr">
        <is>
          <t>고4 저2</t>
        </is>
      </c>
      <c r="P200" s="25" t="n">
        <v>70</v>
      </c>
      <c r="Q200" s="26" t="inlineStr">
        <is>
          <t>+11</t>
        </is>
      </c>
      <c r="R200" s="26" t="inlineStr">
        <is>
          <t>상위17.7%</t>
        </is>
      </c>
      <c r="S200" s="26" t="n">
        <v>8</v>
      </c>
      <c r="T200" s="26" t="n">
        <v>0</v>
      </c>
      <c r="U200" s="26" t="n">
        <v>0</v>
      </c>
      <c r="V200" s="26" t="n">
        <v>0</v>
      </c>
      <c r="W200" s="26" t="n">
        <v>2</v>
      </c>
      <c r="X200" s="26" t="n">
        <v>32</v>
      </c>
      <c r="Y200" s="26" t="n">
        <v>10</v>
      </c>
      <c r="Z200" s="26" t="n">
        <v>24.61</v>
      </c>
      <c r="AA200" s="26" t="n">
        <v>22.03</v>
      </c>
    </row>
    <row r="201">
      <c r="A201" s="25" t="n">
        <v>1026</v>
      </c>
      <c r="B201" s="26" t="n">
        <v>5</v>
      </c>
      <c r="C201" s="26" t="n">
        <v>12</v>
      </c>
      <c r="D201" s="26" t="n">
        <v>13</v>
      </c>
      <c r="E201" s="26" t="n">
        <v>31</v>
      </c>
      <c r="F201" s="26" t="n">
        <v>32</v>
      </c>
      <c r="G201" s="26" t="n">
        <v>41</v>
      </c>
      <c r="H201" s="26" t="n">
        <v>34</v>
      </c>
      <c r="I201" s="44" t="inlineStr">
        <is>
          <t>5 12 13 31 32 41</t>
        </is>
      </c>
      <c r="J201" s="26" t="n">
        <v>134</v>
      </c>
      <c r="K201" s="26" t="n">
        <v>4</v>
      </c>
      <c r="L201" s="26" t="n">
        <v>8</v>
      </c>
      <c r="M201" s="26" t="n">
        <v>36</v>
      </c>
      <c r="N201" s="26" t="n">
        <v>2</v>
      </c>
      <c r="O201" s="26" t="inlineStr">
        <is>
          <t>고3 저3</t>
        </is>
      </c>
      <c r="P201" s="25" t="n">
        <v>68</v>
      </c>
      <c r="Q201" s="26" t="inlineStr">
        <is>
          <t>+9</t>
        </is>
      </c>
      <c r="R201" s="26" t="inlineStr">
        <is>
          <t>상위23.2%</t>
        </is>
      </c>
      <c r="S201" s="26" t="n">
        <v>7</v>
      </c>
      <c r="T201" s="26" t="n">
        <v>0</v>
      </c>
      <c r="U201" s="26" t="n">
        <v>0</v>
      </c>
      <c r="V201" s="26" t="n">
        <v>0</v>
      </c>
      <c r="W201" s="26" t="n">
        <v>2</v>
      </c>
      <c r="X201" s="26" t="n">
        <v>31</v>
      </c>
      <c r="Y201" s="26" t="n">
        <v>15</v>
      </c>
      <c r="Z201" s="26" t="n">
        <v>16.19</v>
      </c>
      <c r="AA201" s="26" t="n">
        <v>25.93</v>
      </c>
    </row>
    <row r="202">
      <c r="A202" s="38" t="n">
        <v>1025</v>
      </c>
      <c r="B202" s="39" t="n">
        <v>8</v>
      </c>
      <c r="C202" s="39" t="n">
        <v>9</v>
      </c>
      <c r="D202" s="39" t="n">
        <v>20</v>
      </c>
      <c r="E202" s="39" t="n">
        <v>25</v>
      </c>
      <c r="F202" s="39" t="n">
        <v>29</v>
      </c>
      <c r="G202" s="39" t="n">
        <v>33</v>
      </c>
      <c r="H202" s="39" t="n">
        <v>7</v>
      </c>
      <c r="I202" s="40" t="inlineStr">
        <is>
          <t>8 9 20 25 29 33</t>
        </is>
      </c>
      <c r="J202" s="39" t="n">
        <v>124</v>
      </c>
      <c r="K202" s="39" t="n">
        <v>4</v>
      </c>
      <c r="L202" s="39" t="n">
        <v>9</v>
      </c>
      <c r="M202" s="39" t="n">
        <v>25</v>
      </c>
      <c r="N202" s="39" t="n">
        <v>1</v>
      </c>
      <c r="O202" s="39" t="inlineStr">
        <is>
          <t>고3 저3</t>
        </is>
      </c>
      <c r="P202" s="38" t="n">
        <v>51</v>
      </c>
      <c r="Q202" s="39" t="inlineStr">
        <is>
          <t>-8</t>
        </is>
      </c>
      <c r="R202" s="39" t="inlineStr">
        <is>
          <t>상위79.2%</t>
        </is>
      </c>
      <c r="S202" s="39" t="n">
        <v>3</v>
      </c>
      <c r="T202" s="39" t="n">
        <v>0</v>
      </c>
      <c r="U202" s="39" t="n">
        <v>0</v>
      </c>
      <c r="V202" s="39" t="n">
        <v>0</v>
      </c>
      <c r="W202" s="39" t="n">
        <v>1</v>
      </c>
      <c r="X202" s="39" t="n">
        <v>24</v>
      </c>
      <c r="Y202" s="39" t="n">
        <v>4</v>
      </c>
      <c r="Z202" s="39" t="n">
        <v>61.19</v>
      </c>
      <c r="AA202" s="39" t="n">
        <v>11.8</v>
      </c>
    </row>
    <row r="203">
      <c r="A203" s="38" t="n">
        <v>1024</v>
      </c>
      <c r="B203" s="39" t="n">
        <v>9</v>
      </c>
      <c r="C203" s="39" t="n">
        <v>18</v>
      </c>
      <c r="D203" s="39" t="n">
        <v>20</v>
      </c>
      <c r="E203" s="39" t="n">
        <v>22</v>
      </c>
      <c r="F203" s="39" t="n">
        <v>38</v>
      </c>
      <c r="G203" s="39" t="n">
        <v>44</v>
      </c>
      <c r="H203" s="39" t="n">
        <v>10</v>
      </c>
      <c r="I203" s="40" t="inlineStr">
        <is>
          <t>9 18 20 22 38 44</t>
        </is>
      </c>
      <c r="J203" s="39" t="n">
        <v>151</v>
      </c>
      <c r="K203" s="39" t="n">
        <v>1</v>
      </c>
      <c r="L203" s="39" t="n">
        <v>9</v>
      </c>
      <c r="M203" s="39" t="n">
        <v>35</v>
      </c>
      <c r="N203" s="39" t="n">
        <v>0</v>
      </c>
      <c r="O203" s="39" t="inlineStr">
        <is>
          <t>고2 저4</t>
        </is>
      </c>
      <c r="P203" s="38" t="n">
        <v>36</v>
      </c>
      <c r="Q203" s="39" t="inlineStr">
        <is>
          <t>-23</t>
        </is>
      </c>
      <c r="R203" s="39" t="inlineStr">
        <is>
          <t>상위98.8%</t>
        </is>
      </c>
      <c r="S203" s="39" t="n">
        <v>3</v>
      </c>
      <c r="T203" s="39" t="n">
        <v>0</v>
      </c>
      <c r="U203" s="39" t="n">
        <v>0</v>
      </c>
      <c r="V203" s="39" t="n">
        <v>0</v>
      </c>
      <c r="W203" s="39" t="n">
        <v>0</v>
      </c>
      <c r="X203" s="39" t="n">
        <v>18</v>
      </c>
      <c r="Y203" s="39" t="n">
        <v>8</v>
      </c>
      <c r="Z203" s="39" t="n">
        <v>30.2</v>
      </c>
      <c r="AA203" s="39" t="n">
        <v>14.09</v>
      </c>
    </row>
    <row r="204">
      <c r="A204" s="41" t="n">
        <v>1023</v>
      </c>
      <c r="B204" s="42" t="n">
        <v>10</v>
      </c>
      <c r="C204" s="42" t="n">
        <v>14</v>
      </c>
      <c r="D204" s="42" t="n">
        <v>16</v>
      </c>
      <c r="E204" s="42" t="n">
        <v>18</v>
      </c>
      <c r="F204" s="42" t="n">
        <v>29</v>
      </c>
      <c r="G204" s="42" t="n">
        <v>35</v>
      </c>
      <c r="H204" s="42" t="n">
        <v>25</v>
      </c>
      <c r="I204" s="43" t="inlineStr">
        <is>
          <t>10 14 16 18 29 35</t>
        </is>
      </c>
      <c r="J204" s="42" t="n">
        <v>122</v>
      </c>
      <c r="K204" s="42" t="n">
        <v>2</v>
      </c>
      <c r="L204" s="42" t="n">
        <v>6</v>
      </c>
      <c r="M204" s="42" t="n">
        <v>25</v>
      </c>
      <c r="N204" s="42" t="n">
        <v>0</v>
      </c>
      <c r="O204" s="42" t="inlineStr">
        <is>
          <t>고2 저4</t>
        </is>
      </c>
      <c r="P204" s="41" t="n">
        <v>57</v>
      </c>
      <c r="Q204" s="42" t="inlineStr">
        <is>
          <t>-2</t>
        </is>
      </c>
      <c r="R204" s="42" t="inlineStr">
        <is>
          <t>상위59.3%</t>
        </is>
      </c>
      <c r="S204" s="42" t="n">
        <v>0</v>
      </c>
      <c r="T204" s="42" t="n">
        <v>0</v>
      </c>
      <c r="U204" s="42" t="n">
        <v>0</v>
      </c>
      <c r="V204" s="42" t="n">
        <v>0</v>
      </c>
      <c r="W204" s="42" t="n">
        <v>1</v>
      </c>
      <c r="X204" s="42" t="n">
        <v>27</v>
      </c>
      <c r="Y204" s="42" t="n">
        <v>9</v>
      </c>
      <c r="Z204" s="42" t="n">
        <v>27.46</v>
      </c>
      <c r="AA204" s="42" t="n">
        <v>21.88</v>
      </c>
    </row>
    <row r="205">
      <c r="A205" s="41" t="n">
        <v>1022</v>
      </c>
      <c r="B205" s="42" t="n">
        <v>5</v>
      </c>
      <c r="C205" s="42" t="n">
        <v>6</v>
      </c>
      <c r="D205" s="42" t="n">
        <v>11</v>
      </c>
      <c r="E205" s="42" t="n">
        <v>29</v>
      </c>
      <c r="F205" s="42" t="n">
        <v>42</v>
      </c>
      <c r="G205" s="42" t="n">
        <v>45</v>
      </c>
      <c r="H205" s="42" t="n">
        <v>28</v>
      </c>
      <c r="I205" s="43" t="inlineStr">
        <is>
          <t>5 6 11 29 42 45</t>
        </is>
      </c>
      <c r="J205" s="42" t="n">
        <v>138</v>
      </c>
      <c r="K205" s="42" t="n">
        <v>4</v>
      </c>
      <c r="L205" s="42" t="n">
        <v>10</v>
      </c>
      <c r="M205" s="42" t="n">
        <v>40</v>
      </c>
      <c r="N205" s="42" t="n">
        <v>1</v>
      </c>
      <c r="O205" s="42" t="inlineStr">
        <is>
          <t>고3 저3</t>
        </is>
      </c>
      <c r="P205" s="41" t="n">
        <v>52</v>
      </c>
      <c r="Q205" s="42" t="inlineStr">
        <is>
          <t>-7</t>
        </is>
      </c>
      <c r="R205" s="42" t="inlineStr">
        <is>
          <t>상위77.4%</t>
        </is>
      </c>
      <c r="S205" s="42" t="n">
        <v>3</v>
      </c>
      <c r="T205" s="42" t="n">
        <v>0</v>
      </c>
      <c r="U205" s="42" t="n">
        <v>0</v>
      </c>
      <c r="V205" s="42" t="n">
        <v>0</v>
      </c>
      <c r="W205" s="42" t="n">
        <v>0</v>
      </c>
      <c r="X205" s="42" t="n">
        <v>26</v>
      </c>
      <c r="Y205" s="42" t="n">
        <v>5</v>
      </c>
      <c r="Z205" s="42" t="n">
        <v>48.66</v>
      </c>
      <c r="AA205" s="42" t="n">
        <v>17.38</v>
      </c>
    </row>
    <row r="206">
      <c r="A206" s="41" t="n">
        <v>1021</v>
      </c>
      <c r="B206" s="42" t="n">
        <v>12</v>
      </c>
      <c r="C206" s="42" t="n">
        <v>15</v>
      </c>
      <c r="D206" s="42" t="n">
        <v>17</v>
      </c>
      <c r="E206" s="42" t="n">
        <v>24</v>
      </c>
      <c r="F206" s="42" t="n">
        <v>29</v>
      </c>
      <c r="G206" s="42" t="n">
        <v>45</v>
      </c>
      <c r="H206" s="42" t="n">
        <v>16</v>
      </c>
      <c r="I206" s="43" t="inlineStr">
        <is>
          <t>12 15 17 24 29 45</t>
        </is>
      </c>
      <c r="J206" s="42" t="n">
        <v>142</v>
      </c>
      <c r="K206" s="42" t="n">
        <v>4</v>
      </c>
      <c r="L206" s="42" t="n">
        <v>8</v>
      </c>
      <c r="M206" s="42" t="n">
        <v>33</v>
      </c>
      <c r="N206" s="42" t="n">
        <v>0</v>
      </c>
      <c r="O206" s="42" t="inlineStr">
        <is>
          <t>고3 저3</t>
        </is>
      </c>
      <c r="P206" s="41" t="n">
        <v>57</v>
      </c>
      <c r="Q206" s="42" t="inlineStr">
        <is>
          <t>-2</t>
        </is>
      </c>
      <c r="R206" s="42" t="inlineStr">
        <is>
          <t>상위59.3%</t>
        </is>
      </c>
      <c r="S206" s="42" t="n">
        <v>4</v>
      </c>
      <c r="T206" s="42" t="n">
        <v>0</v>
      </c>
      <c r="U206" s="42" t="n">
        <v>0</v>
      </c>
      <c r="V206" s="42" t="n">
        <v>0</v>
      </c>
      <c r="W206" s="42" t="n">
        <v>1</v>
      </c>
      <c r="X206" s="42" t="n">
        <v>27</v>
      </c>
      <c r="Y206" s="42" t="n">
        <v>12</v>
      </c>
      <c r="Z206" s="42" t="n">
        <v>21.09</v>
      </c>
      <c r="AA206" s="42" t="n">
        <v>17.4</v>
      </c>
    </row>
    <row r="207">
      <c r="A207" s="41" t="n">
        <v>1020</v>
      </c>
      <c r="B207" s="42" t="n">
        <v>12</v>
      </c>
      <c r="C207" s="42" t="n">
        <v>27</v>
      </c>
      <c r="D207" s="42" t="n">
        <v>29</v>
      </c>
      <c r="E207" s="42" t="n">
        <v>38</v>
      </c>
      <c r="F207" s="42" t="n">
        <v>41</v>
      </c>
      <c r="G207" s="42" t="n">
        <v>45</v>
      </c>
      <c r="H207" s="42" t="n">
        <v>6</v>
      </c>
      <c r="I207" s="43" t="inlineStr">
        <is>
          <t>12 27 29 38 41 45</t>
        </is>
      </c>
      <c r="J207" s="42" t="n">
        <v>192</v>
      </c>
      <c r="K207" s="42" t="n">
        <v>4</v>
      </c>
      <c r="L207" s="42" t="n">
        <v>10</v>
      </c>
      <c r="M207" s="42" t="n">
        <v>33</v>
      </c>
      <c r="N207" s="42" t="n">
        <v>0</v>
      </c>
      <c r="O207" s="42" t="inlineStr">
        <is>
          <t>고5 저1</t>
        </is>
      </c>
      <c r="P207" s="41" t="n">
        <v>56</v>
      </c>
      <c r="Q207" s="42" t="inlineStr">
        <is>
          <t>-3</t>
        </is>
      </c>
      <c r="R207" s="42" t="inlineStr">
        <is>
          <t>상위63.5%</t>
        </is>
      </c>
      <c r="S207" s="42" t="n">
        <v>5</v>
      </c>
      <c r="T207" s="42" t="n">
        <v>0</v>
      </c>
      <c r="U207" s="42" t="n">
        <v>0</v>
      </c>
      <c r="V207" s="42" t="n">
        <v>0</v>
      </c>
      <c r="W207" s="42" t="n">
        <v>2</v>
      </c>
      <c r="X207" s="42" t="n">
        <v>25</v>
      </c>
      <c r="Y207" s="42" t="n">
        <v>13</v>
      </c>
      <c r="Z207" s="42" t="n">
        <v>19.66</v>
      </c>
      <c r="AA207" s="42" t="n">
        <v>17.23</v>
      </c>
    </row>
    <row r="208">
      <c r="A208" s="41" t="n">
        <v>1019</v>
      </c>
      <c r="B208" s="42" t="n">
        <v>1</v>
      </c>
      <c r="C208" s="42" t="n">
        <v>4</v>
      </c>
      <c r="D208" s="42" t="n">
        <v>13</v>
      </c>
      <c r="E208" s="42" t="n">
        <v>17</v>
      </c>
      <c r="F208" s="42" t="n">
        <v>34</v>
      </c>
      <c r="G208" s="42" t="n">
        <v>39</v>
      </c>
      <c r="H208" s="42" t="n">
        <v>6</v>
      </c>
      <c r="I208" s="43" t="inlineStr">
        <is>
          <t>1 4 13 17 34 39</t>
        </is>
      </c>
      <c r="J208" s="42" t="n">
        <v>108</v>
      </c>
      <c r="K208" s="42" t="n">
        <v>4</v>
      </c>
      <c r="L208" s="42" t="n">
        <v>10</v>
      </c>
      <c r="M208" s="42" t="n">
        <v>38</v>
      </c>
      <c r="N208" s="42" t="n">
        <v>0</v>
      </c>
      <c r="O208" s="42" t="inlineStr">
        <is>
          <t>고2 저4</t>
        </is>
      </c>
      <c r="P208" s="41" t="n">
        <v>55</v>
      </c>
      <c r="Q208" s="42" t="inlineStr">
        <is>
          <t>-4</t>
        </is>
      </c>
      <c r="R208" s="42" t="inlineStr">
        <is>
          <t>상위66.9%</t>
        </is>
      </c>
      <c r="S208" s="42" t="n">
        <v>5</v>
      </c>
      <c r="T208" s="42" t="n">
        <v>0</v>
      </c>
      <c r="U208" s="42" t="n">
        <v>0</v>
      </c>
      <c r="V208" s="42" t="n">
        <v>0</v>
      </c>
      <c r="W208" s="42" t="n">
        <v>5</v>
      </c>
      <c r="X208" s="42" t="n">
        <v>20</v>
      </c>
      <c r="Y208" s="42" t="n">
        <v>50</v>
      </c>
      <c r="Z208" s="42" t="n">
        <v>4.39</v>
      </c>
      <c r="AA208" s="42" t="n">
        <v>12.61</v>
      </c>
    </row>
    <row r="209">
      <c r="A209" s="27" t="n">
        <v>1018</v>
      </c>
      <c r="B209" s="28" t="n">
        <v>3</v>
      </c>
      <c r="C209" s="28" t="n">
        <v>19</v>
      </c>
      <c r="D209" s="28" t="n">
        <v>21</v>
      </c>
      <c r="E209" s="28" t="n">
        <v>25</v>
      </c>
      <c r="F209" s="28" t="n">
        <v>37</v>
      </c>
      <c r="G209" s="28" t="n">
        <v>45</v>
      </c>
      <c r="H209" s="28" t="n">
        <v>35</v>
      </c>
      <c r="I209" s="30" t="inlineStr">
        <is>
          <t>3 19 21 25 37 45</t>
        </is>
      </c>
      <c r="J209" s="28" t="n">
        <v>150</v>
      </c>
      <c r="K209" s="28" t="n">
        <v>6</v>
      </c>
      <c r="L209" s="28" t="n">
        <v>8</v>
      </c>
      <c r="M209" s="28" t="n">
        <v>42</v>
      </c>
      <c r="N209" s="28" t="n">
        <v>0</v>
      </c>
      <c r="O209" s="28" t="inlineStr">
        <is>
          <t>고3 저3</t>
        </is>
      </c>
      <c r="P209" s="27" t="n">
        <v>62</v>
      </c>
      <c r="Q209" s="28" t="inlineStr">
        <is>
          <t>+3</t>
        </is>
      </c>
      <c r="R209" s="28" t="inlineStr">
        <is>
          <t>상위41.2%</t>
        </is>
      </c>
      <c r="S209" s="28" t="n">
        <v>3</v>
      </c>
      <c r="T209" s="28" t="n">
        <v>0</v>
      </c>
      <c r="U209" s="28" t="n">
        <v>0</v>
      </c>
      <c r="V209" s="28" t="n">
        <v>0</v>
      </c>
      <c r="W209" s="28" t="n">
        <v>0</v>
      </c>
      <c r="X209" s="28" t="n">
        <v>31</v>
      </c>
      <c r="Y209" s="28" t="n">
        <v>2</v>
      </c>
      <c r="Z209" s="28" t="n">
        <v>123.62</v>
      </c>
      <c r="AA209" s="28" t="n">
        <v>18.81</v>
      </c>
    </row>
    <row r="210">
      <c r="A210" s="27" t="n">
        <v>1017</v>
      </c>
      <c r="B210" s="28" t="n">
        <v>12</v>
      </c>
      <c r="C210" s="28" t="n">
        <v>18</v>
      </c>
      <c r="D210" s="28" t="n">
        <v>22</v>
      </c>
      <c r="E210" s="28" t="n">
        <v>23</v>
      </c>
      <c r="F210" s="28" t="n">
        <v>30</v>
      </c>
      <c r="G210" s="28" t="n">
        <v>34</v>
      </c>
      <c r="H210" s="28" t="n">
        <v>32</v>
      </c>
      <c r="I210" s="30" t="inlineStr">
        <is>
          <t>12 18 22 23 30 34</t>
        </is>
      </c>
      <c r="J210" s="28" t="n">
        <v>139</v>
      </c>
      <c r="K210" s="28" t="n">
        <v>1</v>
      </c>
      <c r="L210" s="28" t="n">
        <v>7</v>
      </c>
      <c r="M210" s="28" t="n">
        <v>22</v>
      </c>
      <c r="N210" s="28" t="n">
        <v>1</v>
      </c>
      <c r="O210" s="28" t="inlineStr">
        <is>
          <t>고3 저3</t>
        </is>
      </c>
      <c r="P210" s="27" t="n">
        <v>64</v>
      </c>
      <c r="Q210" s="28" t="inlineStr">
        <is>
          <t>+5</t>
        </is>
      </c>
      <c r="R210" s="28" t="inlineStr">
        <is>
          <t>상위35.2%</t>
        </is>
      </c>
      <c r="S210" s="28" t="n">
        <v>7</v>
      </c>
      <c r="T210" s="28" t="n">
        <v>0</v>
      </c>
      <c r="U210" s="28" t="n">
        <v>0</v>
      </c>
      <c r="V210" s="28" t="n">
        <v>0</v>
      </c>
      <c r="W210" s="28" t="n">
        <v>2</v>
      </c>
      <c r="X210" s="28" t="n">
        <v>29</v>
      </c>
      <c r="Y210" s="28" t="n">
        <v>7</v>
      </c>
      <c r="Z210" s="28" t="n">
        <v>35.18</v>
      </c>
      <c r="AA210" s="28" t="n">
        <v>18.6</v>
      </c>
    </row>
    <row r="211">
      <c r="A211" s="25" t="n">
        <v>1016</v>
      </c>
      <c r="B211" s="26" t="n">
        <v>15</v>
      </c>
      <c r="C211" s="26" t="n">
        <v>26</v>
      </c>
      <c r="D211" s="26" t="n">
        <v>28</v>
      </c>
      <c r="E211" s="26" t="n">
        <v>34</v>
      </c>
      <c r="F211" s="26" t="n">
        <v>41</v>
      </c>
      <c r="G211" s="26" t="n">
        <v>42</v>
      </c>
      <c r="H211" s="26" t="n">
        <v>44</v>
      </c>
      <c r="I211" s="44" t="inlineStr">
        <is>
          <t>15 26 28 34 41 42</t>
        </is>
      </c>
      <c r="J211" s="26" t="n">
        <v>186</v>
      </c>
      <c r="K211" s="26" t="n">
        <v>2</v>
      </c>
      <c r="L211" s="26" t="n">
        <v>8</v>
      </c>
      <c r="M211" s="26" t="n">
        <v>27</v>
      </c>
      <c r="N211" s="26" t="n">
        <v>1</v>
      </c>
      <c r="O211" s="26" t="inlineStr">
        <is>
          <t>고5 저1</t>
        </is>
      </c>
      <c r="P211" s="25" t="n">
        <v>74</v>
      </c>
      <c r="Q211" s="26" t="inlineStr">
        <is>
          <t>+15</t>
        </is>
      </c>
      <c r="R211" s="26" t="inlineStr">
        <is>
          <t>상위9.2%</t>
        </is>
      </c>
      <c r="S211" s="26" t="n">
        <v>7</v>
      </c>
      <c r="T211" s="26" t="n">
        <v>0</v>
      </c>
      <c r="U211" s="26" t="n">
        <v>0</v>
      </c>
      <c r="V211" s="26" t="n">
        <v>0</v>
      </c>
      <c r="W211" s="26" t="n">
        <v>2</v>
      </c>
      <c r="X211" s="26" t="n">
        <v>34</v>
      </c>
      <c r="Y211" s="26" t="n">
        <v>11</v>
      </c>
      <c r="Z211" s="26" t="n">
        <v>22.61</v>
      </c>
      <c r="AA211" s="26" t="n">
        <v>26.53</v>
      </c>
    </row>
    <row r="212">
      <c r="A212" s="25" t="n">
        <v>1015</v>
      </c>
      <c r="B212" s="26" t="n">
        <v>14</v>
      </c>
      <c r="C212" s="26" t="n">
        <v>23</v>
      </c>
      <c r="D212" s="26" t="n">
        <v>31</v>
      </c>
      <c r="E212" s="26" t="n">
        <v>33</v>
      </c>
      <c r="F212" s="26" t="n">
        <v>37</v>
      </c>
      <c r="G212" s="26" t="n">
        <v>40</v>
      </c>
      <c r="H212" s="26" t="n">
        <v>44</v>
      </c>
      <c r="I212" s="44" t="inlineStr">
        <is>
          <t>14 23 31 33 37 40</t>
        </is>
      </c>
      <c r="J212" s="26" t="n">
        <v>178</v>
      </c>
      <c r="K212" s="26" t="n">
        <v>4</v>
      </c>
      <c r="L212" s="26" t="n">
        <v>8</v>
      </c>
      <c r="M212" s="26" t="n">
        <v>26</v>
      </c>
      <c r="N212" s="26" t="n">
        <v>0</v>
      </c>
      <c r="O212" s="26" t="inlineStr">
        <is>
          <t>고5 저1</t>
        </is>
      </c>
      <c r="P212" s="25" t="n">
        <v>79</v>
      </c>
      <c r="Q212" s="26" t="inlineStr">
        <is>
          <t>+20</t>
        </is>
      </c>
      <c r="R212" s="26" t="inlineStr">
        <is>
          <t>상위4.5%</t>
        </is>
      </c>
      <c r="S212" s="26" t="n">
        <v>8</v>
      </c>
      <c r="T212" s="26" t="n">
        <v>0</v>
      </c>
      <c r="U212" s="26" t="n">
        <v>0</v>
      </c>
      <c r="V212" s="26" t="n">
        <v>0</v>
      </c>
      <c r="W212" s="26" t="n">
        <v>5</v>
      </c>
      <c r="X212" s="26" t="n">
        <v>32</v>
      </c>
      <c r="Y212" s="26" t="n">
        <v>8</v>
      </c>
      <c r="Z212" s="26" t="n">
        <v>30.51</v>
      </c>
      <c r="AA212" s="26" t="n">
        <v>16.32</v>
      </c>
    </row>
    <row r="213">
      <c r="A213" s="25" t="n">
        <v>1014</v>
      </c>
      <c r="B213" s="26" t="n">
        <v>3</v>
      </c>
      <c r="C213" s="26" t="n">
        <v>11</v>
      </c>
      <c r="D213" s="26" t="n">
        <v>14</v>
      </c>
      <c r="E213" s="26" t="n">
        <v>18</v>
      </c>
      <c r="F213" s="26" t="n">
        <v>26</v>
      </c>
      <c r="G213" s="26" t="n">
        <v>27</v>
      </c>
      <c r="H213" s="26" t="n">
        <v>21</v>
      </c>
      <c r="I213" s="44" t="inlineStr">
        <is>
          <t>3 11 14 18 26 27</t>
        </is>
      </c>
      <c r="J213" s="26" t="n">
        <v>99</v>
      </c>
      <c r="K213" s="26" t="n">
        <v>3</v>
      </c>
      <c r="L213" s="26" t="n">
        <v>8</v>
      </c>
      <c r="M213" s="26" t="n">
        <v>24</v>
      </c>
      <c r="N213" s="26" t="n">
        <v>1</v>
      </c>
      <c r="O213" s="26" t="inlineStr">
        <is>
          <t>고2 저4</t>
        </is>
      </c>
      <c r="P213" s="25" t="n">
        <v>68</v>
      </c>
      <c r="Q213" s="26" t="inlineStr">
        <is>
          <t>+9</t>
        </is>
      </c>
      <c r="R213" s="26" t="inlineStr">
        <is>
          <t>상위23.2%</t>
        </is>
      </c>
      <c r="S213" s="26" t="n">
        <v>8</v>
      </c>
      <c r="T213" s="26" t="n">
        <v>0</v>
      </c>
      <c r="U213" s="26" t="n">
        <v>0</v>
      </c>
      <c r="V213" s="26" t="n">
        <v>0</v>
      </c>
      <c r="W213" s="26" t="n">
        <v>2</v>
      </c>
      <c r="X213" s="26" t="n">
        <v>31</v>
      </c>
      <c r="Y213" s="26" t="n">
        <v>10</v>
      </c>
      <c r="Z213" s="26" t="n">
        <v>24.1</v>
      </c>
      <c r="AA213" s="26" t="n">
        <v>10.85</v>
      </c>
    </row>
    <row r="214">
      <c r="A214" s="25" t="n">
        <v>1013</v>
      </c>
      <c r="B214" s="26" t="n">
        <v>21</v>
      </c>
      <c r="C214" s="26" t="n">
        <v>22</v>
      </c>
      <c r="D214" s="26" t="n">
        <v>26</v>
      </c>
      <c r="E214" s="26" t="n">
        <v>34</v>
      </c>
      <c r="F214" s="26" t="n">
        <v>36</v>
      </c>
      <c r="G214" s="26" t="n">
        <v>41</v>
      </c>
      <c r="H214" s="26" t="n">
        <v>32</v>
      </c>
      <c r="I214" s="44" t="inlineStr">
        <is>
          <t>21 22 26 34 36 41</t>
        </is>
      </c>
      <c r="J214" s="26" t="n">
        <v>180</v>
      </c>
      <c r="K214" s="26" t="n">
        <v>2</v>
      </c>
      <c r="L214" s="26" t="n">
        <v>8</v>
      </c>
      <c r="M214" s="26" t="n">
        <v>20</v>
      </c>
      <c r="N214" s="26" t="n">
        <v>1</v>
      </c>
      <c r="O214" s="26" t="inlineStr">
        <is>
          <t>고4 저2</t>
        </is>
      </c>
      <c r="P214" s="25" t="n">
        <v>67</v>
      </c>
      <c r="Q214" s="26" t="inlineStr">
        <is>
          <t>+8</t>
        </is>
      </c>
      <c r="R214" s="26" t="inlineStr">
        <is>
          <t>상위26.4%</t>
        </is>
      </c>
      <c r="S214" s="26" t="n">
        <v>5</v>
      </c>
      <c r="T214" s="26" t="n">
        <v>0</v>
      </c>
      <c r="U214" s="26" t="n">
        <v>0</v>
      </c>
      <c r="V214" s="26" t="n">
        <v>0</v>
      </c>
      <c r="W214" s="26" t="n">
        <v>1</v>
      </c>
      <c r="X214" s="26" t="n">
        <v>32</v>
      </c>
      <c r="Y214" s="26" t="n">
        <v>5</v>
      </c>
      <c r="Z214" s="26" t="n">
        <v>50.48</v>
      </c>
      <c r="AA214" s="26" t="n">
        <v>19.06</v>
      </c>
    </row>
    <row r="215">
      <c r="A215" s="27" t="n">
        <v>1012</v>
      </c>
      <c r="B215" s="28" t="n">
        <v>5</v>
      </c>
      <c r="C215" s="28" t="n">
        <v>11</v>
      </c>
      <c r="D215" s="28" t="n">
        <v>18</v>
      </c>
      <c r="E215" s="28" t="n">
        <v>20</v>
      </c>
      <c r="F215" s="28" t="n">
        <v>35</v>
      </c>
      <c r="G215" s="28" t="n">
        <v>45</v>
      </c>
      <c r="H215" s="28" t="n">
        <v>3</v>
      </c>
      <c r="I215" s="30" t="inlineStr">
        <is>
          <t>5 11 18 20 35 45</t>
        </is>
      </c>
      <c r="J215" s="28" t="n">
        <v>134</v>
      </c>
      <c r="K215" s="28" t="n">
        <v>4</v>
      </c>
      <c r="L215" s="28" t="n">
        <v>9</v>
      </c>
      <c r="M215" s="28" t="n">
        <v>40</v>
      </c>
      <c r="N215" s="28" t="n">
        <v>0</v>
      </c>
      <c r="O215" s="28" t="inlineStr">
        <is>
          <t>고2 저4</t>
        </is>
      </c>
      <c r="P215" s="27" t="n">
        <v>59</v>
      </c>
      <c r="Q215" s="28" t="inlineStr">
        <is>
          <t>-0</t>
        </is>
      </c>
      <c r="R215" s="28" t="inlineStr">
        <is>
          <t>상위52.2%</t>
        </is>
      </c>
      <c r="S215" s="28" t="n">
        <v>4</v>
      </c>
      <c r="T215" s="28" t="n">
        <v>0</v>
      </c>
      <c r="U215" s="28" t="n">
        <v>0</v>
      </c>
      <c r="V215" s="28" t="n">
        <v>0</v>
      </c>
      <c r="W215" s="28" t="n">
        <v>1</v>
      </c>
      <c r="X215" s="28" t="n">
        <v>28</v>
      </c>
      <c r="Y215" s="28" t="n">
        <v>13</v>
      </c>
      <c r="Z215" s="28" t="n">
        <v>18.62</v>
      </c>
      <c r="AA215" s="28" t="n">
        <v>18.5</v>
      </c>
    </row>
    <row r="216">
      <c r="A216" s="27" t="n">
        <v>1011</v>
      </c>
      <c r="B216" s="28" t="n">
        <v>1</v>
      </c>
      <c r="C216" s="28" t="n">
        <v>9</v>
      </c>
      <c r="D216" s="28" t="n">
        <v>12</v>
      </c>
      <c r="E216" s="28" t="n">
        <v>26</v>
      </c>
      <c r="F216" s="28" t="n">
        <v>35</v>
      </c>
      <c r="G216" s="28" t="n">
        <v>38</v>
      </c>
      <c r="H216" s="28" t="n">
        <v>42</v>
      </c>
      <c r="I216" s="30" t="inlineStr">
        <is>
          <t>1 9 12 26 35 38</t>
        </is>
      </c>
      <c r="J216" s="28" t="n">
        <v>121</v>
      </c>
      <c r="K216" s="28" t="n">
        <v>3</v>
      </c>
      <c r="L216" s="28" t="n">
        <v>8</v>
      </c>
      <c r="M216" s="28" t="n">
        <v>37</v>
      </c>
      <c r="N216" s="28" t="n">
        <v>0</v>
      </c>
      <c r="O216" s="28" t="inlineStr">
        <is>
          <t>고3 저3</t>
        </is>
      </c>
      <c r="P216" s="27" t="n">
        <v>64</v>
      </c>
      <c r="Q216" s="28" t="inlineStr">
        <is>
          <t>+5</t>
        </is>
      </c>
      <c r="R216" s="28" t="inlineStr">
        <is>
          <t>상위35.2%</t>
        </is>
      </c>
      <c r="S216" s="28" t="n">
        <v>7</v>
      </c>
      <c r="T216" s="28" t="n">
        <v>0</v>
      </c>
      <c r="U216" s="28" t="n">
        <v>0</v>
      </c>
      <c r="V216" s="28" t="n">
        <v>0</v>
      </c>
      <c r="W216" s="28" t="n">
        <v>2</v>
      </c>
      <c r="X216" s="28" t="n">
        <v>29</v>
      </c>
      <c r="Y216" s="28" t="n">
        <v>11</v>
      </c>
      <c r="Z216" s="28" t="n">
        <v>22.2</v>
      </c>
      <c r="AA216" s="28" t="n">
        <v>21.1</v>
      </c>
    </row>
    <row r="217">
      <c r="A217" s="27" t="n">
        <v>1010</v>
      </c>
      <c r="B217" s="28" t="n">
        <v>9</v>
      </c>
      <c r="C217" s="28" t="n">
        <v>12</v>
      </c>
      <c r="D217" s="28" t="n">
        <v>15</v>
      </c>
      <c r="E217" s="28" t="n">
        <v>25</v>
      </c>
      <c r="F217" s="28" t="n">
        <v>34</v>
      </c>
      <c r="G217" s="28" t="n">
        <v>36</v>
      </c>
      <c r="H217" s="28" t="n">
        <v>3</v>
      </c>
      <c r="I217" s="30" t="inlineStr">
        <is>
          <t>9 12 15 25 34 36</t>
        </is>
      </c>
      <c r="J217" s="28" t="n">
        <v>131</v>
      </c>
      <c r="K217" s="28" t="n">
        <v>3</v>
      </c>
      <c r="L217" s="28" t="n">
        <v>9</v>
      </c>
      <c r="M217" s="28" t="n">
        <v>27</v>
      </c>
      <c r="N217" s="28" t="n">
        <v>0</v>
      </c>
      <c r="O217" s="28" t="inlineStr">
        <is>
          <t>고3 저3</t>
        </is>
      </c>
      <c r="P217" s="27" t="n">
        <v>63</v>
      </c>
      <c r="Q217" s="28" t="inlineStr">
        <is>
          <t>+4</t>
        </is>
      </c>
      <c r="R217" s="28" t="inlineStr">
        <is>
          <t>상위38.3%</t>
        </is>
      </c>
      <c r="S217" s="28" t="n">
        <v>5</v>
      </c>
      <c r="T217" s="28" t="n">
        <v>0</v>
      </c>
      <c r="U217" s="28" t="n">
        <v>0</v>
      </c>
      <c r="V217" s="28" t="n">
        <v>0</v>
      </c>
      <c r="W217" s="28" t="n">
        <v>1</v>
      </c>
      <c r="X217" s="28" t="n">
        <v>30</v>
      </c>
      <c r="Y217" s="28" t="n">
        <v>8</v>
      </c>
      <c r="Z217" s="28" t="n">
        <v>31.19</v>
      </c>
      <c r="AA217" s="28" t="n">
        <v>11.03</v>
      </c>
    </row>
    <row r="218">
      <c r="A218" s="25" t="n">
        <v>1009</v>
      </c>
      <c r="B218" s="26" t="n">
        <v>15</v>
      </c>
      <c r="C218" s="26" t="n">
        <v>23</v>
      </c>
      <c r="D218" s="26" t="n">
        <v>29</v>
      </c>
      <c r="E218" s="26" t="n">
        <v>34</v>
      </c>
      <c r="F218" s="26" t="n">
        <v>40</v>
      </c>
      <c r="G218" s="26" t="n">
        <v>44</v>
      </c>
      <c r="H218" s="26" t="n">
        <v>20</v>
      </c>
      <c r="I218" s="44" t="inlineStr">
        <is>
          <t>15 23 29 34 40 44</t>
        </is>
      </c>
      <c r="J218" s="26" t="n">
        <v>185</v>
      </c>
      <c r="K218" s="26" t="n">
        <v>3</v>
      </c>
      <c r="L218" s="26" t="n">
        <v>8</v>
      </c>
      <c r="M218" s="26" t="n">
        <v>29</v>
      </c>
      <c r="N218" s="26" t="n">
        <v>0</v>
      </c>
      <c r="O218" s="26" t="inlineStr">
        <is>
          <t>고5 저1</t>
        </is>
      </c>
      <c r="P218" s="25" t="n">
        <v>69</v>
      </c>
      <c r="Q218" s="26" t="inlineStr">
        <is>
          <t>+10</t>
        </is>
      </c>
      <c r="R218" s="26" t="inlineStr">
        <is>
          <t>상위19.9%</t>
        </is>
      </c>
      <c r="S218" s="26" t="n">
        <v>7</v>
      </c>
      <c r="T218" s="26" t="n">
        <v>0</v>
      </c>
      <c r="U218" s="26" t="n">
        <v>0</v>
      </c>
      <c r="V218" s="26" t="n">
        <v>0</v>
      </c>
      <c r="W218" s="26" t="n">
        <v>3</v>
      </c>
      <c r="X218" s="26" t="n">
        <v>30</v>
      </c>
      <c r="Y218" s="26" t="n">
        <v>15</v>
      </c>
      <c r="Z218" s="26" t="n">
        <v>17.02</v>
      </c>
      <c r="AA218" s="26" t="n">
        <v>17.6</v>
      </c>
    </row>
    <row r="219">
      <c r="A219" s="41" t="n">
        <v>1008</v>
      </c>
      <c r="B219" s="42" t="n">
        <v>9</v>
      </c>
      <c r="C219" s="42" t="n">
        <v>11</v>
      </c>
      <c r="D219" s="42" t="n">
        <v>30</v>
      </c>
      <c r="E219" s="42" t="n">
        <v>31</v>
      </c>
      <c r="F219" s="42" t="n">
        <v>41</v>
      </c>
      <c r="G219" s="42" t="n">
        <v>44</v>
      </c>
      <c r="H219" s="42" t="n">
        <v>33</v>
      </c>
      <c r="I219" s="43" t="inlineStr">
        <is>
          <t>9 11 30 31 41 44</t>
        </is>
      </c>
      <c r="J219" s="42" t="n">
        <v>166</v>
      </c>
      <c r="K219" s="42" t="n">
        <v>4</v>
      </c>
      <c r="L219" s="42" t="n">
        <v>10</v>
      </c>
      <c r="M219" s="42" t="n">
        <v>35</v>
      </c>
      <c r="N219" s="42" t="n">
        <v>1</v>
      </c>
      <c r="O219" s="42" t="inlineStr">
        <is>
          <t>고4 저2</t>
        </is>
      </c>
      <c r="P219" s="41" t="n">
        <v>57</v>
      </c>
      <c r="Q219" s="42" t="inlineStr">
        <is>
          <t>-2</t>
        </is>
      </c>
      <c r="R219" s="42" t="inlineStr">
        <is>
          <t>상위59.3%</t>
        </is>
      </c>
      <c r="S219" s="42" t="n">
        <v>3</v>
      </c>
      <c r="T219" s="42" t="n">
        <v>0</v>
      </c>
      <c r="U219" s="42" t="n">
        <v>0</v>
      </c>
      <c r="V219" s="42" t="n">
        <v>0</v>
      </c>
      <c r="W219" s="42" t="n">
        <v>1</v>
      </c>
      <c r="X219" s="42" t="n">
        <v>27</v>
      </c>
      <c r="Y219" s="42" t="n">
        <v>11</v>
      </c>
      <c r="Z219" s="42" t="n">
        <v>22.67</v>
      </c>
      <c r="AA219" s="42" t="n">
        <v>18.71</v>
      </c>
    </row>
    <row r="220">
      <c r="A220" s="25" t="n">
        <v>1007</v>
      </c>
      <c r="B220" s="26" t="n">
        <v>8</v>
      </c>
      <c r="C220" s="26" t="n">
        <v>11</v>
      </c>
      <c r="D220" s="26" t="n">
        <v>16</v>
      </c>
      <c r="E220" s="26" t="n">
        <v>19</v>
      </c>
      <c r="F220" s="26" t="n">
        <v>21</v>
      </c>
      <c r="G220" s="26" t="n">
        <v>25</v>
      </c>
      <c r="H220" s="26" t="n">
        <v>40</v>
      </c>
      <c r="I220" s="44" t="inlineStr">
        <is>
          <t>8 11 16 19 21 25</t>
        </is>
      </c>
      <c r="J220" s="26" t="n">
        <v>100</v>
      </c>
      <c r="K220" s="26" t="n">
        <v>4</v>
      </c>
      <c r="L220" s="26" t="n">
        <v>7</v>
      </c>
      <c r="M220" s="26" t="n">
        <v>17</v>
      </c>
      <c r="N220" s="26" t="n">
        <v>0</v>
      </c>
      <c r="O220" s="26" t="inlineStr">
        <is>
          <t>고1 저5</t>
        </is>
      </c>
      <c r="P220" s="25" t="n">
        <v>77</v>
      </c>
      <c r="Q220" s="26" t="inlineStr">
        <is>
          <t>+18</t>
        </is>
      </c>
      <c r="R220" s="26" t="inlineStr">
        <is>
          <t>상위5.7%</t>
        </is>
      </c>
      <c r="S220" s="26" t="n">
        <v>7</v>
      </c>
      <c r="T220" s="26" t="n">
        <v>0</v>
      </c>
      <c r="U220" s="26" t="n">
        <v>0</v>
      </c>
      <c r="V220" s="26" t="n">
        <v>0</v>
      </c>
      <c r="W220" s="26" t="n">
        <v>5</v>
      </c>
      <c r="X220" s="26" t="n">
        <v>31</v>
      </c>
      <c r="Y220" s="26" t="n">
        <v>9</v>
      </c>
      <c r="Z220" s="26" t="n">
        <v>27.19</v>
      </c>
      <c r="AA220" s="26" t="n">
        <v>30.47</v>
      </c>
    </row>
    <row r="221">
      <c r="A221" s="41" t="n">
        <v>1006</v>
      </c>
      <c r="B221" s="42" t="n">
        <v>8</v>
      </c>
      <c r="C221" s="42" t="n">
        <v>11</v>
      </c>
      <c r="D221" s="42" t="n">
        <v>15</v>
      </c>
      <c r="E221" s="42" t="n">
        <v>16</v>
      </c>
      <c r="F221" s="42" t="n">
        <v>17</v>
      </c>
      <c r="G221" s="42" t="n">
        <v>37</v>
      </c>
      <c r="H221" s="42" t="n">
        <v>36</v>
      </c>
      <c r="I221" s="43" t="inlineStr">
        <is>
          <t>8 11 15 16 17 37</t>
        </is>
      </c>
      <c r="J221" s="42" t="n">
        <v>104</v>
      </c>
      <c r="K221" s="42" t="n">
        <v>4</v>
      </c>
      <c r="L221" s="42" t="n">
        <v>9</v>
      </c>
      <c r="M221" s="42" t="n">
        <v>29</v>
      </c>
      <c r="N221" s="42" t="n">
        <v>2</v>
      </c>
      <c r="O221" s="42" t="inlineStr">
        <is>
          <t>고1 저5</t>
        </is>
      </c>
      <c r="P221" s="41" t="n">
        <v>56</v>
      </c>
      <c r="Q221" s="42" t="inlineStr">
        <is>
          <t>-3</t>
        </is>
      </c>
      <c r="R221" s="42" t="inlineStr">
        <is>
          <t>상위63.5%</t>
        </is>
      </c>
      <c r="S221" s="42" t="n">
        <v>1</v>
      </c>
      <c r="T221" s="42" t="n">
        <v>0</v>
      </c>
      <c r="U221" s="42" t="n">
        <v>0</v>
      </c>
      <c r="V221" s="42" t="n">
        <v>0</v>
      </c>
      <c r="W221" s="42" t="n">
        <v>0</v>
      </c>
      <c r="X221" s="42" t="n">
        <v>28</v>
      </c>
      <c r="Y221" s="42" t="n">
        <v>9</v>
      </c>
      <c r="Z221" s="42" t="n">
        <v>28.56</v>
      </c>
      <c r="AA221" s="42" t="n">
        <v>12.06</v>
      </c>
    </row>
    <row r="222">
      <c r="A222" s="41" t="n">
        <v>1005</v>
      </c>
      <c r="B222" s="42" t="n">
        <v>8</v>
      </c>
      <c r="C222" s="42" t="n">
        <v>13</v>
      </c>
      <c r="D222" s="42" t="n">
        <v>18</v>
      </c>
      <c r="E222" s="42" t="n">
        <v>24</v>
      </c>
      <c r="F222" s="42" t="n">
        <v>27</v>
      </c>
      <c r="G222" s="42" t="n">
        <v>29</v>
      </c>
      <c r="H222" s="42" t="n">
        <v>17</v>
      </c>
      <c r="I222" s="43" t="inlineStr">
        <is>
          <t>8 13 18 24 27 29</t>
        </is>
      </c>
      <c r="J222" s="42" t="n">
        <v>119</v>
      </c>
      <c r="K222" s="42" t="n">
        <v>3</v>
      </c>
      <c r="L222" s="42" t="n">
        <v>6</v>
      </c>
      <c r="M222" s="42" t="n">
        <v>21</v>
      </c>
      <c r="N222" s="42" t="n">
        <v>0</v>
      </c>
      <c r="O222" s="42" t="inlineStr">
        <is>
          <t>고3 저3</t>
        </is>
      </c>
      <c r="P222" s="41" t="n">
        <v>58</v>
      </c>
      <c r="Q222" s="42" t="inlineStr">
        <is>
          <t>-1</t>
        </is>
      </c>
      <c r="R222" s="42" t="inlineStr">
        <is>
          <t>상위55.5%</t>
        </is>
      </c>
      <c r="S222" s="42" t="n">
        <v>5</v>
      </c>
      <c r="T222" s="42" t="n">
        <v>0</v>
      </c>
      <c r="U222" s="42" t="n">
        <v>0</v>
      </c>
      <c r="V222" s="42" t="n">
        <v>0</v>
      </c>
      <c r="W222" s="42" t="n">
        <v>2</v>
      </c>
      <c r="X222" s="42" t="n">
        <v>26</v>
      </c>
      <c r="Y222" s="42" t="n">
        <v>12</v>
      </c>
      <c r="Z222" s="42" t="n">
        <v>20.61</v>
      </c>
      <c r="AA222" s="42" t="n">
        <v>18.66</v>
      </c>
    </row>
    <row r="223">
      <c r="A223" s="38" t="n">
        <v>1004</v>
      </c>
      <c r="B223" s="39" t="n">
        <v>7</v>
      </c>
      <c r="C223" s="39" t="n">
        <v>15</v>
      </c>
      <c r="D223" s="39" t="n">
        <v>30</v>
      </c>
      <c r="E223" s="39" t="n">
        <v>37</v>
      </c>
      <c r="F223" s="39" t="n">
        <v>39</v>
      </c>
      <c r="G223" s="39" t="n">
        <v>44</v>
      </c>
      <c r="H223" s="39" t="n">
        <v>18</v>
      </c>
      <c r="I223" s="40" t="inlineStr">
        <is>
          <t>7 15 30 37 39 44</t>
        </is>
      </c>
      <c r="J223" s="39" t="n">
        <v>172</v>
      </c>
      <c r="K223" s="39" t="n">
        <v>4</v>
      </c>
      <c r="L223" s="39" t="n">
        <v>9</v>
      </c>
      <c r="M223" s="39" t="n">
        <v>37</v>
      </c>
      <c r="N223" s="39" t="n">
        <v>0</v>
      </c>
      <c r="O223" s="39" t="inlineStr">
        <is>
          <t>고4 저2</t>
        </is>
      </c>
      <c r="P223" s="38" t="n">
        <v>50</v>
      </c>
      <c r="Q223" s="39" t="inlineStr">
        <is>
          <t>-9</t>
        </is>
      </c>
      <c r="R223" s="39" t="inlineStr">
        <is>
          <t>상위82.2%</t>
        </is>
      </c>
      <c r="S223" s="39" t="n">
        <v>5</v>
      </c>
      <c r="T223" s="39" t="n">
        <v>0</v>
      </c>
      <c r="U223" s="39" t="n">
        <v>0</v>
      </c>
      <c r="V223" s="39" t="n">
        <v>0</v>
      </c>
      <c r="W223" s="39" t="n">
        <v>2</v>
      </c>
      <c r="X223" s="39" t="n">
        <v>22</v>
      </c>
      <c r="Y223" s="39" t="n">
        <v>10</v>
      </c>
      <c r="Z223" s="39" t="n">
        <v>25.76</v>
      </c>
      <c r="AA223" s="39" t="n">
        <v>17.48</v>
      </c>
    </row>
    <row r="224">
      <c r="A224" s="27" t="n">
        <v>1003</v>
      </c>
      <c r="B224" s="28" t="n">
        <v>1</v>
      </c>
      <c r="C224" s="28" t="n">
        <v>4</v>
      </c>
      <c r="D224" s="28" t="n">
        <v>29</v>
      </c>
      <c r="E224" s="28" t="n">
        <v>39</v>
      </c>
      <c r="F224" s="28" t="n">
        <v>43</v>
      </c>
      <c r="G224" s="28" t="n">
        <v>45</v>
      </c>
      <c r="H224" s="28" t="n">
        <v>31</v>
      </c>
      <c r="I224" s="30" t="inlineStr">
        <is>
          <t>1 4 29 39 43 45</t>
        </is>
      </c>
      <c r="J224" s="28" t="n">
        <v>161</v>
      </c>
      <c r="K224" s="28" t="n">
        <v>5</v>
      </c>
      <c r="L224" s="28" t="n">
        <v>10</v>
      </c>
      <c r="M224" s="28" t="n">
        <v>44</v>
      </c>
      <c r="N224" s="28" t="n">
        <v>0</v>
      </c>
      <c r="O224" s="28" t="inlineStr">
        <is>
          <t>고4 저2</t>
        </is>
      </c>
      <c r="P224" s="27" t="n">
        <v>59</v>
      </c>
      <c r="Q224" s="28" t="inlineStr">
        <is>
          <t>-0</t>
        </is>
      </c>
      <c r="R224" s="28" t="inlineStr">
        <is>
          <t>상위52.2%</t>
        </is>
      </c>
      <c r="S224" s="28" t="n">
        <v>4</v>
      </c>
      <c r="T224" s="28" t="n">
        <v>0</v>
      </c>
      <c r="U224" s="28" t="n">
        <v>0</v>
      </c>
      <c r="V224" s="28" t="n">
        <v>0</v>
      </c>
      <c r="W224" s="28" t="n">
        <v>3</v>
      </c>
      <c r="X224" s="28" t="n">
        <v>25</v>
      </c>
      <c r="Y224" s="28" t="n">
        <v>14</v>
      </c>
      <c r="Z224" s="28" t="n">
        <v>18.11</v>
      </c>
      <c r="AA224" s="28" t="n">
        <v>21.09</v>
      </c>
    </row>
    <row r="225">
      <c r="A225" s="41" t="n">
        <v>1002</v>
      </c>
      <c r="B225" s="42" t="n">
        <v>17</v>
      </c>
      <c r="C225" s="42" t="n">
        <v>25</v>
      </c>
      <c r="D225" s="42" t="n">
        <v>33</v>
      </c>
      <c r="E225" s="42" t="n">
        <v>35</v>
      </c>
      <c r="F225" s="42" t="n">
        <v>38</v>
      </c>
      <c r="G225" s="42" t="n">
        <v>45</v>
      </c>
      <c r="H225" s="42" t="n">
        <v>15</v>
      </c>
      <c r="I225" s="43" t="inlineStr">
        <is>
          <t>17 25 33 35 38 45</t>
        </is>
      </c>
      <c r="J225" s="42" t="n">
        <v>193</v>
      </c>
      <c r="K225" s="42" t="n">
        <v>5</v>
      </c>
      <c r="L225" s="42" t="n">
        <v>8</v>
      </c>
      <c r="M225" s="42" t="n">
        <v>28</v>
      </c>
      <c r="N225" s="42" t="n">
        <v>0</v>
      </c>
      <c r="O225" s="42" t="inlineStr">
        <is>
          <t>고5 저1</t>
        </is>
      </c>
      <c r="P225" s="41" t="n">
        <v>55</v>
      </c>
      <c r="Q225" s="42" t="inlineStr">
        <is>
          <t>-4</t>
        </is>
      </c>
      <c r="R225" s="42" t="inlineStr">
        <is>
          <t>상위66.9%</t>
        </is>
      </c>
      <c r="S225" s="42" t="n">
        <v>4</v>
      </c>
      <c r="T225" s="42" t="n">
        <v>0</v>
      </c>
      <c r="U225" s="42" t="n">
        <v>0</v>
      </c>
      <c r="V225" s="42" t="n">
        <v>0</v>
      </c>
      <c r="W225" s="42" t="n">
        <v>1</v>
      </c>
      <c r="X225" s="42" t="n">
        <v>26</v>
      </c>
      <c r="Y225" s="42" t="n">
        <v>8</v>
      </c>
      <c r="Z225" s="42" t="n">
        <v>30.88</v>
      </c>
      <c r="AA225" s="42" t="n">
        <v>14.4</v>
      </c>
    </row>
    <row r="226">
      <c r="A226" s="41" t="n">
        <v>1001</v>
      </c>
      <c r="B226" s="42" t="n">
        <v>6</v>
      </c>
      <c r="C226" s="42" t="n">
        <v>10</v>
      </c>
      <c r="D226" s="42" t="n">
        <v>12</v>
      </c>
      <c r="E226" s="42" t="n">
        <v>14</v>
      </c>
      <c r="F226" s="42" t="n">
        <v>20</v>
      </c>
      <c r="G226" s="42" t="n">
        <v>42</v>
      </c>
      <c r="H226" s="42" t="n">
        <v>15</v>
      </c>
      <c r="I226" s="43" t="inlineStr">
        <is>
          <t>6 10 12 14 20 42</t>
        </is>
      </c>
      <c r="J226" s="42" t="n">
        <v>104</v>
      </c>
      <c r="K226" s="42" t="n">
        <v>0</v>
      </c>
      <c r="L226" s="42" t="n">
        <v>6</v>
      </c>
      <c r="M226" s="42" t="n">
        <v>36</v>
      </c>
      <c r="N226" s="42" t="n">
        <v>0</v>
      </c>
      <c r="O226" s="42" t="inlineStr">
        <is>
          <t>고1 저5</t>
        </is>
      </c>
      <c r="P226" s="41" t="n">
        <v>52</v>
      </c>
      <c r="Q226" s="42" t="inlineStr">
        <is>
          <t>-7</t>
        </is>
      </c>
      <c r="R226" s="42" t="inlineStr">
        <is>
          <t>상위77.4%</t>
        </is>
      </c>
      <c r="S226" s="42" t="n">
        <v>1</v>
      </c>
      <c r="T226" s="42" t="n">
        <v>0</v>
      </c>
      <c r="U226" s="42" t="n">
        <v>0</v>
      </c>
      <c r="V226" s="42" t="n">
        <v>0</v>
      </c>
      <c r="W226" s="42" t="n">
        <v>0</v>
      </c>
      <c r="X226" s="42" t="n">
        <v>26</v>
      </c>
      <c r="Y226" s="42" t="n">
        <v>12</v>
      </c>
      <c r="Z226" s="42" t="n">
        <v>20.77</v>
      </c>
      <c r="AA226" s="42" t="n">
        <v>17.48</v>
      </c>
    </row>
    <row r="227">
      <c r="A227" s="38" t="n">
        <v>1000</v>
      </c>
      <c r="B227" s="39" t="n">
        <v>2</v>
      </c>
      <c r="C227" s="39" t="n">
        <v>8</v>
      </c>
      <c r="D227" s="39" t="n">
        <v>19</v>
      </c>
      <c r="E227" s="39" t="n">
        <v>22</v>
      </c>
      <c r="F227" s="39" t="n">
        <v>32</v>
      </c>
      <c r="G227" s="39" t="n">
        <v>42</v>
      </c>
      <c r="H227" s="39" t="n">
        <v>39</v>
      </c>
      <c r="I227" s="40" t="inlineStr">
        <is>
          <t>2 8 19 22 32 42</t>
        </is>
      </c>
      <c r="J227" s="39" t="n">
        <v>125</v>
      </c>
      <c r="K227" s="39" t="n">
        <v>1</v>
      </c>
      <c r="L227" s="39" t="n">
        <v>8</v>
      </c>
      <c r="M227" s="39" t="n">
        <v>40</v>
      </c>
      <c r="N227" s="39" t="n">
        <v>0</v>
      </c>
      <c r="O227" s="39" t="inlineStr">
        <is>
          <t>고2 저4</t>
        </is>
      </c>
      <c r="P227" s="38" t="n">
        <v>50</v>
      </c>
      <c r="Q227" s="39" t="inlineStr">
        <is>
          <t>-9</t>
        </is>
      </c>
      <c r="R227" s="39" t="inlineStr">
        <is>
          <t>상위82.2%</t>
        </is>
      </c>
      <c r="S227" s="39" t="n">
        <v>3</v>
      </c>
      <c r="T227" s="39" t="n">
        <v>0</v>
      </c>
      <c r="U227" s="39" t="n">
        <v>0</v>
      </c>
      <c r="V227" s="39" t="n">
        <v>0</v>
      </c>
      <c r="W227" s="39" t="n">
        <v>0</v>
      </c>
      <c r="X227" s="39" t="n">
        <v>25</v>
      </c>
      <c r="Y227" s="39" t="n">
        <v>22</v>
      </c>
      <c r="Z227" s="39" t="n">
        <v>12.47</v>
      </c>
      <c r="AA227" s="39" t="n">
        <v>10.25</v>
      </c>
    </row>
    <row r="228">
      <c r="A228" s="27" t="n">
        <v>999</v>
      </c>
      <c r="B228" s="28" t="n">
        <v>1</v>
      </c>
      <c r="C228" s="28" t="n">
        <v>3</v>
      </c>
      <c r="D228" s="28" t="n">
        <v>9</v>
      </c>
      <c r="E228" s="28" t="n">
        <v>14</v>
      </c>
      <c r="F228" s="28" t="n">
        <v>18</v>
      </c>
      <c r="G228" s="28" t="n">
        <v>28</v>
      </c>
      <c r="H228" s="28" t="n">
        <v>34</v>
      </c>
      <c r="I228" s="30" t="inlineStr">
        <is>
          <t>1 3 9 14 18 28</t>
        </is>
      </c>
      <c r="J228" s="28" t="n">
        <v>73</v>
      </c>
      <c r="K228" s="28" t="n">
        <v>3</v>
      </c>
      <c r="L228" s="28" t="n">
        <v>10</v>
      </c>
      <c r="M228" s="28" t="n">
        <v>27</v>
      </c>
      <c r="N228" s="28" t="n">
        <v>0</v>
      </c>
      <c r="O228" s="28" t="inlineStr">
        <is>
          <t>고1 저5</t>
        </is>
      </c>
      <c r="P228" s="27" t="n">
        <v>59</v>
      </c>
      <c r="Q228" s="28" t="inlineStr">
        <is>
          <t>-0</t>
        </is>
      </c>
      <c r="R228" s="28" t="inlineStr">
        <is>
          <t>상위52.2%</t>
        </is>
      </c>
      <c r="S228" s="28" t="n">
        <v>1</v>
      </c>
      <c r="T228" s="28" t="n">
        <v>0</v>
      </c>
      <c r="U228" s="28" t="n">
        <v>0</v>
      </c>
      <c r="V228" s="28" t="n">
        <v>0</v>
      </c>
      <c r="W228" s="28" t="n">
        <v>1</v>
      </c>
      <c r="X228" s="28" t="n">
        <v>28</v>
      </c>
      <c r="Y228" s="28" t="n">
        <v>16</v>
      </c>
      <c r="Z228" s="28" t="n">
        <v>15.13</v>
      </c>
      <c r="AA228" s="28" t="n">
        <v>20.16</v>
      </c>
    </row>
    <row r="229">
      <c r="A229" s="25" t="n">
        <v>998</v>
      </c>
      <c r="B229" s="26" t="n">
        <v>13</v>
      </c>
      <c r="C229" s="26" t="n">
        <v>17</v>
      </c>
      <c r="D229" s="26" t="n">
        <v>18</v>
      </c>
      <c r="E229" s="26" t="n">
        <v>20</v>
      </c>
      <c r="F229" s="26" t="n">
        <v>42</v>
      </c>
      <c r="G229" s="26" t="n">
        <v>45</v>
      </c>
      <c r="H229" s="26" t="n">
        <v>41</v>
      </c>
      <c r="I229" s="44" t="inlineStr">
        <is>
          <t>13 17 18 20 42 45</t>
        </is>
      </c>
      <c r="J229" s="26" t="n">
        <v>155</v>
      </c>
      <c r="K229" s="26" t="n">
        <v>3</v>
      </c>
      <c r="L229" s="26" t="n">
        <v>8</v>
      </c>
      <c r="M229" s="26" t="n">
        <v>32</v>
      </c>
      <c r="N229" s="26" t="n">
        <v>1</v>
      </c>
      <c r="O229" s="26" t="inlineStr">
        <is>
          <t>고2 저4</t>
        </is>
      </c>
      <c r="P229" s="25" t="n">
        <v>73</v>
      </c>
      <c r="Q229" s="26" t="inlineStr">
        <is>
          <t>+14</t>
        </is>
      </c>
      <c r="R229" s="26" t="inlineStr">
        <is>
          <t>상위10.9%</t>
        </is>
      </c>
      <c r="S229" s="26" t="n">
        <v>7</v>
      </c>
      <c r="T229" s="26" t="n">
        <v>0</v>
      </c>
      <c r="U229" s="26" t="n">
        <v>0</v>
      </c>
      <c r="V229" s="26" t="n">
        <v>0</v>
      </c>
      <c r="W229" s="26" t="n">
        <v>1</v>
      </c>
      <c r="X229" s="26" t="n">
        <v>35</v>
      </c>
      <c r="Y229" s="26" t="n">
        <v>12</v>
      </c>
      <c r="Z229" s="26" t="n">
        <v>20.76</v>
      </c>
      <c r="AA229" s="26" t="n">
        <v>15.43</v>
      </c>
    </row>
    <row r="230">
      <c r="A230" s="38" t="n">
        <v>997</v>
      </c>
      <c r="B230" s="39" t="n">
        <v>4</v>
      </c>
      <c r="C230" s="39" t="n">
        <v>7</v>
      </c>
      <c r="D230" s="39" t="n">
        <v>14</v>
      </c>
      <c r="E230" s="39" t="n">
        <v>16</v>
      </c>
      <c r="F230" s="39" t="n">
        <v>24</v>
      </c>
      <c r="G230" s="39" t="n">
        <v>44</v>
      </c>
      <c r="H230" s="39" t="n">
        <v>20</v>
      </c>
      <c r="I230" s="40" t="inlineStr">
        <is>
          <t>4 7 14 16 24 44</t>
        </is>
      </c>
      <c r="J230" s="39" t="n">
        <v>109</v>
      </c>
      <c r="K230" s="39" t="n">
        <v>1</v>
      </c>
      <c r="L230" s="39" t="n">
        <v>8</v>
      </c>
      <c r="M230" s="39" t="n">
        <v>40</v>
      </c>
      <c r="N230" s="39" t="n">
        <v>0</v>
      </c>
      <c r="O230" s="39" t="inlineStr">
        <is>
          <t>고2 저4</t>
        </is>
      </c>
      <c r="P230" s="38" t="n">
        <v>37</v>
      </c>
      <c r="Q230" s="39" t="inlineStr">
        <is>
          <t>-22</t>
        </is>
      </c>
      <c r="R230" s="39" t="inlineStr">
        <is>
          <t>상위98.4%</t>
        </is>
      </c>
      <c r="S230" s="39" t="n">
        <v>4</v>
      </c>
      <c r="T230" s="39" t="n">
        <v>0</v>
      </c>
      <c r="U230" s="39" t="n">
        <v>0</v>
      </c>
      <c r="V230" s="39" t="n">
        <v>0</v>
      </c>
      <c r="W230" s="39" t="n">
        <v>1</v>
      </c>
      <c r="X230" s="39" t="n">
        <v>17</v>
      </c>
      <c r="Y230" s="39" t="n">
        <v>19</v>
      </c>
      <c r="Z230" s="39" t="n">
        <v>12.54</v>
      </c>
      <c r="AA230" s="39" t="n">
        <v>14.9</v>
      </c>
    </row>
    <row r="231">
      <c r="A231" s="27" t="n">
        <v>996</v>
      </c>
      <c r="B231" s="28" t="n">
        <v>6</v>
      </c>
      <c r="C231" s="28" t="n">
        <v>11</v>
      </c>
      <c r="D231" s="28" t="n">
        <v>15</v>
      </c>
      <c r="E231" s="28" t="n">
        <v>24</v>
      </c>
      <c r="F231" s="28" t="n">
        <v>32</v>
      </c>
      <c r="G231" s="28" t="n">
        <v>39</v>
      </c>
      <c r="H231" s="28" t="n">
        <v>28</v>
      </c>
      <c r="I231" s="30" t="inlineStr">
        <is>
          <t>6 11 15 24 32 39</t>
        </is>
      </c>
      <c r="J231" s="28" t="n">
        <v>127</v>
      </c>
      <c r="K231" s="28" t="n">
        <v>3</v>
      </c>
      <c r="L231" s="28" t="n">
        <v>9</v>
      </c>
      <c r="M231" s="28" t="n">
        <v>33</v>
      </c>
      <c r="N231" s="28" t="n">
        <v>0</v>
      </c>
      <c r="O231" s="28" t="inlineStr">
        <is>
          <t>고3 저3</t>
        </is>
      </c>
      <c r="P231" s="27" t="n">
        <v>61</v>
      </c>
      <c r="Q231" s="28" t="inlineStr">
        <is>
          <t>+2</t>
        </is>
      </c>
      <c r="R231" s="28" t="inlineStr">
        <is>
          <t>상위45.2%</t>
        </is>
      </c>
      <c r="S231" s="28" t="n">
        <v>5</v>
      </c>
      <c r="T231" s="28" t="n">
        <v>0</v>
      </c>
      <c r="U231" s="28" t="n">
        <v>0</v>
      </c>
      <c r="V231" s="28" t="n">
        <v>0</v>
      </c>
      <c r="W231" s="28" t="n">
        <v>1</v>
      </c>
      <c r="X231" s="28" t="n">
        <v>29</v>
      </c>
      <c r="Y231" s="28" t="n">
        <v>18</v>
      </c>
      <c r="Z231" s="28" t="n">
        <v>14.91</v>
      </c>
      <c r="AA231" s="28" t="n">
        <v>12.39</v>
      </c>
    </row>
    <row r="232">
      <c r="A232" s="41" t="n">
        <v>995</v>
      </c>
      <c r="B232" s="42" t="n">
        <v>1</v>
      </c>
      <c r="C232" s="42" t="n">
        <v>4</v>
      </c>
      <c r="D232" s="42" t="n">
        <v>13</v>
      </c>
      <c r="E232" s="42" t="n">
        <v>29</v>
      </c>
      <c r="F232" s="42" t="n">
        <v>38</v>
      </c>
      <c r="G232" s="42" t="n">
        <v>39</v>
      </c>
      <c r="H232" s="42" t="n">
        <v>7</v>
      </c>
      <c r="I232" s="43" t="inlineStr">
        <is>
          <t>1 4 13 29 38 39</t>
        </is>
      </c>
      <c r="J232" s="42" t="n">
        <v>124</v>
      </c>
      <c r="K232" s="42" t="n">
        <v>4</v>
      </c>
      <c r="L232" s="42" t="n">
        <v>8</v>
      </c>
      <c r="M232" s="42" t="n">
        <v>38</v>
      </c>
      <c r="N232" s="42" t="n">
        <v>1</v>
      </c>
      <c r="O232" s="42" t="inlineStr">
        <is>
          <t>고3 저3</t>
        </is>
      </c>
      <c r="P232" s="41" t="n">
        <v>55</v>
      </c>
      <c r="Q232" s="42" t="inlineStr">
        <is>
          <t>-4</t>
        </is>
      </c>
      <c r="R232" s="42" t="inlineStr">
        <is>
          <t>상위66.9%</t>
        </is>
      </c>
      <c r="S232" s="42" t="n">
        <v>5</v>
      </c>
      <c r="T232" s="42" t="n">
        <v>0</v>
      </c>
      <c r="U232" s="42" t="n">
        <v>0</v>
      </c>
      <c r="V232" s="42" t="n">
        <v>0</v>
      </c>
      <c r="W232" s="42" t="n">
        <v>5</v>
      </c>
      <c r="X232" s="42" t="n">
        <v>20</v>
      </c>
      <c r="Y232" s="42" t="n">
        <v>7</v>
      </c>
      <c r="Z232" s="42" t="n">
        <v>34.47</v>
      </c>
      <c r="AA232" s="42" t="n">
        <v>23.53</v>
      </c>
    </row>
    <row r="233">
      <c r="A233" s="25" t="n">
        <v>994</v>
      </c>
      <c r="B233" s="26" t="n">
        <v>1</v>
      </c>
      <c r="C233" s="26" t="n">
        <v>3</v>
      </c>
      <c r="D233" s="26" t="n">
        <v>8</v>
      </c>
      <c r="E233" s="26" t="n">
        <v>24</v>
      </c>
      <c r="F233" s="26" t="n">
        <v>27</v>
      </c>
      <c r="G233" s="26" t="n">
        <v>35</v>
      </c>
      <c r="H233" s="26" t="n">
        <v>28</v>
      </c>
      <c r="I233" s="44" t="inlineStr">
        <is>
          <t>1 3 8 24 27 35</t>
        </is>
      </c>
      <c r="J233" s="26" t="n">
        <v>98</v>
      </c>
      <c r="K233" s="26" t="n">
        <v>4</v>
      </c>
      <c r="L233" s="26" t="n">
        <v>10</v>
      </c>
      <c r="M233" s="26" t="n">
        <v>34</v>
      </c>
      <c r="N233" s="26" t="n">
        <v>0</v>
      </c>
      <c r="O233" s="26" t="inlineStr">
        <is>
          <t>고3 저3</t>
        </is>
      </c>
      <c r="P233" s="25" t="n">
        <v>97</v>
      </c>
      <c r="Q233" s="26" t="inlineStr">
        <is>
          <t>+38</t>
        </is>
      </c>
      <c r="R233" s="26" t="inlineStr">
        <is>
          <t>상위0.1%</t>
        </is>
      </c>
      <c r="S233" s="26" t="n">
        <v>8</v>
      </c>
      <c r="T233" s="26" t="n">
        <v>0</v>
      </c>
      <c r="U233" s="26" t="n">
        <v>0</v>
      </c>
      <c r="V233" s="26" t="n">
        <v>0</v>
      </c>
      <c r="W233" s="26" t="n">
        <v>5</v>
      </c>
      <c r="X233" s="26" t="n">
        <v>41</v>
      </c>
      <c r="Y233" s="26" t="n">
        <v>12</v>
      </c>
      <c r="Z233" s="26" t="n">
        <v>18.62</v>
      </c>
      <c r="AA233" s="26" t="n">
        <v>22.69</v>
      </c>
    </row>
    <row r="234">
      <c r="A234" s="38" t="n">
        <v>993</v>
      </c>
      <c r="B234" s="39" t="n">
        <v>6</v>
      </c>
      <c r="C234" s="39" t="n">
        <v>14</v>
      </c>
      <c r="D234" s="39" t="n">
        <v>16</v>
      </c>
      <c r="E234" s="39" t="n">
        <v>18</v>
      </c>
      <c r="F234" s="39" t="n">
        <v>24</v>
      </c>
      <c r="G234" s="39" t="n">
        <v>42</v>
      </c>
      <c r="H234" s="39" t="n">
        <v>44</v>
      </c>
      <c r="I234" s="40" t="inlineStr">
        <is>
          <t>6 14 16 18 24 42</t>
        </is>
      </c>
      <c r="J234" s="39" t="n">
        <v>120</v>
      </c>
      <c r="K234" s="39" t="n">
        <v>0</v>
      </c>
      <c r="L234" s="39" t="n">
        <v>6</v>
      </c>
      <c r="M234" s="39" t="n">
        <v>36</v>
      </c>
      <c r="N234" s="39" t="n">
        <v>0</v>
      </c>
      <c r="O234" s="39" t="inlineStr">
        <is>
          <t>고2 저4</t>
        </is>
      </c>
      <c r="P234" s="38" t="n">
        <v>49</v>
      </c>
      <c r="Q234" s="39" t="inlineStr">
        <is>
          <t>-10</t>
        </is>
      </c>
      <c r="R234" s="39" t="inlineStr">
        <is>
          <t>상위84.8%</t>
        </is>
      </c>
      <c r="S234" s="39" t="n">
        <v>1</v>
      </c>
      <c r="T234" s="39" t="n">
        <v>0</v>
      </c>
      <c r="U234" s="39" t="n">
        <v>0</v>
      </c>
      <c r="V234" s="39" t="n">
        <v>0</v>
      </c>
      <c r="W234" s="39" t="n">
        <v>1</v>
      </c>
      <c r="X234" s="39" t="n">
        <v>23</v>
      </c>
      <c r="Y234" s="39" t="n">
        <v>6</v>
      </c>
      <c r="Z234" s="39" t="n">
        <v>39.91</v>
      </c>
      <c r="AA234" s="39" t="n">
        <v>19.62</v>
      </c>
    </row>
    <row r="235">
      <c r="A235" s="41" t="n">
        <v>992</v>
      </c>
      <c r="B235" s="42" t="n">
        <v>12</v>
      </c>
      <c r="C235" s="42" t="n">
        <v>20</v>
      </c>
      <c r="D235" s="42" t="n">
        <v>26</v>
      </c>
      <c r="E235" s="42" t="n">
        <v>33</v>
      </c>
      <c r="F235" s="42" t="n">
        <v>44</v>
      </c>
      <c r="G235" s="42" t="n">
        <v>45</v>
      </c>
      <c r="H235" s="42" t="n">
        <v>24</v>
      </c>
      <c r="I235" s="43" t="inlineStr">
        <is>
          <t>12 20 26 33 44 45</t>
        </is>
      </c>
      <c r="J235" s="42" t="n">
        <v>180</v>
      </c>
      <c r="K235" s="42" t="n">
        <v>2</v>
      </c>
      <c r="L235" s="42" t="n">
        <v>10</v>
      </c>
      <c r="M235" s="42" t="n">
        <v>33</v>
      </c>
      <c r="N235" s="42" t="n">
        <v>1</v>
      </c>
      <c r="O235" s="42" t="inlineStr">
        <is>
          <t>고4 저2</t>
        </is>
      </c>
      <c r="P235" s="41" t="n">
        <v>56</v>
      </c>
      <c r="Q235" s="42" t="inlineStr">
        <is>
          <t>-3</t>
        </is>
      </c>
      <c r="R235" s="42" t="inlineStr">
        <is>
          <t>상위63.5%</t>
        </is>
      </c>
      <c r="S235" s="42" t="n">
        <v>4</v>
      </c>
      <c r="T235" s="42" t="n">
        <v>0</v>
      </c>
      <c r="U235" s="42" t="n">
        <v>0</v>
      </c>
      <c r="V235" s="42" t="n">
        <v>0</v>
      </c>
      <c r="W235" s="42" t="n">
        <v>0</v>
      </c>
      <c r="X235" s="42" t="n">
        <v>28</v>
      </c>
      <c r="Y235" s="42" t="n">
        <v>12</v>
      </c>
      <c r="Z235" s="42" t="n">
        <v>19.87</v>
      </c>
      <c r="AA235" s="42" t="n">
        <v>16.28</v>
      </c>
    </row>
    <row r="236">
      <c r="A236" s="27" t="n">
        <v>991</v>
      </c>
      <c r="B236" s="28" t="n">
        <v>13</v>
      </c>
      <c r="C236" s="28" t="n">
        <v>18</v>
      </c>
      <c r="D236" s="28" t="n">
        <v>25</v>
      </c>
      <c r="E236" s="28" t="n">
        <v>31</v>
      </c>
      <c r="F236" s="28" t="n">
        <v>33</v>
      </c>
      <c r="G236" s="28" t="n">
        <v>44</v>
      </c>
      <c r="H236" s="28" t="n">
        <v>38</v>
      </c>
      <c r="I236" s="30" t="inlineStr">
        <is>
          <t>13 18 25 31 33 44</t>
        </is>
      </c>
      <c r="J236" s="28" t="n">
        <v>164</v>
      </c>
      <c r="K236" s="28" t="n">
        <v>4</v>
      </c>
      <c r="L236" s="28" t="n">
        <v>9</v>
      </c>
      <c r="M236" s="28" t="n">
        <v>31</v>
      </c>
      <c r="N236" s="28" t="n">
        <v>0</v>
      </c>
      <c r="O236" s="28" t="inlineStr">
        <is>
          <t>고4 저2</t>
        </is>
      </c>
      <c r="P236" s="27" t="n">
        <v>62</v>
      </c>
      <c r="Q236" s="28" t="inlineStr">
        <is>
          <t>+3</t>
        </is>
      </c>
      <c r="R236" s="28" t="inlineStr">
        <is>
          <t>상위41.2%</t>
        </is>
      </c>
      <c r="S236" s="28" t="n">
        <v>7</v>
      </c>
      <c r="T236" s="28" t="n">
        <v>0</v>
      </c>
      <c r="U236" s="28" t="n">
        <v>0</v>
      </c>
      <c r="V236" s="28" t="n">
        <v>0</v>
      </c>
      <c r="W236" s="28" t="n">
        <v>2</v>
      </c>
      <c r="X236" s="28" t="n">
        <v>28</v>
      </c>
      <c r="Y236" s="28" t="n">
        <v>8</v>
      </c>
      <c r="Z236" s="28" t="n">
        <v>29.04</v>
      </c>
      <c r="AA236" s="28" t="n">
        <v>16.9</v>
      </c>
    </row>
    <row r="237">
      <c r="A237" s="27" t="n">
        <v>990</v>
      </c>
      <c r="B237" s="28" t="n">
        <v>2</v>
      </c>
      <c r="C237" s="28" t="n">
        <v>4</v>
      </c>
      <c r="D237" s="28" t="n">
        <v>25</v>
      </c>
      <c r="E237" s="28" t="n">
        <v>26</v>
      </c>
      <c r="F237" s="28" t="n">
        <v>36</v>
      </c>
      <c r="G237" s="28" t="n">
        <v>37</v>
      </c>
      <c r="H237" s="28" t="n">
        <v>28</v>
      </c>
      <c r="I237" s="30" t="inlineStr">
        <is>
          <t>2 4 25 26 36 37</t>
        </is>
      </c>
      <c r="J237" s="28" t="n">
        <v>130</v>
      </c>
      <c r="K237" s="28" t="n">
        <v>2</v>
      </c>
      <c r="L237" s="28" t="n">
        <v>8</v>
      </c>
      <c r="M237" s="28" t="n">
        <v>35</v>
      </c>
      <c r="N237" s="28" t="n">
        <v>2</v>
      </c>
      <c r="O237" s="28" t="inlineStr">
        <is>
          <t>고4 저2</t>
        </is>
      </c>
      <c r="P237" s="27" t="n">
        <v>59</v>
      </c>
      <c r="Q237" s="28" t="inlineStr">
        <is>
          <t>-0</t>
        </is>
      </c>
      <c r="R237" s="28" t="inlineStr">
        <is>
          <t>상위52.2%</t>
        </is>
      </c>
      <c r="S237" s="28" t="n">
        <v>4</v>
      </c>
      <c r="T237" s="28" t="n">
        <v>0</v>
      </c>
      <c r="U237" s="28" t="n">
        <v>0</v>
      </c>
      <c r="V237" s="28" t="n">
        <v>0</v>
      </c>
      <c r="W237" s="28" t="n">
        <v>3</v>
      </c>
      <c r="X237" s="28" t="n">
        <v>25</v>
      </c>
      <c r="Y237" s="28" t="n">
        <v>14</v>
      </c>
      <c r="Z237" s="28" t="n">
        <v>17.4</v>
      </c>
      <c r="AA237" s="28" t="n">
        <v>9.24</v>
      </c>
    </row>
    <row r="238">
      <c r="A238" s="41" t="n">
        <v>989</v>
      </c>
      <c r="B238" s="42" t="n">
        <v>17</v>
      </c>
      <c r="C238" s="42" t="n">
        <v>18</v>
      </c>
      <c r="D238" s="42" t="n">
        <v>21</v>
      </c>
      <c r="E238" s="42" t="n">
        <v>27</v>
      </c>
      <c r="F238" s="42" t="n">
        <v>29</v>
      </c>
      <c r="G238" s="42" t="n">
        <v>33</v>
      </c>
      <c r="H238" s="42" t="n">
        <v>26</v>
      </c>
      <c r="I238" s="43" t="inlineStr">
        <is>
          <t>17 18 21 27 29 33</t>
        </is>
      </c>
      <c r="J238" s="42" t="n">
        <v>145</v>
      </c>
      <c r="K238" s="42" t="n">
        <v>5</v>
      </c>
      <c r="L238" s="42" t="n">
        <v>7</v>
      </c>
      <c r="M238" s="42" t="n">
        <v>16</v>
      </c>
      <c r="N238" s="42" t="n">
        <v>1</v>
      </c>
      <c r="O238" s="42" t="inlineStr">
        <is>
          <t>고3 저3</t>
        </is>
      </c>
      <c r="P238" s="41" t="n">
        <v>55</v>
      </c>
      <c r="Q238" s="42" t="inlineStr">
        <is>
          <t>-4</t>
        </is>
      </c>
      <c r="R238" s="42" t="inlineStr">
        <is>
          <t>상위66.9%</t>
        </is>
      </c>
      <c r="S238" s="42" t="n">
        <v>5</v>
      </c>
      <c r="T238" s="42" t="n">
        <v>0</v>
      </c>
      <c r="U238" s="42" t="n">
        <v>0</v>
      </c>
      <c r="V238" s="42" t="n">
        <v>0</v>
      </c>
      <c r="W238" s="42" t="n">
        <v>3</v>
      </c>
      <c r="X238" s="42" t="n">
        <v>23</v>
      </c>
      <c r="Y238" s="42" t="n">
        <v>4</v>
      </c>
      <c r="Z238" s="42" t="n">
        <v>58.27</v>
      </c>
      <c r="AA238" s="42" t="n">
        <v>17.56</v>
      </c>
    </row>
    <row r="239">
      <c r="A239" s="41" t="n">
        <v>988</v>
      </c>
      <c r="B239" s="42" t="n">
        <v>2</v>
      </c>
      <c r="C239" s="42" t="n">
        <v>13</v>
      </c>
      <c r="D239" s="42" t="n">
        <v>20</v>
      </c>
      <c r="E239" s="42" t="n">
        <v>30</v>
      </c>
      <c r="F239" s="42" t="n">
        <v>31</v>
      </c>
      <c r="G239" s="42" t="n">
        <v>41</v>
      </c>
      <c r="H239" s="42" t="n">
        <v>27</v>
      </c>
      <c r="I239" s="43" t="inlineStr">
        <is>
          <t>2 13 20 30 31 41</t>
        </is>
      </c>
      <c r="J239" s="42" t="n">
        <v>137</v>
      </c>
      <c r="K239" s="42" t="n">
        <v>3</v>
      </c>
      <c r="L239" s="42" t="n">
        <v>5</v>
      </c>
      <c r="M239" s="42" t="n">
        <v>39</v>
      </c>
      <c r="N239" s="42" t="n">
        <v>1</v>
      </c>
      <c r="O239" s="42" t="inlineStr">
        <is>
          <t>고3 저3</t>
        </is>
      </c>
      <c r="P239" s="41" t="n">
        <v>53</v>
      </c>
      <c r="Q239" s="42" t="inlineStr">
        <is>
          <t>-6</t>
        </is>
      </c>
      <c r="R239" s="42" t="inlineStr">
        <is>
          <t>상위73.7%</t>
        </is>
      </c>
      <c r="S239" s="42" t="n">
        <v>3</v>
      </c>
      <c r="T239" s="42" t="n">
        <v>0</v>
      </c>
      <c r="U239" s="42" t="n">
        <v>0</v>
      </c>
      <c r="V239" s="42" t="n">
        <v>0</v>
      </c>
      <c r="W239" s="42" t="n">
        <v>1</v>
      </c>
      <c r="X239" s="42" t="n">
        <v>25</v>
      </c>
      <c r="Y239" s="42" t="n">
        <v>9</v>
      </c>
      <c r="Z239" s="42" t="n">
        <v>26.78</v>
      </c>
      <c r="AA239" s="42" t="n">
        <v>20.17</v>
      </c>
    </row>
    <row r="240">
      <c r="A240" s="41" t="n">
        <v>987</v>
      </c>
      <c r="B240" s="42" t="n">
        <v>2</v>
      </c>
      <c r="C240" s="42" t="n">
        <v>4</v>
      </c>
      <c r="D240" s="42" t="n">
        <v>15</v>
      </c>
      <c r="E240" s="42" t="n">
        <v>23</v>
      </c>
      <c r="F240" s="42" t="n">
        <v>29</v>
      </c>
      <c r="G240" s="42" t="n">
        <v>38</v>
      </c>
      <c r="H240" s="42" t="n">
        <v>7</v>
      </c>
      <c r="I240" s="43" t="inlineStr">
        <is>
          <t>2 4 15 23 29 38</t>
        </is>
      </c>
      <c r="J240" s="42" t="n">
        <v>111</v>
      </c>
      <c r="K240" s="42" t="n">
        <v>3</v>
      </c>
      <c r="L240" s="42" t="n">
        <v>10</v>
      </c>
      <c r="M240" s="42" t="n">
        <v>36</v>
      </c>
      <c r="N240" s="42" t="n">
        <v>0</v>
      </c>
      <c r="O240" s="42" t="inlineStr">
        <is>
          <t>고3 저3</t>
        </is>
      </c>
      <c r="P240" s="41" t="n">
        <v>53</v>
      </c>
      <c r="Q240" s="42" t="inlineStr">
        <is>
          <t>-6</t>
        </is>
      </c>
      <c r="R240" s="42" t="inlineStr">
        <is>
          <t>상위73.7%</t>
        </is>
      </c>
      <c r="S240" s="42" t="n">
        <v>3</v>
      </c>
      <c r="T240" s="42" t="n">
        <v>0</v>
      </c>
      <c r="U240" s="42" t="n">
        <v>0</v>
      </c>
      <c r="V240" s="42" t="n">
        <v>0</v>
      </c>
      <c r="W240" s="42" t="n">
        <v>1</v>
      </c>
      <c r="X240" s="42" t="n">
        <v>25</v>
      </c>
      <c r="Y240" s="42" t="n">
        <v>10</v>
      </c>
      <c r="Z240" s="42" t="n">
        <v>23.79</v>
      </c>
      <c r="AA240" s="42" t="n">
        <v>14.1</v>
      </c>
    </row>
    <row r="241">
      <c r="A241" s="41" t="n">
        <v>986</v>
      </c>
      <c r="B241" s="42" t="n">
        <v>7</v>
      </c>
      <c r="C241" s="42" t="n">
        <v>10</v>
      </c>
      <c r="D241" s="42" t="n">
        <v>16</v>
      </c>
      <c r="E241" s="42" t="n">
        <v>28</v>
      </c>
      <c r="F241" s="42" t="n">
        <v>41</v>
      </c>
      <c r="G241" s="42" t="n">
        <v>42</v>
      </c>
      <c r="H241" s="42" t="n">
        <v>40</v>
      </c>
      <c r="I241" s="43" t="inlineStr">
        <is>
          <t>7 10 16 28 41 42</t>
        </is>
      </c>
      <c r="J241" s="42" t="n">
        <v>144</v>
      </c>
      <c r="K241" s="42" t="n">
        <v>2</v>
      </c>
      <c r="L241" s="42" t="n">
        <v>10</v>
      </c>
      <c r="M241" s="42" t="n">
        <v>35</v>
      </c>
      <c r="N241" s="42" t="n">
        <v>1</v>
      </c>
      <c r="O241" s="42" t="inlineStr">
        <is>
          <t>고3 저3</t>
        </is>
      </c>
      <c r="P241" s="41" t="n">
        <v>52</v>
      </c>
      <c r="Q241" s="42" t="inlineStr">
        <is>
          <t>-7</t>
        </is>
      </c>
      <c r="R241" s="42" t="inlineStr">
        <is>
          <t>상위77.4%</t>
        </is>
      </c>
      <c r="S241" s="42" t="n">
        <v>4</v>
      </c>
      <c r="T241" s="42" t="n">
        <v>0</v>
      </c>
      <c r="U241" s="42" t="n">
        <v>0</v>
      </c>
      <c r="V241" s="42" t="n">
        <v>0</v>
      </c>
      <c r="W241" s="42" t="n">
        <v>2</v>
      </c>
      <c r="X241" s="42" t="n">
        <v>23</v>
      </c>
      <c r="Y241" s="42" t="n">
        <v>10</v>
      </c>
      <c r="Z241" s="42" t="n">
        <v>23.75</v>
      </c>
      <c r="AA241" s="42" t="n">
        <v>14.89</v>
      </c>
    </row>
    <row r="242">
      <c r="A242" s="25" t="n">
        <v>985</v>
      </c>
      <c r="B242" s="26" t="n">
        <v>17</v>
      </c>
      <c r="C242" s="26" t="n">
        <v>21</v>
      </c>
      <c r="D242" s="26" t="n">
        <v>23</v>
      </c>
      <c r="E242" s="26" t="n">
        <v>30</v>
      </c>
      <c r="F242" s="26" t="n">
        <v>34</v>
      </c>
      <c r="G242" s="26" t="n">
        <v>44</v>
      </c>
      <c r="H242" s="26" t="n">
        <v>19</v>
      </c>
      <c r="I242" s="44" t="inlineStr">
        <is>
          <t>17 21 23 30 34 44</t>
        </is>
      </c>
      <c r="J242" s="26" t="n">
        <v>169</v>
      </c>
      <c r="K242" s="26" t="n">
        <v>3</v>
      </c>
      <c r="L242" s="26" t="n">
        <v>8</v>
      </c>
      <c r="M242" s="26" t="n">
        <v>27</v>
      </c>
      <c r="N242" s="26" t="n">
        <v>0</v>
      </c>
      <c r="O242" s="26" t="inlineStr">
        <is>
          <t>고4 저2</t>
        </is>
      </c>
      <c r="P242" s="25" t="n">
        <v>67</v>
      </c>
      <c r="Q242" s="26" t="inlineStr">
        <is>
          <t>+8</t>
        </is>
      </c>
      <c r="R242" s="26" t="inlineStr">
        <is>
          <t>상위26.4%</t>
        </is>
      </c>
      <c r="S242" s="26" t="n">
        <v>5</v>
      </c>
      <c r="T242" s="26" t="n">
        <v>0</v>
      </c>
      <c r="U242" s="26" t="n">
        <v>0</v>
      </c>
      <c r="V242" s="26" t="n">
        <v>0</v>
      </c>
      <c r="W242" s="26" t="n">
        <v>1</v>
      </c>
      <c r="X242" s="26" t="n">
        <v>32</v>
      </c>
      <c r="Y242" s="26" t="n">
        <v>10</v>
      </c>
      <c r="Z242" s="26" t="n">
        <v>24.35</v>
      </c>
      <c r="AA242" s="26" t="n">
        <v>21.92</v>
      </c>
    </row>
    <row r="243">
      <c r="A243" s="27" t="n">
        <v>984</v>
      </c>
      <c r="B243" s="28" t="n">
        <v>3</v>
      </c>
      <c r="C243" s="28" t="n">
        <v>10</v>
      </c>
      <c r="D243" s="28" t="n">
        <v>23</v>
      </c>
      <c r="E243" s="28" t="n">
        <v>35</v>
      </c>
      <c r="F243" s="28" t="n">
        <v>36</v>
      </c>
      <c r="G243" s="28" t="n">
        <v>37</v>
      </c>
      <c r="H243" s="28" t="n">
        <v>18</v>
      </c>
      <c r="I243" s="30" t="inlineStr">
        <is>
          <t>3 10 23 35 36 37</t>
        </is>
      </c>
      <c r="J243" s="28" t="n">
        <v>144</v>
      </c>
      <c r="K243" s="28" t="n">
        <v>4</v>
      </c>
      <c r="L243" s="28" t="n">
        <v>8</v>
      </c>
      <c r="M243" s="28" t="n">
        <v>34</v>
      </c>
      <c r="N243" s="28" t="n">
        <v>2</v>
      </c>
      <c r="O243" s="28" t="inlineStr">
        <is>
          <t>고4 저2</t>
        </is>
      </c>
      <c r="P243" s="27" t="n">
        <v>61</v>
      </c>
      <c r="Q243" s="28" t="inlineStr">
        <is>
          <t>+2</t>
        </is>
      </c>
      <c r="R243" s="28" t="inlineStr">
        <is>
          <t>상위45.2%</t>
        </is>
      </c>
      <c r="S243" s="28" t="n">
        <v>5</v>
      </c>
      <c r="T243" s="28" t="n">
        <v>0</v>
      </c>
      <c r="U243" s="28" t="n">
        <v>0</v>
      </c>
      <c r="V243" s="28" t="n">
        <v>0</v>
      </c>
      <c r="W243" s="28" t="n">
        <v>1</v>
      </c>
      <c r="X243" s="28" t="n">
        <v>29</v>
      </c>
      <c r="Y243" s="28" t="n">
        <v>7</v>
      </c>
      <c r="Z243" s="28" t="n">
        <v>34.53</v>
      </c>
      <c r="AA243" s="28" t="n">
        <v>18.87</v>
      </c>
    </row>
    <row r="244">
      <c r="A244" s="27" t="n">
        <v>983</v>
      </c>
      <c r="B244" s="28" t="n">
        <v>13</v>
      </c>
      <c r="C244" s="28" t="n">
        <v>23</v>
      </c>
      <c r="D244" s="28" t="n">
        <v>26</v>
      </c>
      <c r="E244" s="28" t="n">
        <v>31</v>
      </c>
      <c r="F244" s="28" t="n">
        <v>35</v>
      </c>
      <c r="G244" s="28" t="n">
        <v>43</v>
      </c>
      <c r="H244" s="28" t="n">
        <v>15</v>
      </c>
      <c r="I244" s="30" t="inlineStr">
        <is>
          <t>13 23 26 31 35 43</t>
        </is>
      </c>
      <c r="J244" s="28" t="n">
        <v>171</v>
      </c>
      <c r="K244" s="28" t="n">
        <v>5</v>
      </c>
      <c r="L244" s="28" t="n">
        <v>8</v>
      </c>
      <c r="M244" s="28" t="n">
        <v>30</v>
      </c>
      <c r="N244" s="28" t="n">
        <v>0</v>
      </c>
      <c r="O244" s="28" t="inlineStr">
        <is>
          <t>고5 저1</t>
        </is>
      </c>
      <c r="P244" s="27" t="n">
        <v>66</v>
      </c>
      <c r="Q244" s="28" t="inlineStr">
        <is>
          <t>+7</t>
        </is>
      </c>
      <c r="R244" s="28" t="inlineStr">
        <is>
          <t>상위29.4%</t>
        </is>
      </c>
      <c r="S244" s="28" t="n">
        <v>6</v>
      </c>
      <c r="T244" s="28" t="n">
        <v>0</v>
      </c>
      <c r="U244" s="28" t="n">
        <v>0</v>
      </c>
      <c r="V244" s="28" t="n">
        <v>0</v>
      </c>
      <c r="W244" s="28" t="n">
        <v>2</v>
      </c>
      <c r="X244" s="28" t="n">
        <v>30</v>
      </c>
      <c r="Y244" s="28" t="n">
        <v>10</v>
      </c>
      <c r="Z244" s="28" t="n">
        <v>25.03</v>
      </c>
      <c r="AA244" s="28" t="n">
        <v>15.9</v>
      </c>
    </row>
    <row r="245">
      <c r="A245" s="41" t="n">
        <v>982</v>
      </c>
      <c r="B245" s="42" t="n">
        <v>5</v>
      </c>
      <c r="C245" s="42" t="n">
        <v>7</v>
      </c>
      <c r="D245" s="42" t="n">
        <v>13</v>
      </c>
      <c r="E245" s="42" t="n">
        <v>20</v>
      </c>
      <c r="F245" s="42" t="n">
        <v>21</v>
      </c>
      <c r="G245" s="42" t="n">
        <v>44</v>
      </c>
      <c r="H245" s="42" t="n">
        <v>33</v>
      </c>
      <c r="I245" s="43" t="inlineStr">
        <is>
          <t>5 7 13 20 21 44</t>
        </is>
      </c>
      <c r="J245" s="42" t="n">
        <v>110</v>
      </c>
      <c r="K245" s="42" t="n">
        <v>4</v>
      </c>
      <c r="L245" s="42" t="n">
        <v>9</v>
      </c>
      <c r="M245" s="42" t="n">
        <v>39</v>
      </c>
      <c r="N245" s="42" t="n">
        <v>1</v>
      </c>
      <c r="O245" s="42" t="inlineStr">
        <is>
          <t>고1 저5</t>
        </is>
      </c>
      <c r="P245" s="41" t="n">
        <v>55</v>
      </c>
      <c r="Q245" s="42" t="inlineStr">
        <is>
          <t>-4</t>
        </is>
      </c>
      <c r="R245" s="42" t="inlineStr">
        <is>
          <t>상위66.9%</t>
        </is>
      </c>
      <c r="S245" s="42" t="n">
        <v>5</v>
      </c>
      <c r="T245" s="42" t="n">
        <v>0</v>
      </c>
      <c r="U245" s="42" t="n">
        <v>0</v>
      </c>
      <c r="V245" s="42" t="n">
        <v>0</v>
      </c>
      <c r="W245" s="42" t="n">
        <v>3</v>
      </c>
      <c r="X245" s="42" t="n">
        <v>23</v>
      </c>
      <c r="Y245" s="42" t="n">
        <v>8</v>
      </c>
      <c r="Z245" s="42" t="n">
        <v>30.24</v>
      </c>
      <c r="AA245" s="42" t="n">
        <v>12.03</v>
      </c>
    </row>
    <row r="246">
      <c r="A246" s="25" t="n">
        <v>981</v>
      </c>
      <c r="B246" s="26" t="n">
        <v>27</v>
      </c>
      <c r="C246" s="26" t="n">
        <v>36</v>
      </c>
      <c r="D246" s="26" t="n">
        <v>37</v>
      </c>
      <c r="E246" s="26" t="n">
        <v>41</v>
      </c>
      <c r="F246" s="26" t="n">
        <v>43</v>
      </c>
      <c r="G246" s="26" t="n">
        <v>45</v>
      </c>
      <c r="H246" s="26" t="n">
        <v>32</v>
      </c>
      <c r="I246" s="44" t="inlineStr">
        <is>
          <t>27 36 37 41 43 45</t>
        </is>
      </c>
      <c r="J246" s="26" t="n">
        <v>229</v>
      </c>
      <c r="K246" s="26" t="n">
        <v>5</v>
      </c>
      <c r="L246" s="26" t="n">
        <v>7</v>
      </c>
      <c r="M246" s="26" t="n">
        <v>18</v>
      </c>
      <c r="N246" s="26" t="n">
        <v>1</v>
      </c>
      <c r="O246" s="26" t="inlineStr">
        <is>
          <t>고6 저0</t>
        </is>
      </c>
      <c r="P246" s="25" t="n">
        <v>70</v>
      </c>
      <c r="Q246" s="26" t="inlineStr">
        <is>
          <t>+11</t>
        </is>
      </c>
      <c r="R246" s="26" t="inlineStr">
        <is>
          <t>상위17.7%</t>
        </is>
      </c>
      <c r="S246" s="26" t="n">
        <v>5</v>
      </c>
      <c r="T246" s="26" t="n">
        <v>0</v>
      </c>
      <c r="U246" s="26" t="n">
        <v>0</v>
      </c>
      <c r="V246" s="26" t="n">
        <v>0</v>
      </c>
      <c r="W246" s="26" t="n">
        <v>2</v>
      </c>
      <c r="X246" s="26" t="n">
        <v>32</v>
      </c>
      <c r="Y246" s="26" t="n">
        <v>13</v>
      </c>
      <c r="Z246" s="26" t="n">
        <v>19.93</v>
      </c>
      <c r="AA246" s="26" t="n">
        <v>14.41</v>
      </c>
    </row>
    <row r="247">
      <c r="A247" s="25" t="n">
        <v>980</v>
      </c>
      <c r="B247" s="26" t="n">
        <v>3</v>
      </c>
      <c r="C247" s="26" t="n">
        <v>13</v>
      </c>
      <c r="D247" s="26" t="n">
        <v>16</v>
      </c>
      <c r="E247" s="26" t="n">
        <v>23</v>
      </c>
      <c r="F247" s="26" t="n">
        <v>24</v>
      </c>
      <c r="G247" s="26" t="n">
        <v>35</v>
      </c>
      <c r="H247" s="26" t="n">
        <v>14</v>
      </c>
      <c r="I247" s="44" t="inlineStr">
        <is>
          <t>3 13 16 23 24 35</t>
        </is>
      </c>
      <c r="J247" s="26" t="n">
        <v>114</v>
      </c>
      <c r="K247" s="26" t="n">
        <v>4</v>
      </c>
      <c r="L247" s="26" t="n">
        <v>8</v>
      </c>
      <c r="M247" s="26" t="n">
        <v>32</v>
      </c>
      <c r="N247" s="26" t="n">
        <v>1</v>
      </c>
      <c r="O247" s="26" t="inlineStr">
        <is>
          <t>고3 저3</t>
        </is>
      </c>
      <c r="P247" s="25" t="n">
        <v>75</v>
      </c>
      <c r="Q247" s="26" t="inlineStr">
        <is>
          <t>+16</t>
        </is>
      </c>
      <c r="R247" s="26" t="inlineStr">
        <is>
          <t>상위7.8%</t>
        </is>
      </c>
      <c r="S247" s="26" t="n">
        <v>8</v>
      </c>
      <c r="T247" s="26" t="n">
        <v>0</v>
      </c>
      <c r="U247" s="26" t="n">
        <v>0</v>
      </c>
      <c r="V247" s="26" t="n">
        <v>1</v>
      </c>
      <c r="W247" s="26" t="n">
        <v>1</v>
      </c>
      <c r="X247" s="26" t="n">
        <v>34</v>
      </c>
      <c r="Y247" s="26" t="n">
        <v>7</v>
      </c>
      <c r="Z247" s="26" t="n">
        <v>34.09</v>
      </c>
      <c r="AA247" s="26" t="n">
        <v>29.85</v>
      </c>
    </row>
    <row r="248">
      <c r="A248" s="27" t="n">
        <v>979</v>
      </c>
      <c r="B248" s="28" t="n">
        <v>7</v>
      </c>
      <c r="C248" s="28" t="n">
        <v>11</v>
      </c>
      <c r="D248" s="28" t="n">
        <v>16</v>
      </c>
      <c r="E248" s="28" t="n">
        <v>21</v>
      </c>
      <c r="F248" s="28" t="n">
        <v>27</v>
      </c>
      <c r="G248" s="28" t="n">
        <v>33</v>
      </c>
      <c r="H248" s="28" t="n">
        <v>24</v>
      </c>
      <c r="I248" s="30" t="inlineStr">
        <is>
          <t>7 11 16 21 27 33</t>
        </is>
      </c>
      <c r="J248" s="28" t="n">
        <v>115</v>
      </c>
      <c r="K248" s="28" t="n">
        <v>5</v>
      </c>
      <c r="L248" s="28" t="n">
        <v>8</v>
      </c>
      <c r="M248" s="28" t="n">
        <v>26</v>
      </c>
      <c r="N248" s="28" t="n">
        <v>0</v>
      </c>
      <c r="O248" s="28" t="inlineStr">
        <is>
          <t>고2 저4</t>
        </is>
      </c>
      <c r="P248" s="27" t="n">
        <v>59</v>
      </c>
      <c r="Q248" s="28" t="inlineStr">
        <is>
          <t>-0</t>
        </is>
      </c>
      <c r="R248" s="28" t="inlineStr">
        <is>
          <t>상위52.2%</t>
        </is>
      </c>
      <c r="S248" s="28" t="n">
        <v>4</v>
      </c>
      <c r="T248" s="28" t="n">
        <v>0</v>
      </c>
      <c r="U248" s="28" t="n">
        <v>0</v>
      </c>
      <c r="V248" s="28" t="n">
        <v>0</v>
      </c>
      <c r="W248" s="28" t="n">
        <v>1</v>
      </c>
      <c r="X248" s="28" t="n">
        <v>28</v>
      </c>
      <c r="Y248" s="28" t="n">
        <v>14</v>
      </c>
      <c r="Z248" s="28" t="n">
        <v>16.06</v>
      </c>
      <c r="AA248" s="28" t="n">
        <v>23.2</v>
      </c>
    </row>
    <row r="249">
      <c r="A249" s="41" t="n">
        <v>978</v>
      </c>
      <c r="B249" s="42" t="n">
        <v>1</v>
      </c>
      <c r="C249" s="42" t="n">
        <v>7</v>
      </c>
      <c r="D249" s="42" t="n">
        <v>15</v>
      </c>
      <c r="E249" s="42" t="n">
        <v>32</v>
      </c>
      <c r="F249" s="42" t="n">
        <v>34</v>
      </c>
      <c r="G249" s="42" t="n">
        <v>42</v>
      </c>
      <c r="H249" s="42" t="n">
        <v>8</v>
      </c>
      <c r="I249" s="43" t="inlineStr">
        <is>
          <t>1 7 15 32 34 42</t>
        </is>
      </c>
      <c r="J249" s="42" t="n">
        <v>131</v>
      </c>
      <c r="K249" s="42" t="n">
        <v>3</v>
      </c>
      <c r="L249" s="42" t="n">
        <v>8</v>
      </c>
      <c r="M249" s="42" t="n">
        <v>41</v>
      </c>
      <c r="N249" s="42" t="n">
        <v>0</v>
      </c>
      <c r="O249" s="42" t="inlineStr">
        <is>
          <t>고3 저3</t>
        </is>
      </c>
      <c r="P249" s="41" t="n">
        <v>57</v>
      </c>
      <c r="Q249" s="42" t="inlineStr">
        <is>
          <t>-2</t>
        </is>
      </c>
      <c r="R249" s="42" t="inlineStr">
        <is>
          <t>상위59.3%</t>
        </is>
      </c>
      <c r="S249" s="42" t="n">
        <v>4</v>
      </c>
      <c r="T249" s="42" t="n">
        <v>0</v>
      </c>
      <c r="U249" s="42" t="n">
        <v>0</v>
      </c>
      <c r="V249" s="42" t="n">
        <v>0</v>
      </c>
      <c r="W249" s="42" t="n">
        <v>1</v>
      </c>
      <c r="X249" s="42" t="n">
        <v>27</v>
      </c>
      <c r="Y249" s="42" t="n">
        <v>10</v>
      </c>
      <c r="Z249" s="42" t="n">
        <v>23.73</v>
      </c>
      <c r="AA249" s="42" t="n">
        <v>12.51</v>
      </c>
    </row>
    <row r="250">
      <c r="A250" s="38" t="n">
        <v>977</v>
      </c>
      <c r="B250" s="39" t="n">
        <v>2</v>
      </c>
      <c r="C250" s="39" t="n">
        <v>9</v>
      </c>
      <c r="D250" s="39" t="n">
        <v>10</v>
      </c>
      <c r="E250" s="39" t="n">
        <v>14</v>
      </c>
      <c r="F250" s="39" t="n">
        <v>22</v>
      </c>
      <c r="G250" s="39" t="n">
        <v>44</v>
      </c>
      <c r="H250" s="39" t="n">
        <v>16</v>
      </c>
      <c r="I250" s="40" t="inlineStr">
        <is>
          <t>2 9 10 14 22 44</t>
        </is>
      </c>
      <c r="J250" s="39" t="n">
        <v>101</v>
      </c>
      <c r="K250" s="39" t="n">
        <v>1</v>
      </c>
      <c r="L250" s="39" t="n">
        <v>8</v>
      </c>
      <c r="M250" s="39" t="n">
        <v>42</v>
      </c>
      <c r="N250" s="39" t="n">
        <v>1</v>
      </c>
      <c r="O250" s="39" t="inlineStr">
        <is>
          <t>고1 저5</t>
        </is>
      </c>
      <c r="P250" s="38" t="n">
        <v>51</v>
      </c>
      <c r="Q250" s="39" t="inlineStr">
        <is>
          <t>-8</t>
        </is>
      </c>
      <c r="R250" s="39" t="inlineStr">
        <is>
          <t>상위79.2%</t>
        </is>
      </c>
      <c r="S250" s="39" t="n">
        <v>4</v>
      </c>
      <c r="T250" s="39" t="n">
        <v>0</v>
      </c>
      <c r="U250" s="39" t="n">
        <v>0</v>
      </c>
      <c r="V250" s="39" t="n">
        <v>0</v>
      </c>
      <c r="W250" s="39" t="n">
        <v>3</v>
      </c>
      <c r="X250" s="39" t="n">
        <v>21</v>
      </c>
      <c r="Y250" s="39" t="n">
        <v>14</v>
      </c>
      <c r="Z250" s="39" t="n">
        <v>16.7</v>
      </c>
      <c r="AA250" s="39" t="n">
        <v>16.32</v>
      </c>
    </row>
    <row r="251">
      <c r="A251" s="27" t="n">
        <v>976</v>
      </c>
      <c r="B251" s="28" t="n">
        <v>4</v>
      </c>
      <c r="C251" s="28" t="n">
        <v>12</v>
      </c>
      <c r="D251" s="28" t="n">
        <v>14</v>
      </c>
      <c r="E251" s="28" t="n">
        <v>25</v>
      </c>
      <c r="F251" s="28" t="n">
        <v>35</v>
      </c>
      <c r="G251" s="28" t="n">
        <v>37</v>
      </c>
      <c r="H251" s="28" t="n">
        <v>2</v>
      </c>
      <c r="I251" s="30" t="inlineStr">
        <is>
          <t>4 12 14 25 35 37</t>
        </is>
      </c>
      <c r="J251" s="28" t="n">
        <v>127</v>
      </c>
      <c r="K251" s="28" t="n">
        <v>3</v>
      </c>
      <c r="L251" s="28" t="n">
        <v>6</v>
      </c>
      <c r="M251" s="28" t="n">
        <v>33</v>
      </c>
      <c r="N251" s="28" t="n">
        <v>0</v>
      </c>
      <c r="O251" s="28" t="inlineStr">
        <is>
          <t>고3 저3</t>
        </is>
      </c>
      <c r="P251" s="27" t="n">
        <v>60</v>
      </c>
      <c r="Q251" s="28" t="inlineStr">
        <is>
          <t>+1</t>
        </is>
      </c>
      <c r="R251" s="28" t="inlineStr">
        <is>
          <t>상위48.5%</t>
        </is>
      </c>
      <c r="S251" s="28" t="n">
        <v>7</v>
      </c>
      <c r="T251" s="28" t="n">
        <v>0</v>
      </c>
      <c r="U251" s="28" t="n">
        <v>0</v>
      </c>
      <c r="V251" s="28" t="n">
        <v>0</v>
      </c>
      <c r="W251" s="28" t="n">
        <v>2</v>
      </c>
      <c r="X251" s="28" t="n">
        <v>27</v>
      </c>
      <c r="Y251" s="28" t="n">
        <v>7</v>
      </c>
      <c r="Z251" s="28" t="n">
        <v>32.44</v>
      </c>
      <c r="AA251" s="28" t="n">
        <v>21.03</v>
      </c>
    </row>
    <row r="252">
      <c r="A252" s="38" t="n">
        <v>975</v>
      </c>
      <c r="B252" s="39" t="n">
        <v>7</v>
      </c>
      <c r="C252" s="39" t="n">
        <v>8</v>
      </c>
      <c r="D252" s="39" t="n">
        <v>9</v>
      </c>
      <c r="E252" s="39" t="n">
        <v>17</v>
      </c>
      <c r="F252" s="39" t="n">
        <v>22</v>
      </c>
      <c r="G252" s="39" t="n">
        <v>24</v>
      </c>
      <c r="H252" s="39" t="n">
        <v>5</v>
      </c>
      <c r="I252" s="40" t="inlineStr">
        <is>
          <t>7 8 9 17 22 24</t>
        </is>
      </c>
      <c r="J252" s="39" t="n">
        <v>87</v>
      </c>
      <c r="K252" s="39" t="n">
        <v>3</v>
      </c>
      <c r="L252" s="39" t="n">
        <v>7</v>
      </c>
      <c r="M252" s="39" t="n">
        <v>17</v>
      </c>
      <c r="N252" s="39" t="n">
        <v>2</v>
      </c>
      <c r="O252" s="39" t="inlineStr">
        <is>
          <t>고1 저5</t>
        </is>
      </c>
      <c r="P252" s="38" t="n">
        <v>48</v>
      </c>
      <c r="Q252" s="39" t="inlineStr">
        <is>
          <t>-11</t>
        </is>
      </c>
      <c r="R252" s="39" t="inlineStr">
        <is>
          <t>상위87.0%</t>
        </is>
      </c>
      <c r="S252" s="39" t="n">
        <v>4</v>
      </c>
      <c r="T252" s="39" t="n">
        <v>0</v>
      </c>
      <c r="U252" s="39" t="n">
        <v>0</v>
      </c>
      <c r="V252" s="39" t="n">
        <v>0</v>
      </c>
      <c r="W252" s="39" t="n">
        <v>2</v>
      </c>
      <c r="X252" s="39" t="n">
        <v>21</v>
      </c>
      <c r="Y252" s="39" t="n">
        <v>9</v>
      </c>
      <c r="Z252" s="39" t="n">
        <v>24.4</v>
      </c>
      <c r="AA252" s="39" t="n">
        <v>14.65</v>
      </c>
    </row>
    <row r="253">
      <c r="A253" s="27" t="n">
        <v>974</v>
      </c>
      <c r="B253" s="28" t="n">
        <v>1</v>
      </c>
      <c r="C253" s="28" t="n">
        <v>2</v>
      </c>
      <c r="D253" s="28" t="n">
        <v>11</v>
      </c>
      <c r="E253" s="28" t="n">
        <v>16</v>
      </c>
      <c r="F253" s="28" t="n">
        <v>39</v>
      </c>
      <c r="G253" s="28" t="n">
        <v>44</v>
      </c>
      <c r="H253" s="28" t="n">
        <v>32</v>
      </c>
      <c r="I253" s="30" t="inlineStr">
        <is>
          <t>1 2 11 16 39 44</t>
        </is>
      </c>
      <c r="J253" s="28" t="n">
        <v>113</v>
      </c>
      <c r="K253" s="28" t="n">
        <v>3</v>
      </c>
      <c r="L253" s="28" t="n">
        <v>8</v>
      </c>
      <c r="M253" s="28" t="n">
        <v>43</v>
      </c>
      <c r="N253" s="28" t="n">
        <v>1</v>
      </c>
      <c r="O253" s="28" t="inlineStr">
        <is>
          <t>고2 저4</t>
        </is>
      </c>
      <c r="P253" s="27" t="n">
        <v>64</v>
      </c>
      <c r="Q253" s="28" t="inlineStr">
        <is>
          <t>+5</t>
        </is>
      </c>
      <c r="R253" s="28" t="inlineStr">
        <is>
          <t>상위35.2%</t>
        </is>
      </c>
      <c r="S253" s="28" t="n">
        <v>6</v>
      </c>
      <c r="T253" s="28" t="n">
        <v>0</v>
      </c>
      <c r="U253" s="28" t="n">
        <v>0</v>
      </c>
      <c r="V253" s="28" t="n">
        <v>0</v>
      </c>
      <c r="W253" s="28" t="n">
        <v>2</v>
      </c>
      <c r="X253" s="28" t="n">
        <v>29</v>
      </c>
      <c r="Y253" s="28" t="n">
        <v>17</v>
      </c>
      <c r="Z253" s="28" t="n">
        <v>13.17</v>
      </c>
      <c r="AA253" s="28" t="n">
        <v>15.12</v>
      </c>
    </row>
    <row r="254">
      <c r="A254" s="38" t="n">
        <v>973</v>
      </c>
      <c r="B254" s="39" t="n">
        <v>22</v>
      </c>
      <c r="C254" s="39" t="n">
        <v>26</v>
      </c>
      <c r="D254" s="39" t="n">
        <v>31</v>
      </c>
      <c r="E254" s="39" t="n">
        <v>37</v>
      </c>
      <c r="F254" s="39" t="n">
        <v>41</v>
      </c>
      <c r="G254" s="39" t="n">
        <v>42</v>
      </c>
      <c r="H254" s="39" t="n">
        <v>24</v>
      </c>
      <c r="I254" s="40" t="inlineStr">
        <is>
          <t>22 26 31 37 41 42</t>
        </is>
      </c>
      <c r="J254" s="39" t="n">
        <v>199</v>
      </c>
      <c r="K254" s="39" t="n">
        <v>3</v>
      </c>
      <c r="L254" s="39" t="n">
        <v>6</v>
      </c>
      <c r="M254" s="39" t="n">
        <v>20</v>
      </c>
      <c r="N254" s="39" t="n">
        <v>1</v>
      </c>
      <c r="O254" s="39" t="inlineStr">
        <is>
          <t>고5 저1</t>
        </is>
      </c>
      <c r="P254" s="38" t="n">
        <v>49</v>
      </c>
      <c r="Q254" s="39" t="inlineStr">
        <is>
          <t>-10</t>
        </is>
      </c>
      <c r="R254" s="39" t="inlineStr">
        <is>
          <t>상위84.8%</t>
        </is>
      </c>
      <c r="S254" s="39" t="n">
        <v>0</v>
      </c>
      <c r="T254" s="39" t="n">
        <v>0</v>
      </c>
      <c r="U254" s="39" t="n">
        <v>0</v>
      </c>
      <c r="V254" s="39" t="n">
        <v>0</v>
      </c>
      <c r="W254" s="39" t="n">
        <v>1</v>
      </c>
      <c r="X254" s="39" t="n">
        <v>23</v>
      </c>
      <c r="Y254" s="39" t="n">
        <v>8</v>
      </c>
      <c r="Z254" s="39" t="n">
        <v>29.13</v>
      </c>
      <c r="AA254" s="39" t="n">
        <v>17.59</v>
      </c>
    </row>
    <row r="255">
      <c r="A255" s="41" t="n">
        <v>972</v>
      </c>
      <c r="B255" s="42" t="n">
        <v>3</v>
      </c>
      <c r="C255" s="42" t="n">
        <v>6</v>
      </c>
      <c r="D255" s="42" t="n">
        <v>17</v>
      </c>
      <c r="E255" s="42" t="n">
        <v>23</v>
      </c>
      <c r="F255" s="42" t="n">
        <v>37</v>
      </c>
      <c r="G255" s="42" t="n">
        <v>39</v>
      </c>
      <c r="H255" s="42" t="n">
        <v>26</v>
      </c>
      <c r="I255" s="43" t="inlineStr">
        <is>
          <t>3 6 17 23 37 39</t>
        </is>
      </c>
      <c r="J255" s="42" t="n">
        <v>125</v>
      </c>
      <c r="K255" s="42" t="n">
        <v>5</v>
      </c>
      <c r="L255" s="42" t="n">
        <v>8</v>
      </c>
      <c r="M255" s="42" t="n">
        <v>36</v>
      </c>
      <c r="N255" s="42" t="n">
        <v>0</v>
      </c>
      <c r="O255" s="42" t="inlineStr">
        <is>
          <t>고3 저3</t>
        </is>
      </c>
      <c r="P255" s="41" t="n">
        <v>52</v>
      </c>
      <c r="Q255" s="42" t="inlineStr">
        <is>
          <t>-7</t>
        </is>
      </c>
      <c r="R255" s="42" t="inlineStr">
        <is>
          <t>상위77.4%</t>
        </is>
      </c>
      <c r="S255" s="42" t="n">
        <v>4</v>
      </c>
      <c r="T255" s="42" t="n">
        <v>0</v>
      </c>
      <c r="U255" s="42" t="n">
        <v>0</v>
      </c>
      <c r="V255" s="42" t="n">
        <v>0</v>
      </c>
      <c r="W255" s="42" t="n">
        <v>0</v>
      </c>
      <c r="X255" s="42" t="n">
        <v>26</v>
      </c>
      <c r="Y255" s="42" t="n">
        <v>20</v>
      </c>
      <c r="Z255" s="42" t="n">
        <v>11.25</v>
      </c>
      <c r="AA255" s="42" t="n">
        <v>19.42</v>
      </c>
    </row>
    <row r="256">
      <c r="A256" s="27" t="n">
        <v>971</v>
      </c>
      <c r="B256" s="28" t="n">
        <v>2</v>
      </c>
      <c r="C256" s="28" t="n">
        <v>6</v>
      </c>
      <c r="D256" s="28" t="n">
        <v>17</v>
      </c>
      <c r="E256" s="28" t="n">
        <v>18</v>
      </c>
      <c r="F256" s="28" t="n">
        <v>21</v>
      </c>
      <c r="G256" s="28" t="n">
        <v>26</v>
      </c>
      <c r="H256" s="28" t="n">
        <v>7</v>
      </c>
      <c r="I256" s="30" t="inlineStr">
        <is>
          <t>2 6 17 18 21 26</t>
        </is>
      </c>
      <c r="J256" s="28" t="n">
        <v>90</v>
      </c>
      <c r="K256" s="28" t="n">
        <v>2</v>
      </c>
      <c r="L256" s="28" t="n">
        <v>8</v>
      </c>
      <c r="M256" s="28" t="n">
        <v>24</v>
      </c>
      <c r="N256" s="28" t="n">
        <v>1</v>
      </c>
      <c r="O256" s="28" t="inlineStr">
        <is>
          <t>고1 저5</t>
        </is>
      </c>
      <c r="P256" s="27" t="n">
        <v>61</v>
      </c>
      <c r="Q256" s="28" t="inlineStr">
        <is>
          <t>+2</t>
        </is>
      </c>
      <c r="R256" s="28" t="inlineStr">
        <is>
          <t>상위45.2%</t>
        </is>
      </c>
      <c r="S256" s="28" t="n">
        <v>7</v>
      </c>
      <c r="T256" s="28" t="n">
        <v>0</v>
      </c>
      <c r="U256" s="28" t="n">
        <v>0</v>
      </c>
      <c r="V256" s="28" t="n">
        <v>0</v>
      </c>
      <c r="W256" s="28" t="n">
        <v>3</v>
      </c>
      <c r="X256" s="28" t="n">
        <v>26</v>
      </c>
      <c r="Y256" s="28" t="n">
        <v>6</v>
      </c>
      <c r="Z256" s="28" t="n">
        <v>37.26</v>
      </c>
      <c r="AA256" s="28" t="n">
        <v>19.13</v>
      </c>
    </row>
    <row r="257">
      <c r="A257" s="27" t="n">
        <v>970</v>
      </c>
      <c r="B257" s="28" t="n">
        <v>9</v>
      </c>
      <c r="C257" s="28" t="n">
        <v>11</v>
      </c>
      <c r="D257" s="28" t="n">
        <v>16</v>
      </c>
      <c r="E257" s="28" t="n">
        <v>21</v>
      </c>
      <c r="F257" s="28" t="n">
        <v>28</v>
      </c>
      <c r="G257" s="28" t="n">
        <v>36</v>
      </c>
      <c r="H257" s="28" t="n">
        <v>5</v>
      </c>
      <c r="I257" s="30" t="inlineStr">
        <is>
          <t>9 11 16 21 28 36</t>
        </is>
      </c>
      <c r="J257" s="28" t="n">
        <v>121</v>
      </c>
      <c r="K257" s="28" t="n">
        <v>3</v>
      </c>
      <c r="L257" s="28" t="n">
        <v>7</v>
      </c>
      <c r="M257" s="28" t="n">
        <v>27</v>
      </c>
      <c r="N257" s="28" t="n">
        <v>0</v>
      </c>
      <c r="O257" s="28" t="inlineStr">
        <is>
          <t>고2 저4</t>
        </is>
      </c>
      <c r="P257" s="27" t="n">
        <v>61</v>
      </c>
      <c r="Q257" s="28" t="inlineStr">
        <is>
          <t>+2</t>
        </is>
      </c>
      <c r="R257" s="28" t="inlineStr">
        <is>
          <t>상위45.2%</t>
        </is>
      </c>
      <c r="S257" s="28" t="n">
        <v>5</v>
      </c>
      <c r="T257" s="28" t="n">
        <v>0</v>
      </c>
      <c r="U257" s="28" t="n">
        <v>0</v>
      </c>
      <c r="V257" s="28" t="n">
        <v>0</v>
      </c>
      <c r="W257" s="28" t="n">
        <v>1</v>
      </c>
      <c r="X257" s="28" t="n">
        <v>29</v>
      </c>
      <c r="Y257" s="28" t="n">
        <v>14</v>
      </c>
      <c r="Z257" s="28" t="n">
        <v>16.12</v>
      </c>
      <c r="AA257" s="28" t="n">
        <v>20.44</v>
      </c>
    </row>
    <row r="258">
      <c r="A258" s="38" t="n">
        <v>969</v>
      </c>
      <c r="B258" s="39" t="n">
        <v>3</v>
      </c>
      <c r="C258" s="39" t="n">
        <v>9</v>
      </c>
      <c r="D258" s="39" t="n">
        <v>10</v>
      </c>
      <c r="E258" s="39" t="n">
        <v>29</v>
      </c>
      <c r="F258" s="39" t="n">
        <v>40</v>
      </c>
      <c r="G258" s="39" t="n">
        <v>45</v>
      </c>
      <c r="H258" s="39" t="n">
        <v>7</v>
      </c>
      <c r="I258" s="40" t="inlineStr">
        <is>
          <t>3 9 10 29 40 45</t>
        </is>
      </c>
      <c r="J258" s="39" t="n">
        <v>136</v>
      </c>
      <c r="K258" s="39" t="n">
        <v>4</v>
      </c>
      <c r="L258" s="39" t="n">
        <v>10</v>
      </c>
      <c r="M258" s="39" t="n">
        <v>42</v>
      </c>
      <c r="N258" s="39" t="n">
        <v>1</v>
      </c>
      <c r="O258" s="39" t="inlineStr">
        <is>
          <t>고3 저3</t>
        </is>
      </c>
      <c r="P258" s="38" t="n">
        <v>47</v>
      </c>
      <c r="Q258" s="39" t="inlineStr">
        <is>
          <t>-12</t>
        </is>
      </c>
      <c r="R258" s="39" t="inlineStr">
        <is>
          <t>상위89.0%</t>
        </is>
      </c>
      <c r="S258" s="39" t="n">
        <v>3</v>
      </c>
      <c r="T258" s="39" t="n">
        <v>0</v>
      </c>
      <c r="U258" s="39" t="n">
        <v>0</v>
      </c>
      <c r="V258" s="39" t="n">
        <v>0</v>
      </c>
      <c r="W258" s="39" t="n">
        <v>1</v>
      </c>
      <c r="X258" s="39" t="n">
        <v>22</v>
      </c>
      <c r="Y258" s="39" t="n">
        <v>20</v>
      </c>
      <c r="Z258" s="39" t="n">
        <v>11.49</v>
      </c>
      <c r="AA258" s="39" t="n">
        <v>12.32</v>
      </c>
    </row>
    <row r="259">
      <c r="A259" s="25" t="n">
        <v>968</v>
      </c>
      <c r="B259" s="26" t="n">
        <v>2</v>
      </c>
      <c r="C259" s="26" t="n">
        <v>5</v>
      </c>
      <c r="D259" s="26" t="n">
        <v>12</v>
      </c>
      <c r="E259" s="26" t="n">
        <v>14</v>
      </c>
      <c r="F259" s="26" t="n">
        <v>24</v>
      </c>
      <c r="G259" s="26" t="n">
        <v>39</v>
      </c>
      <c r="H259" s="26" t="n">
        <v>33</v>
      </c>
      <c r="I259" s="44" t="inlineStr">
        <is>
          <t>2 5 12 14 24 39</t>
        </is>
      </c>
      <c r="J259" s="26" t="n">
        <v>96</v>
      </c>
      <c r="K259" s="26" t="n">
        <v>2</v>
      </c>
      <c r="L259" s="26" t="n">
        <v>8</v>
      </c>
      <c r="M259" s="26" t="n">
        <v>37</v>
      </c>
      <c r="N259" s="26" t="n">
        <v>0</v>
      </c>
      <c r="O259" s="26" t="inlineStr">
        <is>
          <t>고2 저4</t>
        </is>
      </c>
      <c r="P259" s="25" t="n">
        <v>67</v>
      </c>
      <c r="Q259" s="26" t="inlineStr">
        <is>
          <t>+8</t>
        </is>
      </c>
      <c r="R259" s="26" t="inlineStr">
        <is>
          <t>상위26.4%</t>
        </is>
      </c>
      <c r="S259" s="26" t="n">
        <v>6</v>
      </c>
      <c r="T259" s="26" t="n">
        <v>0</v>
      </c>
      <c r="U259" s="26" t="n">
        <v>0</v>
      </c>
      <c r="V259" s="26" t="n">
        <v>0</v>
      </c>
      <c r="W259" s="26" t="n">
        <v>3</v>
      </c>
      <c r="X259" s="26" t="n">
        <v>29</v>
      </c>
      <c r="Y259" s="26" t="n">
        <v>13</v>
      </c>
      <c r="Z259" s="26" t="n">
        <v>16.68</v>
      </c>
      <c r="AA259" s="26" t="n">
        <v>20.48</v>
      </c>
    </row>
    <row r="260">
      <c r="A260" s="25" t="n">
        <v>967</v>
      </c>
      <c r="B260" s="26" t="n">
        <v>1</v>
      </c>
      <c r="C260" s="26" t="n">
        <v>6</v>
      </c>
      <c r="D260" s="26" t="n">
        <v>13</v>
      </c>
      <c r="E260" s="26" t="n">
        <v>37</v>
      </c>
      <c r="F260" s="26" t="n">
        <v>38</v>
      </c>
      <c r="G260" s="26" t="n">
        <v>40</v>
      </c>
      <c r="H260" s="26" t="n">
        <v>9</v>
      </c>
      <c r="I260" s="44" t="inlineStr">
        <is>
          <t>1 6 13 37 38 40</t>
        </is>
      </c>
      <c r="J260" s="26" t="n">
        <v>135</v>
      </c>
      <c r="K260" s="26" t="n">
        <v>3</v>
      </c>
      <c r="L260" s="26" t="n">
        <v>10</v>
      </c>
      <c r="M260" s="26" t="n">
        <v>39</v>
      </c>
      <c r="N260" s="26" t="n">
        <v>1</v>
      </c>
      <c r="O260" s="26" t="inlineStr">
        <is>
          <t>고3 저3</t>
        </is>
      </c>
      <c r="P260" s="25" t="n">
        <v>77</v>
      </c>
      <c r="Q260" s="26" t="inlineStr">
        <is>
          <t>+18</t>
        </is>
      </c>
      <c r="R260" s="26" t="inlineStr">
        <is>
          <t>상위5.7%</t>
        </is>
      </c>
      <c r="S260" s="26" t="n">
        <v>8</v>
      </c>
      <c r="T260" s="26" t="n">
        <v>0</v>
      </c>
      <c r="U260" s="26" t="n">
        <v>0</v>
      </c>
      <c r="V260" s="26" t="n">
        <v>0</v>
      </c>
      <c r="W260" s="26" t="n">
        <v>3</v>
      </c>
      <c r="X260" s="26" t="n">
        <v>34</v>
      </c>
      <c r="Y260" s="26" t="n">
        <v>4</v>
      </c>
      <c r="Z260" s="26" t="n">
        <v>58.1</v>
      </c>
      <c r="AA260" s="26" t="n">
        <v>18.79</v>
      </c>
    </row>
    <row r="261">
      <c r="A261" s="41" t="n">
        <v>966</v>
      </c>
      <c r="B261" s="42" t="n">
        <v>1</v>
      </c>
      <c r="C261" s="42" t="n">
        <v>21</v>
      </c>
      <c r="D261" s="42" t="n">
        <v>25</v>
      </c>
      <c r="E261" s="42" t="n">
        <v>29</v>
      </c>
      <c r="F261" s="42" t="n">
        <v>34</v>
      </c>
      <c r="G261" s="42" t="n">
        <v>37</v>
      </c>
      <c r="H261" s="42" t="n">
        <v>36</v>
      </c>
      <c r="I261" s="43" t="inlineStr">
        <is>
          <t>1 21 25 29 34 37</t>
        </is>
      </c>
      <c r="J261" s="42" t="n">
        <v>147</v>
      </c>
      <c r="K261" s="42" t="n">
        <v>5</v>
      </c>
      <c r="L261" s="42" t="n">
        <v>8</v>
      </c>
      <c r="M261" s="42" t="n">
        <v>36</v>
      </c>
      <c r="N261" s="42" t="n">
        <v>0</v>
      </c>
      <c r="O261" s="42" t="inlineStr">
        <is>
          <t>고4 저2</t>
        </is>
      </c>
      <c r="P261" s="41" t="n">
        <v>56</v>
      </c>
      <c r="Q261" s="42" t="inlineStr">
        <is>
          <t>-3</t>
        </is>
      </c>
      <c r="R261" s="42" t="inlineStr">
        <is>
          <t>상위63.5%</t>
        </is>
      </c>
      <c r="S261" s="42" t="n">
        <v>5</v>
      </c>
      <c r="T261" s="42" t="n">
        <v>0</v>
      </c>
      <c r="U261" s="42" t="n">
        <v>0</v>
      </c>
      <c r="V261" s="42" t="n">
        <v>0</v>
      </c>
      <c r="W261" s="42" t="n">
        <v>2</v>
      </c>
      <c r="X261" s="42" t="n">
        <v>25</v>
      </c>
      <c r="Y261" s="42" t="n">
        <v>10</v>
      </c>
      <c r="Z261" s="42" t="n">
        <v>24.11</v>
      </c>
      <c r="AA261" s="42" t="n">
        <v>10.5</v>
      </c>
    </row>
    <row r="262">
      <c r="A262" s="25" t="n">
        <v>965</v>
      </c>
      <c r="B262" s="26" t="n">
        <v>2</v>
      </c>
      <c r="C262" s="26" t="n">
        <v>13</v>
      </c>
      <c r="D262" s="26" t="n">
        <v>25</v>
      </c>
      <c r="E262" s="26" t="n">
        <v>28</v>
      </c>
      <c r="F262" s="26" t="n">
        <v>29</v>
      </c>
      <c r="G262" s="26" t="n">
        <v>36</v>
      </c>
      <c r="H262" s="26" t="n">
        <v>34</v>
      </c>
      <c r="I262" s="44" t="inlineStr">
        <is>
          <t>2 13 25 28 29 36</t>
        </is>
      </c>
      <c r="J262" s="26" t="n">
        <v>133</v>
      </c>
      <c r="K262" s="26" t="n">
        <v>3</v>
      </c>
      <c r="L262" s="26" t="n">
        <v>8</v>
      </c>
      <c r="M262" s="26" t="n">
        <v>34</v>
      </c>
      <c r="N262" s="26" t="n">
        <v>1</v>
      </c>
      <c r="O262" s="26" t="inlineStr">
        <is>
          <t>고4 저2</t>
        </is>
      </c>
      <c r="P262" s="25" t="n">
        <v>80</v>
      </c>
      <c r="Q262" s="26" t="inlineStr">
        <is>
          <t>+21</t>
        </is>
      </c>
      <c r="R262" s="26" t="inlineStr">
        <is>
          <t>상위3.7%</t>
        </is>
      </c>
      <c r="S262" s="26" t="n">
        <v>7</v>
      </c>
      <c r="T262" s="26" t="n">
        <v>0</v>
      </c>
      <c r="U262" s="26" t="n">
        <v>0</v>
      </c>
      <c r="V262" s="26" t="n">
        <v>0</v>
      </c>
      <c r="W262" s="26" t="n">
        <v>2</v>
      </c>
      <c r="X262" s="26" t="n">
        <v>37</v>
      </c>
      <c r="Y262" s="26" t="n">
        <v>7</v>
      </c>
      <c r="Z262" s="26" t="n">
        <v>34.03</v>
      </c>
      <c r="AA262" s="26" t="n">
        <v>23.91</v>
      </c>
    </row>
    <row r="263">
      <c r="A263" s="27" t="n">
        <v>964</v>
      </c>
      <c r="B263" s="28" t="n">
        <v>6</v>
      </c>
      <c r="C263" s="28" t="n">
        <v>21</v>
      </c>
      <c r="D263" s="28" t="n">
        <v>36</v>
      </c>
      <c r="E263" s="28" t="n">
        <v>38</v>
      </c>
      <c r="F263" s="28" t="n">
        <v>39</v>
      </c>
      <c r="G263" s="28" t="n">
        <v>43</v>
      </c>
      <c r="H263" s="28" t="n">
        <v>30</v>
      </c>
      <c r="I263" s="30" t="inlineStr">
        <is>
          <t>6 21 36 38 39 43</t>
        </is>
      </c>
      <c r="J263" s="28" t="n">
        <v>183</v>
      </c>
      <c r="K263" s="28" t="n">
        <v>3</v>
      </c>
      <c r="L263" s="28" t="n">
        <v>9</v>
      </c>
      <c r="M263" s="28" t="n">
        <v>37</v>
      </c>
      <c r="N263" s="28" t="n">
        <v>1</v>
      </c>
      <c r="O263" s="28" t="inlineStr">
        <is>
          <t>고4 저2</t>
        </is>
      </c>
      <c r="P263" s="27" t="n">
        <v>63</v>
      </c>
      <c r="Q263" s="28" t="inlineStr">
        <is>
          <t>+4</t>
        </is>
      </c>
      <c r="R263" s="28" t="inlineStr">
        <is>
          <t>상위38.3%</t>
        </is>
      </c>
      <c r="S263" s="28" t="n">
        <v>5</v>
      </c>
      <c r="T263" s="28" t="n">
        <v>0</v>
      </c>
      <c r="U263" s="28" t="n">
        <v>0</v>
      </c>
      <c r="V263" s="28" t="n">
        <v>0</v>
      </c>
      <c r="W263" s="28" t="n">
        <v>1</v>
      </c>
      <c r="X263" s="28" t="n">
        <v>30</v>
      </c>
      <c r="Y263" s="28" t="n">
        <v>10</v>
      </c>
      <c r="Z263" s="28" t="n">
        <v>23.46</v>
      </c>
      <c r="AA263" s="28" t="n">
        <v>22.91</v>
      </c>
    </row>
    <row r="264">
      <c r="A264" s="25" t="n">
        <v>963</v>
      </c>
      <c r="B264" s="26" t="n">
        <v>6</v>
      </c>
      <c r="C264" s="26" t="n">
        <v>12</v>
      </c>
      <c r="D264" s="26" t="n">
        <v>19</v>
      </c>
      <c r="E264" s="26" t="n">
        <v>23</v>
      </c>
      <c r="F264" s="26" t="n">
        <v>34</v>
      </c>
      <c r="G264" s="26" t="n">
        <v>42</v>
      </c>
      <c r="H264" s="26" t="n">
        <v>35</v>
      </c>
      <c r="I264" s="44" t="inlineStr">
        <is>
          <t>6 12 19 23 34 42</t>
        </is>
      </c>
      <c r="J264" s="26" t="n">
        <v>136</v>
      </c>
      <c r="K264" s="26" t="n">
        <v>2</v>
      </c>
      <c r="L264" s="26" t="n">
        <v>9</v>
      </c>
      <c r="M264" s="26" t="n">
        <v>36</v>
      </c>
      <c r="N264" s="26" t="n">
        <v>0</v>
      </c>
      <c r="O264" s="26" t="inlineStr">
        <is>
          <t>고3 저3</t>
        </is>
      </c>
      <c r="P264" s="25" t="n">
        <v>68</v>
      </c>
      <c r="Q264" s="26" t="inlineStr">
        <is>
          <t>+9</t>
        </is>
      </c>
      <c r="R264" s="26" t="inlineStr">
        <is>
          <t>상위23.2%</t>
        </is>
      </c>
      <c r="S264" s="26" t="n">
        <v>8</v>
      </c>
      <c r="T264" s="26" t="n">
        <v>0</v>
      </c>
      <c r="U264" s="26" t="n">
        <v>0</v>
      </c>
      <c r="V264" s="26" t="n">
        <v>0</v>
      </c>
      <c r="W264" s="26" t="n">
        <v>4</v>
      </c>
      <c r="X264" s="26" t="n">
        <v>28</v>
      </c>
      <c r="Y264" s="26" t="n">
        <v>15</v>
      </c>
      <c r="Z264" s="26" t="n">
        <v>14.76</v>
      </c>
      <c r="AA264" s="26" t="n">
        <v>26.06</v>
      </c>
    </row>
    <row r="265">
      <c r="A265" s="25" t="n">
        <v>962</v>
      </c>
      <c r="B265" s="26" t="n">
        <v>1</v>
      </c>
      <c r="C265" s="26" t="n">
        <v>18</v>
      </c>
      <c r="D265" s="26" t="n">
        <v>28</v>
      </c>
      <c r="E265" s="26" t="n">
        <v>31</v>
      </c>
      <c r="F265" s="26" t="n">
        <v>34</v>
      </c>
      <c r="G265" s="26" t="n">
        <v>43</v>
      </c>
      <c r="H265" s="26" t="n">
        <v>40</v>
      </c>
      <c r="I265" s="44" t="inlineStr">
        <is>
          <t>1 18 28 31 34 43</t>
        </is>
      </c>
      <c r="J265" s="26" t="n">
        <v>155</v>
      </c>
      <c r="K265" s="26" t="n">
        <v>3</v>
      </c>
      <c r="L265" s="26" t="n">
        <v>9</v>
      </c>
      <c r="M265" s="26" t="n">
        <v>42</v>
      </c>
      <c r="N265" s="26" t="n">
        <v>0</v>
      </c>
      <c r="O265" s="26" t="inlineStr">
        <is>
          <t>고4 저2</t>
        </is>
      </c>
      <c r="P265" s="25" t="n">
        <v>74</v>
      </c>
      <c r="Q265" s="26" t="inlineStr">
        <is>
          <t>+15</t>
        </is>
      </c>
      <c r="R265" s="26" t="inlineStr">
        <is>
          <t>상위9.2%</t>
        </is>
      </c>
      <c r="S265" s="26" t="n">
        <v>8</v>
      </c>
      <c r="T265" s="26" t="n">
        <v>0</v>
      </c>
      <c r="U265" s="26" t="n">
        <v>0</v>
      </c>
      <c r="V265" s="26" t="n">
        <v>0</v>
      </c>
      <c r="W265" s="26" t="n">
        <v>2</v>
      </c>
      <c r="X265" s="26" t="n">
        <v>34</v>
      </c>
      <c r="Y265" s="26" t="n">
        <v>12</v>
      </c>
      <c r="Z265" s="26" t="n">
        <v>19.41</v>
      </c>
      <c r="AA265" s="26" t="n">
        <v>14.17</v>
      </c>
    </row>
    <row r="266">
      <c r="A266" s="38" t="n">
        <v>961</v>
      </c>
      <c r="B266" s="39" t="n">
        <v>11</v>
      </c>
      <c r="C266" s="39" t="n">
        <v>20</v>
      </c>
      <c r="D266" s="39" t="n">
        <v>29</v>
      </c>
      <c r="E266" s="39" t="n">
        <v>31</v>
      </c>
      <c r="F266" s="39" t="n">
        <v>33</v>
      </c>
      <c r="G266" s="39" t="n">
        <v>42</v>
      </c>
      <c r="H266" s="39" t="n">
        <v>43</v>
      </c>
      <c r="I266" s="40" t="inlineStr">
        <is>
          <t>11 20 29 31 33 42</t>
        </is>
      </c>
      <c r="J266" s="39" t="n">
        <v>166</v>
      </c>
      <c r="K266" s="39" t="n">
        <v>4</v>
      </c>
      <c r="L266" s="39" t="n">
        <v>4</v>
      </c>
      <c r="M266" s="39" t="n">
        <v>31</v>
      </c>
      <c r="N266" s="39" t="n">
        <v>0</v>
      </c>
      <c r="O266" s="39" t="inlineStr">
        <is>
          <t>고4 저2</t>
        </is>
      </c>
      <c r="P266" s="38" t="n">
        <v>49</v>
      </c>
      <c r="Q266" s="39" t="inlineStr">
        <is>
          <t>-10</t>
        </is>
      </c>
      <c r="R266" s="39" t="inlineStr">
        <is>
          <t>상위84.8%</t>
        </is>
      </c>
      <c r="S266" s="39" t="n">
        <v>3</v>
      </c>
      <c r="T266" s="39" t="n">
        <v>0</v>
      </c>
      <c r="U266" s="39" t="n">
        <v>0</v>
      </c>
      <c r="V266" s="39" t="n">
        <v>0</v>
      </c>
      <c r="W266" s="39" t="n">
        <v>1</v>
      </c>
      <c r="X266" s="39" t="n">
        <v>23</v>
      </c>
      <c r="Y266" s="39" t="n">
        <v>9</v>
      </c>
      <c r="Z266" s="39" t="n">
        <v>25.75</v>
      </c>
      <c r="AA266" s="39" t="n">
        <v>16.22</v>
      </c>
    </row>
    <row r="267">
      <c r="A267" s="27" t="n">
        <v>960</v>
      </c>
      <c r="B267" s="28" t="n">
        <v>2</v>
      </c>
      <c r="C267" s="28" t="n">
        <v>18</v>
      </c>
      <c r="D267" s="28" t="n">
        <v>24</v>
      </c>
      <c r="E267" s="28" t="n">
        <v>30</v>
      </c>
      <c r="F267" s="28" t="n">
        <v>32</v>
      </c>
      <c r="G267" s="28" t="n">
        <v>45</v>
      </c>
      <c r="H267" s="28" t="n">
        <v>14</v>
      </c>
      <c r="I267" s="30" t="inlineStr">
        <is>
          <t>2 18 24 30 32 45</t>
        </is>
      </c>
      <c r="J267" s="28" t="n">
        <v>151</v>
      </c>
      <c r="K267" s="28" t="n">
        <v>1</v>
      </c>
      <c r="L267" s="28" t="n">
        <v>9</v>
      </c>
      <c r="M267" s="28" t="n">
        <v>43</v>
      </c>
      <c r="N267" s="28" t="n">
        <v>0</v>
      </c>
      <c r="O267" s="28" t="inlineStr">
        <is>
          <t>고4 저2</t>
        </is>
      </c>
      <c r="P267" s="27" t="n">
        <v>61</v>
      </c>
      <c r="Q267" s="28" t="inlineStr">
        <is>
          <t>+2</t>
        </is>
      </c>
      <c r="R267" s="28" t="inlineStr">
        <is>
          <t>상위45.2%</t>
        </is>
      </c>
      <c r="S267" s="28" t="n">
        <v>5</v>
      </c>
      <c r="T267" s="28" t="n">
        <v>0</v>
      </c>
      <c r="U267" s="28" t="n">
        <v>0</v>
      </c>
      <c r="V267" s="28" t="n">
        <v>0</v>
      </c>
      <c r="W267" s="28" t="n">
        <v>1</v>
      </c>
      <c r="X267" s="28" t="n">
        <v>29</v>
      </c>
      <c r="Y267" s="28" t="n">
        <v>10</v>
      </c>
      <c r="Z267" s="28" t="n">
        <v>24.01</v>
      </c>
      <c r="AA267" s="28" t="n">
        <v>13.77</v>
      </c>
    </row>
    <row r="268">
      <c r="A268" s="27" t="n">
        <v>959</v>
      </c>
      <c r="B268" s="28" t="n">
        <v>1</v>
      </c>
      <c r="C268" s="28" t="n">
        <v>14</v>
      </c>
      <c r="D268" s="28" t="n">
        <v>15</v>
      </c>
      <c r="E268" s="28" t="n">
        <v>24</v>
      </c>
      <c r="F268" s="28" t="n">
        <v>40</v>
      </c>
      <c r="G268" s="28" t="n">
        <v>41</v>
      </c>
      <c r="H268" s="28" t="n">
        <v>35</v>
      </c>
      <c r="I268" s="30" t="inlineStr">
        <is>
          <t>1 14 15 24 40 41</t>
        </is>
      </c>
      <c r="J268" s="28" t="n">
        <v>135</v>
      </c>
      <c r="K268" s="28" t="n">
        <v>3</v>
      </c>
      <c r="L268" s="28" t="n">
        <v>8</v>
      </c>
      <c r="M268" s="28" t="n">
        <v>40</v>
      </c>
      <c r="N268" s="28" t="n">
        <v>2</v>
      </c>
      <c r="O268" s="28" t="inlineStr">
        <is>
          <t>고3 저3</t>
        </is>
      </c>
      <c r="P268" s="27" t="n">
        <v>62</v>
      </c>
      <c r="Q268" s="28" t="inlineStr">
        <is>
          <t>+3</t>
        </is>
      </c>
      <c r="R268" s="28" t="inlineStr">
        <is>
          <t>상위41.2%</t>
        </is>
      </c>
      <c r="S268" s="28" t="n">
        <v>6</v>
      </c>
      <c r="T268" s="28" t="n">
        <v>0</v>
      </c>
      <c r="U268" s="28" t="n">
        <v>0</v>
      </c>
      <c r="V268" s="28" t="n">
        <v>0</v>
      </c>
      <c r="W268" s="28" t="n">
        <v>0</v>
      </c>
      <c r="X268" s="28" t="n">
        <v>31</v>
      </c>
      <c r="Y268" s="28" t="n">
        <v>8</v>
      </c>
      <c r="Z268" s="28" t="n">
        <v>30.15</v>
      </c>
      <c r="AA268" s="28" t="n">
        <v>20.59</v>
      </c>
    </row>
    <row r="269">
      <c r="A269" s="38" t="n">
        <v>958</v>
      </c>
      <c r="B269" s="39" t="n">
        <v>2</v>
      </c>
      <c r="C269" s="39" t="n">
        <v>9</v>
      </c>
      <c r="D269" s="39" t="n">
        <v>10</v>
      </c>
      <c r="E269" s="39" t="n">
        <v>16</v>
      </c>
      <c r="F269" s="39" t="n">
        <v>35</v>
      </c>
      <c r="G269" s="39" t="n">
        <v>37</v>
      </c>
      <c r="H269" s="39" t="n">
        <v>1</v>
      </c>
      <c r="I269" s="40" t="inlineStr">
        <is>
          <t>2 9 10 16 35 37</t>
        </is>
      </c>
      <c r="J269" s="39" t="n">
        <v>109</v>
      </c>
      <c r="K269" s="39" t="n">
        <v>3</v>
      </c>
      <c r="L269" s="39" t="n">
        <v>9</v>
      </c>
      <c r="M269" s="39" t="n">
        <v>35</v>
      </c>
      <c r="N269" s="39" t="n">
        <v>1</v>
      </c>
      <c r="O269" s="39" t="inlineStr">
        <is>
          <t>고2 저4</t>
        </is>
      </c>
      <c r="P269" s="38" t="n">
        <v>46</v>
      </c>
      <c r="Q269" s="39" t="inlineStr">
        <is>
          <t>-13</t>
        </is>
      </c>
      <c r="R269" s="39" t="inlineStr">
        <is>
          <t>상위90.9%</t>
        </is>
      </c>
      <c r="S269" s="39" t="n">
        <v>3</v>
      </c>
      <c r="T269" s="39" t="n">
        <v>0</v>
      </c>
      <c r="U269" s="39" t="n">
        <v>0</v>
      </c>
      <c r="V269" s="39" t="n">
        <v>0</v>
      </c>
      <c r="W269" s="39" t="n">
        <v>0</v>
      </c>
      <c r="X269" s="39" t="n">
        <v>23</v>
      </c>
      <c r="Y269" s="39" t="n">
        <v>15</v>
      </c>
      <c r="Z269" s="39" t="n">
        <v>15.96</v>
      </c>
      <c r="AA269" s="39" t="n">
        <v>15.67</v>
      </c>
    </row>
    <row r="270">
      <c r="A270" s="38" t="n">
        <v>957</v>
      </c>
      <c r="B270" s="39" t="n">
        <v>4</v>
      </c>
      <c r="C270" s="39" t="n">
        <v>15</v>
      </c>
      <c r="D270" s="39" t="n">
        <v>24</v>
      </c>
      <c r="E270" s="39" t="n">
        <v>35</v>
      </c>
      <c r="F270" s="39" t="n">
        <v>36</v>
      </c>
      <c r="G270" s="39" t="n">
        <v>40</v>
      </c>
      <c r="H270" s="39" t="n">
        <v>1</v>
      </c>
      <c r="I270" s="40" t="inlineStr">
        <is>
          <t>4 15 24 35 36 40</t>
        </is>
      </c>
      <c r="J270" s="39" t="n">
        <v>154</v>
      </c>
      <c r="K270" s="39" t="n">
        <v>2</v>
      </c>
      <c r="L270" s="39" t="n">
        <v>8</v>
      </c>
      <c r="M270" s="39" t="n">
        <v>36</v>
      </c>
      <c r="N270" s="39" t="n">
        <v>1</v>
      </c>
      <c r="O270" s="39" t="inlineStr">
        <is>
          <t>고4 저2</t>
        </is>
      </c>
      <c r="P270" s="38" t="n">
        <v>50</v>
      </c>
      <c r="Q270" s="39" t="inlineStr">
        <is>
          <t>-9</t>
        </is>
      </c>
      <c r="R270" s="39" t="inlineStr">
        <is>
          <t>상위82.2%</t>
        </is>
      </c>
      <c r="S270" s="39" t="n">
        <v>3</v>
      </c>
      <c r="T270" s="39" t="n">
        <v>0</v>
      </c>
      <c r="U270" s="39" t="n">
        <v>0</v>
      </c>
      <c r="V270" s="39" t="n">
        <v>0</v>
      </c>
      <c r="W270" s="39" t="n">
        <v>0</v>
      </c>
      <c r="X270" s="39" t="n">
        <v>25</v>
      </c>
      <c r="Y270" s="39" t="n">
        <v>11</v>
      </c>
      <c r="Z270" s="39" t="n">
        <v>21.27</v>
      </c>
      <c r="AA270" s="39" t="n">
        <v>16.59</v>
      </c>
    </row>
    <row r="271">
      <c r="A271" s="38" t="n">
        <v>956</v>
      </c>
      <c r="B271" s="39" t="n">
        <v>10</v>
      </c>
      <c r="C271" s="39" t="n">
        <v>11</v>
      </c>
      <c r="D271" s="39" t="n">
        <v>20</v>
      </c>
      <c r="E271" s="39" t="n">
        <v>21</v>
      </c>
      <c r="F271" s="39" t="n">
        <v>25</v>
      </c>
      <c r="G271" s="39" t="n">
        <v>41</v>
      </c>
      <c r="H271" s="39" t="n">
        <v>40</v>
      </c>
      <c r="I271" s="40" t="inlineStr">
        <is>
          <t>10 11 20 21 25 41</t>
        </is>
      </c>
      <c r="J271" s="39" t="n">
        <v>128</v>
      </c>
      <c r="K271" s="39" t="n">
        <v>4</v>
      </c>
      <c r="L271" s="39" t="n">
        <v>8</v>
      </c>
      <c r="M271" s="39" t="n">
        <v>31</v>
      </c>
      <c r="N271" s="39" t="n">
        <v>2</v>
      </c>
      <c r="O271" s="39" t="inlineStr">
        <is>
          <t>고2 저4</t>
        </is>
      </c>
      <c r="P271" s="38" t="n">
        <v>49</v>
      </c>
      <c r="Q271" s="39" t="inlineStr">
        <is>
          <t>-10</t>
        </is>
      </c>
      <c r="R271" s="39" t="inlineStr">
        <is>
          <t>상위84.8%</t>
        </is>
      </c>
      <c r="S271" s="39" t="n">
        <v>3</v>
      </c>
      <c r="T271" s="39" t="n">
        <v>0</v>
      </c>
      <c r="U271" s="39" t="n">
        <v>0</v>
      </c>
      <c r="V271" s="39" t="n">
        <v>0</v>
      </c>
      <c r="W271" s="39" t="n">
        <v>1</v>
      </c>
      <c r="X271" s="39" t="n">
        <v>23</v>
      </c>
      <c r="Y271" s="39" t="n">
        <v>11</v>
      </c>
      <c r="Z271" s="39" t="n">
        <v>20.23</v>
      </c>
      <c r="AA271" s="39" t="n">
        <v>13.01</v>
      </c>
    </row>
    <row r="272">
      <c r="A272" s="25" t="n">
        <v>955</v>
      </c>
      <c r="B272" s="26" t="n">
        <v>4</v>
      </c>
      <c r="C272" s="26" t="n">
        <v>9</v>
      </c>
      <c r="D272" s="26" t="n">
        <v>23</v>
      </c>
      <c r="E272" s="26" t="n">
        <v>26</v>
      </c>
      <c r="F272" s="26" t="n">
        <v>29</v>
      </c>
      <c r="G272" s="26" t="n">
        <v>33</v>
      </c>
      <c r="H272" s="26" t="n">
        <v>8</v>
      </c>
      <c r="I272" s="44" t="inlineStr">
        <is>
          <t>4 9 23 26 29 33</t>
        </is>
      </c>
      <c r="J272" s="26" t="n">
        <v>124</v>
      </c>
      <c r="K272" s="26" t="n">
        <v>4</v>
      </c>
      <c r="L272" s="26" t="n">
        <v>9</v>
      </c>
      <c r="M272" s="26" t="n">
        <v>29</v>
      </c>
      <c r="N272" s="26" t="n">
        <v>0</v>
      </c>
      <c r="O272" s="26" t="inlineStr">
        <is>
          <t>고4 저2</t>
        </is>
      </c>
      <c r="P272" s="25" t="n">
        <v>68</v>
      </c>
      <c r="Q272" s="26" t="inlineStr">
        <is>
          <t>+9</t>
        </is>
      </c>
      <c r="R272" s="26" t="inlineStr">
        <is>
          <t>상위23.2%</t>
        </is>
      </c>
      <c r="S272" s="26" t="n">
        <v>7</v>
      </c>
      <c r="T272" s="26" t="n">
        <v>0</v>
      </c>
      <c r="U272" s="26" t="n">
        <v>0</v>
      </c>
      <c r="V272" s="26" t="n">
        <v>0</v>
      </c>
      <c r="W272" s="26" t="n">
        <v>2</v>
      </c>
      <c r="X272" s="26" t="n">
        <v>31</v>
      </c>
      <c r="Y272" s="26" t="n">
        <v>12</v>
      </c>
      <c r="Z272" s="26" t="n">
        <v>20.23</v>
      </c>
      <c r="AA272" s="26" t="n">
        <v>14.74</v>
      </c>
    </row>
    <row r="273">
      <c r="A273" s="27" t="n">
        <v>954</v>
      </c>
      <c r="B273" s="28" t="n">
        <v>1</v>
      </c>
      <c r="C273" s="28" t="n">
        <v>9</v>
      </c>
      <c r="D273" s="28" t="n">
        <v>26</v>
      </c>
      <c r="E273" s="28" t="n">
        <v>28</v>
      </c>
      <c r="F273" s="28" t="n">
        <v>30</v>
      </c>
      <c r="G273" s="28" t="n">
        <v>41</v>
      </c>
      <c r="H273" s="28" t="n">
        <v>32</v>
      </c>
      <c r="I273" s="30" t="inlineStr">
        <is>
          <t>1 9 26 28 30 41</t>
        </is>
      </c>
      <c r="J273" s="28" t="n">
        <v>135</v>
      </c>
      <c r="K273" s="28" t="n">
        <v>3</v>
      </c>
      <c r="L273" s="28" t="n">
        <v>9</v>
      </c>
      <c r="M273" s="28" t="n">
        <v>40</v>
      </c>
      <c r="N273" s="28" t="n">
        <v>0</v>
      </c>
      <c r="O273" s="28" t="inlineStr">
        <is>
          <t>고4 저2</t>
        </is>
      </c>
      <c r="P273" s="27" t="n">
        <v>66</v>
      </c>
      <c r="Q273" s="28" t="inlineStr">
        <is>
          <t>+7</t>
        </is>
      </c>
      <c r="R273" s="28" t="inlineStr">
        <is>
          <t>상위29.4%</t>
        </is>
      </c>
      <c r="S273" s="28" t="n">
        <v>6</v>
      </c>
      <c r="T273" s="28" t="n">
        <v>0</v>
      </c>
      <c r="U273" s="28" t="n">
        <v>0</v>
      </c>
      <c r="V273" s="28" t="n">
        <v>0</v>
      </c>
      <c r="W273" s="28" t="n">
        <v>2</v>
      </c>
      <c r="X273" s="28" t="n">
        <v>30</v>
      </c>
      <c r="Y273" s="28" t="n">
        <v>10</v>
      </c>
      <c r="Z273" s="28" t="n">
        <v>24.79</v>
      </c>
      <c r="AA273" s="28" t="n">
        <v>22.47</v>
      </c>
    </row>
    <row r="274">
      <c r="A274" s="27" t="n">
        <v>953</v>
      </c>
      <c r="B274" s="28" t="n">
        <v>7</v>
      </c>
      <c r="C274" s="28" t="n">
        <v>9</v>
      </c>
      <c r="D274" s="28" t="n">
        <v>22</v>
      </c>
      <c r="E274" s="28" t="n">
        <v>27</v>
      </c>
      <c r="F274" s="28" t="n">
        <v>37</v>
      </c>
      <c r="G274" s="28" t="n">
        <v>42</v>
      </c>
      <c r="H274" s="28" t="n">
        <v>34</v>
      </c>
      <c r="I274" s="30" t="inlineStr">
        <is>
          <t>7 9 22 27 37 42</t>
        </is>
      </c>
      <c r="J274" s="28" t="n">
        <v>144</v>
      </c>
      <c r="K274" s="28" t="n">
        <v>4</v>
      </c>
      <c r="L274" s="28" t="n">
        <v>6</v>
      </c>
      <c r="M274" s="28" t="n">
        <v>35</v>
      </c>
      <c r="N274" s="28" t="n">
        <v>0</v>
      </c>
      <c r="O274" s="28" t="inlineStr">
        <is>
          <t>고3 저3</t>
        </is>
      </c>
      <c r="P274" s="27" t="n">
        <v>60</v>
      </c>
      <c r="Q274" s="28" t="inlineStr">
        <is>
          <t>+1</t>
        </is>
      </c>
      <c r="R274" s="28" t="inlineStr">
        <is>
          <t>상위48.5%</t>
        </is>
      </c>
      <c r="S274" s="28" t="n">
        <v>6</v>
      </c>
      <c r="T274" s="28" t="n">
        <v>0</v>
      </c>
      <c r="U274" s="28" t="n">
        <v>0</v>
      </c>
      <c r="V274" s="28" t="n">
        <v>0</v>
      </c>
      <c r="W274" s="28" t="n">
        <v>2</v>
      </c>
      <c r="X274" s="28" t="n">
        <v>27</v>
      </c>
      <c r="Y274" s="28" t="n">
        <v>14</v>
      </c>
      <c r="Z274" s="28" t="n">
        <v>16.41</v>
      </c>
      <c r="AA274" s="28" t="n">
        <v>13.61</v>
      </c>
    </row>
    <row r="275">
      <c r="A275" s="27" t="n">
        <v>952</v>
      </c>
      <c r="B275" s="28" t="n">
        <v>4</v>
      </c>
      <c r="C275" s="28" t="n">
        <v>12</v>
      </c>
      <c r="D275" s="28" t="n">
        <v>22</v>
      </c>
      <c r="E275" s="28" t="n">
        <v>24</v>
      </c>
      <c r="F275" s="28" t="n">
        <v>33</v>
      </c>
      <c r="G275" s="28" t="n">
        <v>41</v>
      </c>
      <c r="H275" s="28" t="n">
        <v>38</v>
      </c>
      <c r="I275" s="30" t="inlineStr">
        <is>
          <t>4 12 22 24 33 41</t>
        </is>
      </c>
      <c r="J275" s="28" t="n">
        <v>136</v>
      </c>
      <c r="K275" s="28" t="n">
        <v>2</v>
      </c>
      <c r="L275" s="28" t="n">
        <v>8</v>
      </c>
      <c r="M275" s="28" t="n">
        <v>37</v>
      </c>
      <c r="N275" s="28" t="n">
        <v>0</v>
      </c>
      <c r="O275" s="28" t="inlineStr">
        <is>
          <t>고3 저3</t>
        </is>
      </c>
      <c r="P275" s="27" t="n">
        <v>60</v>
      </c>
      <c r="Q275" s="28" t="inlineStr">
        <is>
          <t>+1</t>
        </is>
      </c>
      <c r="R275" s="28" t="inlineStr">
        <is>
          <t>상위48.5%</t>
        </is>
      </c>
      <c r="S275" s="28" t="n">
        <v>7</v>
      </c>
      <c r="T275" s="28" t="n">
        <v>0</v>
      </c>
      <c r="U275" s="28" t="n">
        <v>0</v>
      </c>
      <c r="V275" s="28" t="n">
        <v>1</v>
      </c>
      <c r="W275" s="28" t="n">
        <v>2</v>
      </c>
      <c r="X275" s="28" t="n">
        <v>25</v>
      </c>
      <c r="Y275" s="28" t="n">
        <v>9</v>
      </c>
      <c r="Z275" s="28" t="n">
        <v>27.14</v>
      </c>
      <c r="AA275" s="28" t="n">
        <v>17.08</v>
      </c>
    </row>
    <row r="276">
      <c r="A276" s="41" t="n">
        <v>951</v>
      </c>
      <c r="B276" s="42" t="n">
        <v>2</v>
      </c>
      <c r="C276" s="42" t="n">
        <v>12</v>
      </c>
      <c r="D276" s="42" t="n">
        <v>30</v>
      </c>
      <c r="E276" s="42" t="n">
        <v>31</v>
      </c>
      <c r="F276" s="42" t="n">
        <v>39</v>
      </c>
      <c r="G276" s="42" t="n">
        <v>43</v>
      </c>
      <c r="H276" s="42" t="n">
        <v>38</v>
      </c>
      <c r="I276" s="43" t="inlineStr">
        <is>
          <t>2 12 30 31 39 43</t>
        </is>
      </c>
      <c r="J276" s="42" t="n">
        <v>157</v>
      </c>
      <c r="K276" s="42" t="n">
        <v>3</v>
      </c>
      <c r="L276" s="42" t="n">
        <v>10</v>
      </c>
      <c r="M276" s="42" t="n">
        <v>41</v>
      </c>
      <c r="N276" s="42" t="n">
        <v>1</v>
      </c>
      <c r="O276" s="42" t="inlineStr">
        <is>
          <t>고4 저2</t>
        </is>
      </c>
      <c r="P276" s="41" t="n">
        <v>54</v>
      </c>
      <c r="Q276" s="42" t="inlineStr">
        <is>
          <t>-5</t>
        </is>
      </c>
      <c r="R276" s="42" t="inlineStr">
        <is>
          <t>상위69.9%</t>
        </is>
      </c>
      <c r="S276" s="42" t="n">
        <v>4</v>
      </c>
      <c r="T276" s="42" t="n">
        <v>0</v>
      </c>
      <c r="U276" s="42" t="n">
        <v>0</v>
      </c>
      <c r="V276" s="42" t="n">
        <v>0</v>
      </c>
      <c r="W276" s="42" t="n">
        <v>2</v>
      </c>
      <c r="X276" s="42" t="n">
        <v>24</v>
      </c>
      <c r="Y276" s="42" t="n">
        <v>14</v>
      </c>
      <c r="Z276" s="42" t="n">
        <v>17.48</v>
      </c>
      <c r="AA276" s="42" t="n">
        <v>20.84</v>
      </c>
    </row>
    <row r="277">
      <c r="A277" s="27" t="n">
        <v>950</v>
      </c>
      <c r="B277" s="28" t="n">
        <v>3</v>
      </c>
      <c r="C277" s="28" t="n">
        <v>4</v>
      </c>
      <c r="D277" s="28" t="n">
        <v>15</v>
      </c>
      <c r="E277" s="28" t="n">
        <v>22</v>
      </c>
      <c r="F277" s="28" t="n">
        <v>28</v>
      </c>
      <c r="G277" s="28" t="n">
        <v>40</v>
      </c>
      <c r="H277" s="28" t="n">
        <v>10</v>
      </c>
      <c r="I277" s="30" t="inlineStr">
        <is>
          <t>3 4 15 22 28 40</t>
        </is>
      </c>
      <c r="J277" s="28" t="n">
        <v>112</v>
      </c>
      <c r="K277" s="28" t="n">
        <v>2</v>
      </c>
      <c r="L277" s="28" t="n">
        <v>7</v>
      </c>
      <c r="M277" s="28" t="n">
        <v>37</v>
      </c>
      <c r="N277" s="28" t="n">
        <v>1</v>
      </c>
      <c r="O277" s="28" t="inlineStr">
        <is>
          <t>고2 저4</t>
        </is>
      </c>
      <c r="P277" s="27" t="n">
        <v>66</v>
      </c>
      <c r="Q277" s="28" t="inlineStr">
        <is>
          <t>+7</t>
        </is>
      </c>
      <c r="R277" s="28" t="inlineStr">
        <is>
          <t>상위29.4%</t>
        </is>
      </c>
      <c r="S277" s="28" t="n">
        <v>6</v>
      </c>
      <c r="T277" s="28" t="n">
        <v>0</v>
      </c>
      <c r="U277" s="28" t="n">
        <v>0</v>
      </c>
      <c r="V277" s="28" t="n">
        <v>0</v>
      </c>
      <c r="W277" s="28" t="n">
        <v>2</v>
      </c>
      <c r="X277" s="28" t="n">
        <v>30</v>
      </c>
      <c r="Y277" s="28" t="n">
        <v>8</v>
      </c>
      <c r="Z277" s="28" t="n">
        <v>32.82</v>
      </c>
      <c r="AA277" s="28" t="n">
        <v>25.68</v>
      </c>
    </row>
    <row r="278">
      <c r="A278" s="27" t="n">
        <v>949</v>
      </c>
      <c r="B278" s="28" t="n">
        <v>14</v>
      </c>
      <c r="C278" s="28" t="n">
        <v>21</v>
      </c>
      <c r="D278" s="28" t="n">
        <v>35</v>
      </c>
      <c r="E278" s="28" t="n">
        <v>36</v>
      </c>
      <c r="F278" s="28" t="n">
        <v>40</v>
      </c>
      <c r="G278" s="28" t="n">
        <v>44</v>
      </c>
      <c r="H278" s="28" t="n">
        <v>30</v>
      </c>
      <c r="I278" s="30" t="inlineStr">
        <is>
          <t>14 21 35 36 40 44</t>
        </is>
      </c>
      <c r="J278" s="28" t="n">
        <v>190</v>
      </c>
      <c r="K278" s="28" t="n">
        <v>2</v>
      </c>
      <c r="L278" s="28" t="n">
        <v>9</v>
      </c>
      <c r="M278" s="28" t="n">
        <v>30</v>
      </c>
      <c r="N278" s="28" t="n">
        <v>1</v>
      </c>
      <c r="O278" s="28" t="inlineStr">
        <is>
          <t>고4 저2</t>
        </is>
      </c>
      <c r="P278" s="27" t="n">
        <v>60</v>
      </c>
      <c r="Q278" s="28" t="inlineStr">
        <is>
          <t>+1</t>
        </is>
      </c>
      <c r="R278" s="28" t="inlineStr">
        <is>
          <t>상위48.5%</t>
        </is>
      </c>
      <c r="S278" s="28" t="n">
        <v>6</v>
      </c>
      <c r="T278" s="28" t="n">
        <v>0</v>
      </c>
      <c r="U278" s="28" t="n">
        <v>0</v>
      </c>
      <c r="V278" s="28" t="n">
        <v>0</v>
      </c>
      <c r="W278" s="28" t="n">
        <v>0</v>
      </c>
      <c r="X278" s="28" t="n">
        <v>30</v>
      </c>
      <c r="Y278" s="28" t="n">
        <v>10</v>
      </c>
      <c r="Z278" s="28" t="n">
        <v>24.59</v>
      </c>
      <c r="AA278" s="28" t="n">
        <v>15.61</v>
      </c>
    </row>
    <row r="279">
      <c r="A279" s="25" t="n">
        <v>948</v>
      </c>
      <c r="B279" s="26" t="n">
        <v>13</v>
      </c>
      <c r="C279" s="26" t="n">
        <v>18</v>
      </c>
      <c r="D279" s="26" t="n">
        <v>30</v>
      </c>
      <c r="E279" s="26" t="n">
        <v>31</v>
      </c>
      <c r="F279" s="26" t="n">
        <v>38</v>
      </c>
      <c r="G279" s="26" t="n">
        <v>41</v>
      </c>
      <c r="H279" s="26" t="n">
        <v>5</v>
      </c>
      <c r="I279" s="44" t="inlineStr">
        <is>
          <t>13 18 30 31 38 41</t>
        </is>
      </c>
      <c r="J279" s="26" t="n">
        <v>171</v>
      </c>
      <c r="K279" s="26" t="n">
        <v>3</v>
      </c>
      <c r="L279" s="26" t="n">
        <v>10</v>
      </c>
      <c r="M279" s="26" t="n">
        <v>28</v>
      </c>
      <c r="N279" s="26" t="n">
        <v>1</v>
      </c>
      <c r="O279" s="26" t="inlineStr">
        <is>
          <t>고4 저2</t>
        </is>
      </c>
      <c r="P279" s="25" t="n">
        <v>75</v>
      </c>
      <c r="Q279" s="26" t="inlineStr">
        <is>
          <t>+16</t>
        </is>
      </c>
      <c r="R279" s="26" t="inlineStr">
        <is>
          <t>상위7.8%</t>
        </is>
      </c>
      <c r="S279" s="26" t="n">
        <v>7</v>
      </c>
      <c r="T279" s="26" t="n">
        <v>0</v>
      </c>
      <c r="U279" s="26" t="n">
        <v>0</v>
      </c>
      <c r="V279" s="26" t="n">
        <v>0</v>
      </c>
      <c r="W279" s="26" t="n">
        <v>1</v>
      </c>
      <c r="X279" s="26" t="n">
        <v>36</v>
      </c>
      <c r="Y279" s="26" t="n">
        <v>11</v>
      </c>
      <c r="Z279" s="26" t="n">
        <v>21.89</v>
      </c>
      <c r="AA279" s="26" t="n">
        <v>28.86</v>
      </c>
    </row>
    <row r="280">
      <c r="A280" s="25" t="n">
        <v>947</v>
      </c>
      <c r="B280" s="26" t="n">
        <v>3</v>
      </c>
      <c r="C280" s="26" t="n">
        <v>8</v>
      </c>
      <c r="D280" s="26" t="n">
        <v>17</v>
      </c>
      <c r="E280" s="26" t="n">
        <v>20</v>
      </c>
      <c r="F280" s="26" t="n">
        <v>27</v>
      </c>
      <c r="G280" s="26" t="n">
        <v>35</v>
      </c>
      <c r="H280" s="26" t="n">
        <v>26</v>
      </c>
      <c r="I280" s="44" t="inlineStr">
        <is>
          <t>3 8 17 20 27 35</t>
        </is>
      </c>
      <c r="J280" s="26" t="n">
        <v>110</v>
      </c>
      <c r="K280" s="26" t="n">
        <v>4</v>
      </c>
      <c r="L280" s="26" t="n">
        <v>10</v>
      </c>
      <c r="M280" s="26" t="n">
        <v>32</v>
      </c>
      <c r="N280" s="26" t="n">
        <v>0</v>
      </c>
      <c r="O280" s="26" t="inlineStr">
        <is>
          <t>고2 저4</t>
        </is>
      </c>
      <c r="P280" s="25" t="n">
        <v>88</v>
      </c>
      <c r="Q280" s="26" t="inlineStr">
        <is>
          <t>+29</t>
        </is>
      </c>
      <c r="R280" s="26" t="inlineStr">
        <is>
          <t>상위0.8%</t>
        </is>
      </c>
      <c r="S280" s="26" t="n">
        <v>8</v>
      </c>
      <c r="T280" s="26" t="n">
        <v>0</v>
      </c>
      <c r="U280" s="26" t="n">
        <v>0</v>
      </c>
      <c r="V280" s="26" t="n">
        <v>0</v>
      </c>
      <c r="W280" s="26" t="n">
        <v>4</v>
      </c>
      <c r="X280" s="26" t="n">
        <v>38</v>
      </c>
      <c r="Y280" s="26" t="n">
        <v>18</v>
      </c>
      <c r="Z280" s="26" t="n">
        <v>12.76</v>
      </c>
      <c r="AA280" s="26" t="n">
        <v>16.53</v>
      </c>
    </row>
    <row r="281">
      <c r="A281" s="38" t="n">
        <v>946</v>
      </c>
      <c r="B281" s="39" t="n">
        <v>9</v>
      </c>
      <c r="C281" s="39" t="n">
        <v>18</v>
      </c>
      <c r="D281" s="39" t="n">
        <v>19</v>
      </c>
      <c r="E281" s="39" t="n">
        <v>30</v>
      </c>
      <c r="F281" s="39" t="n">
        <v>34</v>
      </c>
      <c r="G281" s="39" t="n">
        <v>40</v>
      </c>
      <c r="H281" s="39" t="n">
        <v>20</v>
      </c>
      <c r="I281" s="40" t="inlineStr">
        <is>
          <t>9 18 19 30 34 40</t>
        </is>
      </c>
      <c r="J281" s="39" t="n">
        <v>150</v>
      </c>
      <c r="K281" s="39" t="n">
        <v>2</v>
      </c>
      <c r="L281" s="39" t="n">
        <v>8</v>
      </c>
      <c r="M281" s="39" t="n">
        <v>31</v>
      </c>
      <c r="N281" s="39" t="n">
        <v>1</v>
      </c>
      <c r="O281" s="39" t="inlineStr">
        <is>
          <t>고3 저3</t>
        </is>
      </c>
      <c r="P281" s="38" t="n">
        <v>40</v>
      </c>
      <c r="Q281" s="39" t="inlineStr">
        <is>
          <t>-19</t>
        </is>
      </c>
      <c r="R281" s="39" t="inlineStr">
        <is>
          <t>상위97.4%</t>
        </is>
      </c>
      <c r="S281" s="39" t="n">
        <v>4</v>
      </c>
      <c r="T281" s="39" t="n">
        <v>0</v>
      </c>
      <c r="U281" s="39" t="n">
        <v>0</v>
      </c>
      <c r="V281" s="39" t="n">
        <v>0</v>
      </c>
      <c r="W281" s="39" t="n">
        <v>0</v>
      </c>
      <c r="X281" s="39" t="n">
        <v>20</v>
      </c>
      <c r="Y281" s="39" t="n">
        <v>11</v>
      </c>
      <c r="Z281" s="39" t="n">
        <v>21.58</v>
      </c>
      <c r="AA281" s="39" t="n">
        <v>11.17</v>
      </c>
    </row>
    <row r="282">
      <c r="A282" s="41" t="n">
        <v>945</v>
      </c>
      <c r="B282" s="42" t="n">
        <v>9</v>
      </c>
      <c r="C282" s="42" t="n">
        <v>10</v>
      </c>
      <c r="D282" s="42" t="n">
        <v>15</v>
      </c>
      <c r="E282" s="42" t="n">
        <v>30</v>
      </c>
      <c r="F282" s="42" t="n">
        <v>33</v>
      </c>
      <c r="G282" s="42" t="n">
        <v>37</v>
      </c>
      <c r="H282" s="42" t="n">
        <v>26</v>
      </c>
      <c r="I282" s="43" t="inlineStr">
        <is>
          <t>9 10 15 30 33 37</t>
        </is>
      </c>
      <c r="J282" s="42" t="n">
        <v>134</v>
      </c>
      <c r="K282" s="42" t="n">
        <v>4</v>
      </c>
      <c r="L282" s="42" t="n">
        <v>10</v>
      </c>
      <c r="M282" s="42" t="n">
        <v>28</v>
      </c>
      <c r="N282" s="42" t="n">
        <v>1</v>
      </c>
      <c r="O282" s="42" t="inlineStr">
        <is>
          <t>고3 저3</t>
        </is>
      </c>
      <c r="P282" s="41" t="n">
        <v>54</v>
      </c>
      <c r="Q282" s="42" t="inlineStr">
        <is>
          <t>-5</t>
        </is>
      </c>
      <c r="R282" s="42" t="inlineStr">
        <is>
          <t>상위69.9%</t>
        </is>
      </c>
      <c r="S282" s="42" t="n">
        <v>4</v>
      </c>
      <c r="T282" s="42" t="n">
        <v>0</v>
      </c>
      <c r="U282" s="42" t="n">
        <v>0</v>
      </c>
      <c r="V282" s="42" t="n">
        <v>0</v>
      </c>
      <c r="W282" s="42" t="n">
        <v>4</v>
      </c>
      <c r="X282" s="42" t="n">
        <v>21</v>
      </c>
      <c r="Y282" s="42" t="n">
        <v>13</v>
      </c>
      <c r="Z282" s="42" t="n">
        <v>17.66</v>
      </c>
      <c r="AA282" s="42" t="n">
        <v>17.1</v>
      </c>
    </row>
    <row r="283">
      <c r="A283" s="41" t="n">
        <v>944</v>
      </c>
      <c r="B283" s="42" t="n">
        <v>2</v>
      </c>
      <c r="C283" s="42" t="n">
        <v>13</v>
      </c>
      <c r="D283" s="42" t="n">
        <v>16</v>
      </c>
      <c r="E283" s="42" t="n">
        <v>19</v>
      </c>
      <c r="F283" s="42" t="n">
        <v>32</v>
      </c>
      <c r="G283" s="42" t="n">
        <v>33</v>
      </c>
      <c r="H283" s="42" t="n">
        <v>42</v>
      </c>
      <c r="I283" s="43" t="inlineStr">
        <is>
          <t>2 13 16 19 32 33</t>
        </is>
      </c>
      <c r="J283" s="42" t="n">
        <v>115</v>
      </c>
      <c r="K283" s="42" t="n">
        <v>3</v>
      </c>
      <c r="L283" s="42" t="n">
        <v>7</v>
      </c>
      <c r="M283" s="42" t="n">
        <v>31</v>
      </c>
      <c r="N283" s="42" t="n">
        <v>1</v>
      </c>
      <c r="O283" s="42" t="inlineStr">
        <is>
          <t>고2 저4</t>
        </is>
      </c>
      <c r="P283" s="41" t="n">
        <v>55</v>
      </c>
      <c r="Q283" s="42" t="inlineStr">
        <is>
          <t>-4</t>
        </is>
      </c>
      <c r="R283" s="42" t="inlineStr">
        <is>
          <t>상위66.9%</t>
        </is>
      </c>
      <c r="S283" s="42" t="n">
        <v>5</v>
      </c>
      <c r="T283" s="42" t="n">
        <v>0</v>
      </c>
      <c r="U283" s="42" t="n">
        <v>0</v>
      </c>
      <c r="V283" s="42" t="n">
        <v>0</v>
      </c>
      <c r="W283" s="42" t="n">
        <v>3</v>
      </c>
      <c r="X283" s="42" t="n">
        <v>23</v>
      </c>
      <c r="Y283" s="42" t="n">
        <v>13</v>
      </c>
      <c r="Z283" s="42" t="n">
        <v>19.62</v>
      </c>
      <c r="AA283" s="42" t="n">
        <v>17.26</v>
      </c>
    </row>
    <row r="284">
      <c r="A284" s="25" t="n">
        <v>943</v>
      </c>
      <c r="B284" s="26" t="n">
        <v>1</v>
      </c>
      <c r="C284" s="26" t="n">
        <v>8</v>
      </c>
      <c r="D284" s="26" t="n">
        <v>13</v>
      </c>
      <c r="E284" s="26" t="n">
        <v>36</v>
      </c>
      <c r="F284" s="26" t="n">
        <v>44</v>
      </c>
      <c r="G284" s="26" t="n">
        <v>45</v>
      </c>
      <c r="H284" s="26" t="n">
        <v>39</v>
      </c>
      <c r="I284" s="44" t="inlineStr">
        <is>
          <t>1 8 13 36 44 45</t>
        </is>
      </c>
      <c r="J284" s="26" t="n">
        <v>147</v>
      </c>
      <c r="K284" s="26" t="n">
        <v>3</v>
      </c>
      <c r="L284" s="26" t="n">
        <v>10</v>
      </c>
      <c r="M284" s="26" t="n">
        <v>44</v>
      </c>
      <c r="N284" s="26" t="n">
        <v>1</v>
      </c>
      <c r="O284" s="26" t="inlineStr">
        <is>
          <t>고3 저3</t>
        </is>
      </c>
      <c r="P284" s="25" t="n">
        <v>70</v>
      </c>
      <c r="Q284" s="26" t="inlineStr">
        <is>
          <t>+11</t>
        </is>
      </c>
      <c r="R284" s="26" t="inlineStr">
        <is>
          <t>상위17.7%</t>
        </is>
      </c>
      <c r="S284" s="26" t="n">
        <v>7</v>
      </c>
      <c r="T284" s="26" t="n">
        <v>0</v>
      </c>
      <c r="U284" s="26" t="n">
        <v>0</v>
      </c>
      <c r="V284" s="26" t="n">
        <v>0</v>
      </c>
      <c r="W284" s="26" t="n">
        <v>0</v>
      </c>
      <c r="X284" s="26" t="n">
        <v>35</v>
      </c>
      <c r="Y284" s="26" t="n">
        <v>7</v>
      </c>
      <c r="Z284" s="26" t="n">
        <v>34.35</v>
      </c>
      <c r="AA284" s="26" t="n">
        <v>18.38</v>
      </c>
    </row>
    <row r="285">
      <c r="A285" s="41" t="n">
        <v>942</v>
      </c>
      <c r="B285" s="42" t="n">
        <v>10</v>
      </c>
      <c r="C285" s="42" t="n">
        <v>12</v>
      </c>
      <c r="D285" s="42" t="n">
        <v>18</v>
      </c>
      <c r="E285" s="42" t="n">
        <v>35</v>
      </c>
      <c r="F285" s="42" t="n">
        <v>42</v>
      </c>
      <c r="G285" s="42" t="n">
        <v>43</v>
      </c>
      <c r="H285" s="42" t="n">
        <v>39</v>
      </c>
      <c r="I285" s="43" t="inlineStr">
        <is>
          <t>10 12 18 35 42 43</t>
        </is>
      </c>
      <c r="J285" s="42" t="n">
        <v>160</v>
      </c>
      <c r="K285" s="42" t="n">
        <v>2</v>
      </c>
      <c r="L285" s="42" t="n">
        <v>8</v>
      </c>
      <c r="M285" s="42" t="n">
        <v>33</v>
      </c>
      <c r="N285" s="42" t="n">
        <v>1</v>
      </c>
      <c r="O285" s="42" t="inlineStr">
        <is>
          <t>고3 저3</t>
        </is>
      </c>
      <c r="P285" s="41" t="n">
        <v>57</v>
      </c>
      <c r="Q285" s="42" t="inlineStr">
        <is>
          <t>-2</t>
        </is>
      </c>
      <c r="R285" s="42" t="inlineStr">
        <is>
          <t>상위59.3%</t>
        </is>
      </c>
      <c r="S285" s="42" t="n">
        <v>4</v>
      </c>
      <c r="T285" s="42" t="n">
        <v>0</v>
      </c>
      <c r="U285" s="42" t="n">
        <v>0</v>
      </c>
      <c r="V285" s="42" t="n">
        <v>0</v>
      </c>
      <c r="W285" s="42" t="n">
        <v>3</v>
      </c>
      <c r="X285" s="42" t="n">
        <v>24</v>
      </c>
      <c r="Y285" s="42" t="n">
        <v>6</v>
      </c>
      <c r="Z285" s="42" t="n">
        <v>37.62</v>
      </c>
      <c r="AA285" s="42" t="n">
        <v>25.63</v>
      </c>
    </row>
    <row r="286">
      <c r="A286" s="27" t="n">
        <v>941</v>
      </c>
      <c r="B286" s="28" t="n">
        <v>12</v>
      </c>
      <c r="C286" s="28" t="n">
        <v>14</v>
      </c>
      <c r="D286" s="28" t="n">
        <v>25</v>
      </c>
      <c r="E286" s="28" t="n">
        <v>27</v>
      </c>
      <c r="F286" s="28" t="n">
        <v>39</v>
      </c>
      <c r="G286" s="28" t="n">
        <v>40</v>
      </c>
      <c r="H286" s="28" t="n">
        <v>35</v>
      </c>
      <c r="I286" s="30" t="inlineStr">
        <is>
          <t>12 14 25 27 39 40</t>
        </is>
      </c>
      <c r="J286" s="28" t="n">
        <v>157</v>
      </c>
      <c r="K286" s="28" t="n">
        <v>3</v>
      </c>
      <c r="L286" s="28" t="n">
        <v>6</v>
      </c>
      <c r="M286" s="28" t="n">
        <v>28</v>
      </c>
      <c r="N286" s="28" t="n">
        <v>1</v>
      </c>
      <c r="O286" s="28" t="inlineStr">
        <is>
          <t>고4 저2</t>
        </is>
      </c>
      <c r="P286" s="27" t="n">
        <v>63</v>
      </c>
      <c r="Q286" s="28" t="inlineStr">
        <is>
          <t>+4</t>
        </is>
      </c>
      <c r="R286" s="28" t="inlineStr">
        <is>
          <t>상위38.3%</t>
        </is>
      </c>
      <c r="S286" s="28" t="n">
        <v>6</v>
      </c>
      <c r="T286" s="28" t="n">
        <v>0</v>
      </c>
      <c r="U286" s="28" t="n">
        <v>0</v>
      </c>
      <c r="V286" s="28" t="n">
        <v>0</v>
      </c>
      <c r="W286" s="28" t="n">
        <v>1</v>
      </c>
      <c r="X286" s="28" t="n">
        <v>30</v>
      </c>
      <c r="Y286" s="28" t="n">
        <v>16</v>
      </c>
      <c r="Z286" s="28" t="n">
        <v>13.47</v>
      </c>
      <c r="AA286" s="28" t="n">
        <v>13.67</v>
      </c>
    </row>
    <row r="287">
      <c r="A287" s="27" t="n">
        <v>940</v>
      </c>
      <c r="B287" s="28" t="n">
        <v>3</v>
      </c>
      <c r="C287" s="28" t="n">
        <v>15</v>
      </c>
      <c r="D287" s="28" t="n">
        <v>20</v>
      </c>
      <c r="E287" s="28" t="n">
        <v>22</v>
      </c>
      <c r="F287" s="28" t="n">
        <v>24</v>
      </c>
      <c r="G287" s="28" t="n">
        <v>41</v>
      </c>
      <c r="H287" s="28" t="n">
        <v>11</v>
      </c>
      <c r="I287" s="30" t="inlineStr">
        <is>
          <t>3 15 20 22 24 41</t>
        </is>
      </c>
      <c r="J287" s="28" t="n">
        <v>125</v>
      </c>
      <c r="K287" s="28" t="n">
        <v>3</v>
      </c>
      <c r="L287" s="28" t="n">
        <v>6</v>
      </c>
      <c r="M287" s="28" t="n">
        <v>38</v>
      </c>
      <c r="N287" s="28" t="n">
        <v>0</v>
      </c>
      <c r="O287" s="28" t="inlineStr">
        <is>
          <t>고2 저4</t>
        </is>
      </c>
      <c r="P287" s="27" t="n">
        <v>65</v>
      </c>
      <c r="Q287" s="28" t="inlineStr">
        <is>
          <t>+6</t>
        </is>
      </c>
      <c r="R287" s="28" t="inlineStr">
        <is>
          <t>상위32.5%</t>
        </is>
      </c>
      <c r="S287" s="28" t="n">
        <v>5</v>
      </c>
      <c r="T287" s="28" t="n">
        <v>0</v>
      </c>
      <c r="U287" s="28" t="n">
        <v>0</v>
      </c>
      <c r="V287" s="28" t="n">
        <v>0</v>
      </c>
      <c r="W287" s="28" t="n">
        <v>1</v>
      </c>
      <c r="X287" s="28" t="n">
        <v>31</v>
      </c>
      <c r="Y287" s="28" t="n">
        <v>8</v>
      </c>
      <c r="Z287" s="28" t="n">
        <v>28.46</v>
      </c>
      <c r="AA287" s="28" t="n">
        <v>24.96</v>
      </c>
    </row>
    <row r="288">
      <c r="A288" s="41" t="n">
        <v>939</v>
      </c>
      <c r="B288" s="42" t="n">
        <v>4</v>
      </c>
      <c r="C288" s="42" t="n">
        <v>11</v>
      </c>
      <c r="D288" s="42" t="n">
        <v>28</v>
      </c>
      <c r="E288" s="42" t="n">
        <v>39</v>
      </c>
      <c r="F288" s="42" t="n">
        <v>42</v>
      </c>
      <c r="G288" s="42" t="n">
        <v>45</v>
      </c>
      <c r="H288" s="42" t="n">
        <v>6</v>
      </c>
      <c r="I288" s="43" t="inlineStr">
        <is>
          <t>4 11 28 39 42 45</t>
        </is>
      </c>
      <c r="J288" s="42" t="n">
        <v>169</v>
      </c>
      <c r="K288" s="42" t="n">
        <v>3</v>
      </c>
      <c r="L288" s="42" t="n">
        <v>8</v>
      </c>
      <c r="M288" s="42" t="n">
        <v>41</v>
      </c>
      <c r="N288" s="42" t="n">
        <v>0</v>
      </c>
      <c r="O288" s="42" t="inlineStr">
        <is>
          <t>고4 저2</t>
        </is>
      </c>
      <c r="P288" s="41" t="n">
        <v>56</v>
      </c>
      <c r="Q288" s="42" t="inlineStr">
        <is>
          <t>-3</t>
        </is>
      </c>
      <c r="R288" s="42" t="inlineStr">
        <is>
          <t>상위63.5%</t>
        </is>
      </c>
      <c r="S288" s="42" t="n">
        <v>4</v>
      </c>
      <c r="T288" s="42" t="n">
        <v>0</v>
      </c>
      <c r="U288" s="42" t="n">
        <v>0</v>
      </c>
      <c r="V288" s="42" t="n">
        <v>0</v>
      </c>
      <c r="W288" s="42" t="n">
        <v>2</v>
      </c>
      <c r="X288" s="42" t="n">
        <v>25</v>
      </c>
      <c r="Y288" s="42" t="n">
        <v>13</v>
      </c>
      <c r="Z288" s="42" t="n">
        <v>17.08</v>
      </c>
      <c r="AA288" s="42" t="n">
        <v>16.82</v>
      </c>
    </row>
    <row r="289">
      <c r="A289" s="41" t="n">
        <v>938</v>
      </c>
      <c r="B289" s="42" t="n">
        <v>4</v>
      </c>
      <c r="C289" s="42" t="n">
        <v>8</v>
      </c>
      <c r="D289" s="42" t="n">
        <v>10</v>
      </c>
      <c r="E289" s="42" t="n">
        <v>16</v>
      </c>
      <c r="F289" s="42" t="n">
        <v>31</v>
      </c>
      <c r="G289" s="42" t="n">
        <v>36</v>
      </c>
      <c r="H289" s="42" t="n">
        <v>9</v>
      </c>
      <c r="I289" s="43" t="inlineStr">
        <is>
          <t>4 8 10 16 31 36</t>
        </is>
      </c>
      <c r="J289" s="42" t="n">
        <v>105</v>
      </c>
      <c r="K289" s="42" t="n">
        <v>1</v>
      </c>
      <c r="L289" s="42" t="n">
        <v>9</v>
      </c>
      <c r="M289" s="42" t="n">
        <v>32</v>
      </c>
      <c r="N289" s="42" t="n">
        <v>0</v>
      </c>
      <c r="O289" s="42" t="inlineStr">
        <is>
          <t>고2 저4</t>
        </is>
      </c>
      <c r="P289" s="41" t="n">
        <v>57</v>
      </c>
      <c r="Q289" s="42" t="inlineStr">
        <is>
          <t>-2</t>
        </is>
      </c>
      <c r="R289" s="42" t="inlineStr">
        <is>
          <t>상위59.3%</t>
        </is>
      </c>
      <c r="S289" s="42" t="n">
        <v>3</v>
      </c>
      <c r="T289" s="42" t="n">
        <v>0</v>
      </c>
      <c r="U289" s="42" t="n">
        <v>0</v>
      </c>
      <c r="V289" s="42" t="n">
        <v>0</v>
      </c>
      <c r="W289" s="42" t="n">
        <v>1</v>
      </c>
      <c r="X289" s="42" t="n">
        <v>27</v>
      </c>
      <c r="Y289" s="42" t="n">
        <v>10</v>
      </c>
      <c r="Z289" s="42" t="n">
        <v>22.49</v>
      </c>
      <c r="AA289" s="42" t="n">
        <v>15.03</v>
      </c>
    </row>
    <row r="290">
      <c r="A290" s="38" t="n">
        <v>937</v>
      </c>
      <c r="B290" s="39" t="n">
        <v>2</v>
      </c>
      <c r="C290" s="39" t="n">
        <v>10</v>
      </c>
      <c r="D290" s="39" t="n">
        <v>13</v>
      </c>
      <c r="E290" s="39" t="n">
        <v>22</v>
      </c>
      <c r="F290" s="39" t="n">
        <v>29</v>
      </c>
      <c r="G290" s="39" t="n">
        <v>40</v>
      </c>
      <c r="H290" s="39" t="n">
        <v>26</v>
      </c>
      <c r="I290" s="40" t="inlineStr">
        <is>
          <t>2 10 13 22 29 40</t>
        </is>
      </c>
      <c r="J290" s="39" t="n">
        <v>116</v>
      </c>
      <c r="K290" s="39" t="n">
        <v>2</v>
      </c>
      <c r="L290" s="39" t="n">
        <v>8</v>
      </c>
      <c r="M290" s="39" t="n">
        <v>38</v>
      </c>
      <c r="N290" s="39" t="n">
        <v>0</v>
      </c>
      <c r="O290" s="39" t="inlineStr">
        <is>
          <t>고2 저4</t>
        </is>
      </c>
      <c r="P290" s="38" t="n">
        <v>46</v>
      </c>
      <c r="Q290" s="39" t="inlineStr">
        <is>
          <t>-13</t>
        </is>
      </c>
      <c r="R290" s="39" t="inlineStr">
        <is>
          <t>상위90.9%</t>
        </is>
      </c>
      <c r="S290" s="39" t="n">
        <v>3</v>
      </c>
      <c r="T290" s="39" t="n">
        <v>0</v>
      </c>
      <c r="U290" s="39" t="n">
        <v>0</v>
      </c>
      <c r="V290" s="39" t="n">
        <v>0</v>
      </c>
      <c r="W290" s="39" t="n">
        <v>0</v>
      </c>
      <c r="X290" s="39" t="n">
        <v>23</v>
      </c>
      <c r="Y290" s="39" t="n">
        <v>11</v>
      </c>
      <c r="Z290" s="39" t="n">
        <v>20.58</v>
      </c>
      <c r="AA290" s="39" t="n">
        <v>17.86</v>
      </c>
    </row>
    <row r="291">
      <c r="A291" s="27" t="n">
        <v>936</v>
      </c>
      <c r="B291" s="28" t="n">
        <v>7</v>
      </c>
      <c r="C291" s="28" t="n">
        <v>11</v>
      </c>
      <c r="D291" s="28" t="n">
        <v>13</v>
      </c>
      <c r="E291" s="28" t="n">
        <v>17</v>
      </c>
      <c r="F291" s="28" t="n">
        <v>18</v>
      </c>
      <c r="G291" s="28" t="n">
        <v>29</v>
      </c>
      <c r="H291" s="28" t="n">
        <v>43</v>
      </c>
      <c r="I291" s="30" t="inlineStr">
        <is>
          <t>7 11 13 17 18 29</t>
        </is>
      </c>
      <c r="J291" s="28" t="n">
        <v>95</v>
      </c>
      <c r="K291" s="28" t="n">
        <v>5</v>
      </c>
      <c r="L291" s="28" t="n">
        <v>7</v>
      </c>
      <c r="M291" s="28" t="n">
        <v>22</v>
      </c>
      <c r="N291" s="28" t="n">
        <v>1</v>
      </c>
      <c r="O291" s="28" t="inlineStr">
        <is>
          <t>고1 저5</t>
        </is>
      </c>
      <c r="P291" s="27" t="n">
        <v>63</v>
      </c>
      <c r="Q291" s="28" t="inlineStr">
        <is>
          <t>+4</t>
        </is>
      </c>
      <c r="R291" s="28" t="inlineStr">
        <is>
          <t>상위38.3%</t>
        </is>
      </c>
      <c r="S291" s="28" t="n">
        <v>3</v>
      </c>
      <c r="T291" s="28" t="n">
        <v>0</v>
      </c>
      <c r="U291" s="28" t="n">
        <v>0</v>
      </c>
      <c r="V291" s="28" t="n">
        <v>0</v>
      </c>
      <c r="W291" s="28" t="n">
        <v>1</v>
      </c>
      <c r="X291" s="28" t="n">
        <v>30</v>
      </c>
      <c r="Y291" s="28" t="n">
        <v>14</v>
      </c>
      <c r="Z291" s="28" t="n">
        <v>14.92</v>
      </c>
      <c r="AA291" s="28" t="n">
        <v>23.31</v>
      </c>
    </row>
    <row r="292">
      <c r="A292" s="38" t="n">
        <v>935</v>
      </c>
      <c r="B292" s="39" t="n">
        <v>4</v>
      </c>
      <c r="C292" s="39" t="n">
        <v>10</v>
      </c>
      <c r="D292" s="39" t="n">
        <v>20</v>
      </c>
      <c r="E292" s="39" t="n">
        <v>32</v>
      </c>
      <c r="F292" s="39" t="n">
        <v>38</v>
      </c>
      <c r="G292" s="39" t="n">
        <v>44</v>
      </c>
      <c r="H292" s="39" t="n">
        <v>18</v>
      </c>
      <c r="I292" s="40" t="inlineStr">
        <is>
          <t>4 10 20 32 38 44</t>
        </is>
      </c>
      <c r="J292" s="39" t="n">
        <v>148</v>
      </c>
      <c r="K292" s="39" t="n">
        <v>0</v>
      </c>
      <c r="L292" s="39" t="n">
        <v>5</v>
      </c>
      <c r="M292" s="39" t="n">
        <v>40</v>
      </c>
      <c r="N292" s="39" t="n">
        <v>0</v>
      </c>
      <c r="O292" s="39" t="inlineStr">
        <is>
          <t>고3 저3</t>
        </is>
      </c>
      <c r="P292" s="38" t="n">
        <v>51</v>
      </c>
      <c r="Q292" s="39" t="inlineStr">
        <is>
          <t>-8</t>
        </is>
      </c>
      <c r="R292" s="39" t="inlineStr">
        <is>
          <t>상위79.2%</t>
        </is>
      </c>
      <c r="S292" s="39" t="n">
        <v>1</v>
      </c>
      <c r="T292" s="39" t="n">
        <v>0</v>
      </c>
      <c r="U292" s="39" t="n">
        <v>0</v>
      </c>
      <c r="V292" s="39" t="n">
        <v>0</v>
      </c>
      <c r="W292" s="39" t="n">
        <v>3</v>
      </c>
      <c r="X292" s="39" t="n">
        <v>21</v>
      </c>
      <c r="Y292" s="39" t="n">
        <v>13</v>
      </c>
      <c r="Z292" s="39" t="n">
        <v>17.11</v>
      </c>
      <c r="AA292" s="39" t="n">
        <v>15.91</v>
      </c>
    </row>
    <row r="293">
      <c r="A293" s="38" t="n">
        <v>934</v>
      </c>
      <c r="B293" s="39" t="n">
        <v>1</v>
      </c>
      <c r="C293" s="39" t="n">
        <v>3</v>
      </c>
      <c r="D293" s="39" t="n">
        <v>30</v>
      </c>
      <c r="E293" s="39" t="n">
        <v>33</v>
      </c>
      <c r="F293" s="39" t="n">
        <v>36</v>
      </c>
      <c r="G293" s="39" t="n">
        <v>39</v>
      </c>
      <c r="H293" s="39" t="n">
        <v>12</v>
      </c>
      <c r="I293" s="40" t="inlineStr">
        <is>
          <t>1 3 30 33 36 39</t>
        </is>
      </c>
      <c r="J293" s="39" t="n">
        <v>142</v>
      </c>
      <c r="K293" s="39" t="n">
        <v>4</v>
      </c>
      <c r="L293" s="39" t="n">
        <v>7</v>
      </c>
      <c r="M293" s="39" t="n">
        <v>38</v>
      </c>
      <c r="N293" s="39" t="n">
        <v>0</v>
      </c>
      <c r="O293" s="39" t="inlineStr">
        <is>
          <t>고4 저2</t>
        </is>
      </c>
      <c r="P293" s="38" t="n">
        <v>47</v>
      </c>
      <c r="Q293" s="39" t="inlineStr">
        <is>
          <t>-12</t>
        </is>
      </c>
      <c r="R293" s="39" t="inlineStr">
        <is>
          <t>상위89.0%</t>
        </is>
      </c>
      <c r="S293" s="39" t="n">
        <v>1</v>
      </c>
      <c r="T293" s="39" t="n">
        <v>0</v>
      </c>
      <c r="U293" s="39" t="n">
        <v>0</v>
      </c>
      <c r="V293" s="39" t="n">
        <v>0</v>
      </c>
      <c r="W293" s="39" t="n">
        <v>1</v>
      </c>
      <c r="X293" s="39" t="n">
        <v>22</v>
      </c>
      <c r="Y293" s="39" t="n">
        <v>4</v>
      </c>
      <c r="Z293" s="39" t="n">
        <v>57.66</v>
      </c>
      <c r="AA293" s="39" t="n">
        <v>13.04</v>
      </c>
    </row>
    <row r="294">
      <c r="A294" s="38" t="n">
        <v>933</v>
      </c>
      <c r="B294" s="39" t="n">
        <v>23</v>
      </c>
      <c r="C294" s="39" t="n">
        <v>27</v>
      </c>
      <c r="D294" s="39" t="n">
        <v>29</v>
      </c>
      <c r="E294" s="39" t="n">
        <v>31</v>
      </c>
      <c r="F294" s="39" t="n">
        <v>36</v>
      </c>
      <c r="G294" s="39" t="n">
        <v>45</v>
      </c>
      <c r="H294" s="39" t="n">
        <v>37</v>
      </c>
      <c r="I294" s="40" t="inlineStr">
        <is>
          <t>23 27 29 31 36 45</t>
        </is>
      </c>
      <c r="J294" s="39" t="n">
        <v>191</v>
      </c>
      <c r="K294" s="39" t="n">
        <v>5</v>
      </c>
      <c r="L294" s="39" t="n">
        <v>7</v>
      </c>
      <c r="M294" s="39" t="n">
        <v>22</v>
      </c>
      <c r="N294" s="39" t="n">
        <v>0</v>
      </c>
      <c r="O294" s="39" t="inlineStr">
        <is>
          <t>고6 저0</t>
        </is>
      </c>
      <c r="P294" s="38" t="n">
        <v>44</v>
      </c>
      <c r="Q294" s="39" t="inlineStr">
        <is>
          <t>-15</t>
        </is>
      </c>
      <c r="R294" s="39" t="inlineStr">
        <is>
          <t>상위93.5%</t>
        </is>
      </c>
      <c r="S294" s="39" t="n">
        <v>3</v>
      </c>
      <c r="T294" s="39" t="n">
        <v>0</v>
      </c>
      <c r="U294" s="39" t="n">
        <v>0</v>
      </c>
      <c r="V294" s="39" t="n">
        <v>0</v>
      </c>
      <c r="W294" s="39" t="n">
        <v>0</v>
      </c>
      <c r="X294" s="39" t="n">
        <v>22</v>
      </c>
      <c r="Y294" s="39" t="n">
        <v>8</v>
      </c>
      <c r="Z294" s="39" t="n">
        <v>29.28</v>
      </c>
      <c r="AA294" s="39" t="n">
        <v>11.76</v>
      </c>
    </row>
    <row r="295">
      <c r="A295" s="38" t="n">
        <v>932</v>
      </c>
      <c r="B295" s="39" t="n">
        <v>1</v>
      </c>
      <c r="C295" s="39" t="n">
        <v>6</v>
      </c>
      <c r="D295" s="39" t="n">
        <v>15</v>
      </c>
      <c r="E295" s="39" t="n">
        <v>36</v>
      </c>
      <c r="F295" s="39" t="n">
        <v>37</v>
      </c>
      <c r="G295" s="39" t="n">
        <v>38</v>
      </c>
      <c r="H295" s="39" t="n">
        <v>5</v>
      </c>
      <c r="I295" s="40" t="inlineStr">
        <is>
          <t>1 6 15 36 37 38</t>
        </is>
      </c>
      <c r="J295" s="39" t="n">
        <v>133</v>
      </c>
      <c r="K295" s="39" t="n">
        <v>3</v>
      </c>
      <c r="L295" s="39" t="n">
        <v>9</v>
      </c>
      <c r="M295" s="39" t="n">
        <v>37</v>
      </c>
      <c r="N295" s="39" t="n">
        <v>2</v>
      </c>
      <c r="O295" s="39" t="inlineStr">
        <is>
          <t>고3 저3</t>
        </is>
      </c>
      <c r="P295" s="38" t="n">
        <v>51</v>
      </c>
      <c r="Q295" s="39" t="inlineStr">
        <is>
          <t>-8</t>
        </is>
      </c>
      <c r="R295" s="39" t="inlineStr">
        <is>
          <t>상위79.2%</t>
        </is>
      </c>
      <c r="S295" s="39" t="n">
        <v>4</v>
      </c>
      <c r="T295" s="39" t="n">
        <v>0</v>
      </c>
      <c r="U295" s="39" t="n">
        <v>0</v>
      </c>
      <c r="V295" s="39" t="n">
        <v>0</v>
      </c>
      <c r="W295" s="39" t="n">
        <v>1</v>
      </c>
      <c r="X295" s="39" t="n">
        <v>24</v>
      </c>
      <c r="Y295" s="39" t="n">
        <v>7</v>
      </c>
      <c r="Z295" s="39" t="n">
        <v>33.9</v>
      </c>
      <c r="AA295" s="39" t="n">
        <v>15.06</v>
      </c>
    </row>
    <row r="296">
      <c r="A296" s="25" t="n">
        <v>931</v>
      </c>
      <c r="B296" s="26" t="n">
        <v>14</v>
      </c>
      <c r="C296" s="26" t="n">
        <v>15</v>
      </c>
      <c r="D296" s="26" t="n">
        <v>23</v>
      </c>
      <c r="E296" s="26" t="n">
        <v>25</v>
      </c>
      <c r="F296" s="26" t="n">
        <v>35</v>
      </c>
      <c r="G296" s="26" t="n">
        <v>43</v>
      </c>
      <c r="H296" s="26" t="n">
        <v>32</v>
      </c>
      <c r="I296" s="44" t="inlineStr">
        <is>
          <t>14 15 23 25 35 43</t>
        </is>
      </c>
      <c r="J296" s="26" t="n">
        <v>155</v>
      </c>
      <c r="K296" s="26" t="n">
        <v>5</v>
      </c>
      <c r="L296" s="26" t="n">
        <v>7</v>
      </c>
      <c r="M296" s="26" t="n">
        <v>29</v>
      </c>
      <c r="N296" s="26" t="n">
        <v>1</v>
      </c>
      <c r="O296" s="26" t="inlineStr">
        <is>
          <t>고4 저2</t>
        </is>
      </c>
      <c r="P296" s="25" t="n">
        <v>70</v>
      </c>
      <c r="Q296" s="26" t="inlineStr">
        <is>
          <t>+11</t>
        </is>
      </c>
      <c r="R296" s="26" t="inlineStr">
        <is>
          <t>상위17.7%</t>
        </is>
      </c>
      <c r="S296" s="26" t="n">
        <v>7</v>
      </c>
      <c r="T296" s="26" t="n">
        <v>0</v>
      </c>
      <c r="U296" s="26" t="n">
        <v>0</v>
      </c>
      <c r="V296" s="26" t="n">
        <v>0</v>
      </c>
      <c r="W296" s="26" t="n">
        <v>2</v>
      </c>
      <c r="X296" s="26" t="n">
        <v>32</v>
      </c>
      <c r="Y296" s="26" t="n">
        <v>8</v>
      </c>
      <c r="Z296" s="26" t="n">
        <v>29.57</v>
      </c>
      <c r="AA296" s="26" t="n">
        <v>20.58</v>
      </c>
    </row>
    <row r="297">
      <c r="A297" s="27" t="n">
        <v>930</v>
      </c>
      <c r="B297" s="28" t="n">
        <v>8</v>
      </c>
      <c r="C297" s="28" t="n">
        <v>21</v>
      </c>
      <c r="D297" s="28" t="n">
        <v>25</v>
      </c>
      <c r="E297" s="28" t="n">
        <v>38</v>
      </c>
      <c r="F297" s="28" t="n">
        <v>39</v>
      </c>
      <c r="G297" s="28" t="n">
        <v>44</v>
      </c>
      <c r="H297" s="28" t="n">
        <v>28</v>
      </c>
      <c r="I297" s="30" t="inlineStr">
        <is>
          <t>8 21 25 38 39 44</t>
        </is>
      </c>
      <c r="J297" s="28" t="n">
        <v>175</v>
      </c>
      <c r="K297" s="28" t="n">
        <v>3</v>
      </c>
      <c r="L297" s="28" t="n">
        <v>8</v>
      </c>
      <c r="M297" s="28" t="n">
        <v>36</v>
      </c>
      <c r="N297" s="28" t="n">
        <v>1</v>
      </c>
      <c r="O297" s="28" t="inlineStr">
        <is>
          <t>고4 저2</t>
        </is>
      </c>
      <c r="P297" s="27" t="n">
        <v>64</v>
      </c>
      <c r="Q297" s="28" t="inlineStr">
        <is>
          <t>+5</t>
        </is>
      </c>
      <c r="R297" s="28" t="inlineStr">
        <is>
          <t>상위35.2%</t>
        </is>
      </c>
      <c r="S297" s="28" t="n">
        <v>6</v>
      </c>
      <c r="T297" s="28" t="n">
        <v>0</v>
      </c>
      <c r="U297" s="28" t="n">
        <v>0</v>
      </c>
      <c r="V297" s="28" t="n">
        <v>1</v>
      </c>
      <c r="W297" s="28" t="n">
        <v>0</v>
      </c>
      <c r="X297" s="28" t="n">
        <v>30</v>
      </c>
      <c r="Y297" s="28" t="n">
        <v>8</v>
      </c>
      <c r="Z297" s="28" t="n">
        <v>28.32</v>
      </c>
      <c r="AA297" s="28" t="n">
        <v>21.73</v>
      </c>
    </row>
    <row r="298">
      <c r="A298" s="25" t="n">
        <v>929</v>
      </c>
      <c r="B298" s="26" t="n">
        <v>7</v>
      </c>
      <c r="C298" s="26" t="n">
        <v>9</v>
      </c>
      <c r="D298" s="26" t="n">
        <v>12</v>
      </c>
      <c r="E298" s="26" t="n">
        <v>15</v>
      </c>
      <c r="F298" s="26" t="n">
        <v>19</v>
      </c>
      <c r="G298" s="26" t="n">
        <v>23</v>
      </c>
      <c r="H298" s="26" t="n">
        <v>4</v>
      </c>
      <c r="I298" s="44" t="inlineStr">
        <is>
          <t>7 9 12 15 19 23</t>
        </is>
      </c>
      <c r="J298" s="26" t="n">
        <v>85</v>
      </c>
      <c r="K298" s="26" t="n">
        <v>5</v>
      </c>
      <c r="L298" s="26" t="n">
        <v>7</v>
      </c>
      <c r="M298" s="26" t="n">
        <v>16</v>
      </c>
      <c r="N298" s="26" t="n">
        <v>0</v>
      </c>
      <c r="O298" s="26" t="inlineStr">
        <is>
          <t>고1 저5</t>
        </is>
      </c>
      <c r="P298" s="25" t="n">
        <v>75</v>
      </c>
      <c r="Q298" s="26" t="inlineStr">
        <is>
          <t>+16</t>
        </is>
      </c>
      <c r="R298" s="26" t="inlineStr">
        <is>
          <t>상위7.8%</t>
        </is>
      </c>
      <c r="S298" s="26" t="n">
        <v>7</v>
      </c>
      <c r="T298" s="26" t="n">
        <v>0</v>
      </c>
      <c r="U298" s="26" t="n">
        <v>0</v>
      </c>
      <c r="V298" s="26" t="n">
        <v>0</v>
      </c>
      <c r="W298" s="26" t="n">
        <v>3</v>
      </c>
      <c r="X298" s="26" t="n">
        <v>33</v>
      </c>
      <c r="Y298" s="26" t="n">
        <v>16</v>
      </c>
      <c r="Z298" s="26" t="n">
        <v>13.08</v>
      </c>
      <c r="AA298" s="26" t="n">
        <v>25.59</v>
      </c>
    </row>
    <row r="299">
      <c r="A299" s="41" t="n">
        <v>928</v>
      </c>
      <c r="B299" s="42" t="n">
        <v>3</v>
      </c>
      <c r="C299" s="42" t="n">
        <v>4</v>
      </c>
      <c r="D299" s="42" t="n">
        <v>10</v>
      </c>
      <c r="E299" s="42" t="n">
        <v>20</v>
      </c>
      <c r="F299" s="42" t="n">
        <v>28</v>
      </c>
      <c r="G299" s="42" t="n">
        <v>44</v>
      </c>
      <c r="H299" s="42" t="n">
        <v>30</v>
      </c>
      <c r="I299" s="43" t="inlineStr">
        <is>
          <t>3 4 10 20 28 44</t>
        </is>
      </c>
      <c r="J299" s="42" t="n">
        <v>109</v>
      </c>
      <c r="K299" s="42" t="n">
        <v>1</v>
      </c>
      <c r="L299" s="42" t="n">
        <v>8</v>
      </c>
      <c r="M299" s="42" t="n">
        <v>41</v>
      </c>
      <c r="N299" s="42" t="n">
        <v>1</v>
      </c>
      <c r="O299" s="42" t="inlineStr">
        <is>
          <t>고2 저4</t>
        </is>
      </c>
      <c r="P299" s="41" t="n">
        <v>57</v>
      </c>
      <c r="Q299" s="42" t="inlineStr">
        <is>
          <t>-2</t>
        </is>
      </c>
      <c r="R299" s="42" t="inlineStr">
        <is>
          <t>상위59.3%</t>
        </is>
      </c>
      <c r="S299" s="42" t="n">
        <v>5</v>
      </c>
      <c r="T299" s="42" t="n">
        <v>0</v>
      </c>
      <c r="U299" s="42" t="n">
        <v>0</v>
      </c>
      <c r="V299" s="42" t="n">
        <v>1</v>
      </c>
      <c r="W299" s="42" t="n">
        <v>3</v>
      </c>
      <c r="X299" s="42" t="n">
        <v>22</v>
      </c>
      <c r="Y299" s="42" t="n">
        <v>7</v>
      </c>
      <c r="Z299" s="42" t="n">
        <v>31.35</v>
      </c>
      <c r="AA299" s="42" t="n">
        <v>15.85</v>
      </c>
    </row>
    <row r="300">
      <c r="A300" s="38" t="n">
        <v>927</v>
      </c>
      <c r="B300" s="39" t="n">
        <v>4</v>
      </c>
      <c r="C300" s="39" t="n">
        <v>15</v>
      </c>
      <c r="D300" s="39" t="n">
        <v>22</v>
      </c>
      <c r="E300" s="39" t="n">
        <v>38</v>
      </c>
      <c r="F300" s="39" t="n">
        <v>41</v>
      </c>
      <c r="G300" s="39" t="n">
        <v>43</v>
      </c>
      <c r="H300" s="39" t="n">
        <v>26</v>
      </c>
      <c r="I300" s="40" t="inlineStr">
        <is>
          <t>4 15 22 38 41 43</t>
        </is>
      </c>
      <c r="J300" s="39" t="n">
        <v>163</v>
      </c>
      <c r="K300" s="39" t="n">
        <v>3</v>
      </c>
      <c r="L300" s="39" t="n">
        <v>10</v>
      </c>
      <c r="M300" s="39" t="n">
        <v>39</v>
      </c>
      <c r="N300" s="39" t="n">
        <v>0</v>
      </c>
      <c r="O300" s="39" t="inlineStr">
        <is>
          <t>고3 저3</t>
        </is>
      </c>
      <c r="P300" s="38" t="n">
        <v>38</v>
      </c>
      <c r="Q300" s="39" t="inlineStr">
        <is>
          <t>-21</t>
        </is>
      </c>
      <c r="R300" s="39" t="inlineStr">
        <is>
          <t>상위98.1%</t>
        </is>
      </c>
      <c r="S300" s="39" t="n">
        <v>3</v>
      </c>
      <c r="T300" s="39" t="n">
        <v>0</v>
      </c>
      <c r="U300" s="39" t="n">
        <v>0</v>
      </c>
      <c r="V300" s="39" t="n">
        <v>0</v>
      </c>
      <c r="W300" s="39" t="n">
        <v>0</v>
      </c>
      <c r="X300" s="39" t="n">
        <v>19</v>
      </c>
      <c r="Y300" s="39" t="n">
        <v>6</v>
      </c>
      <c r="Z300" s="39" t="n">
        <v>37.14</v>
      </c>
      <c r="AA300" s="39" t="n">
        <v>17.75</v>
      </c>
    </row>
    <row r="301">
      <c r="A301" s="25" t="n">
        <v>926</v>
      </c>
      <c r="B301" s="26" t="n">
        <v>10</v>
      </c>
      <c r="C301" s="26" t="n">
        <v>16</v>
      </c>
      <c r="D301" s="26" t="n">
        <v>18</v>
      </c>
      <c r="E301" s="26" t="n">
        <v>20</v>
      </c>
      <c r="F301" s="26" t="n">
        <v>25</v>
      </c>
      <c r="G301" s="26" t="n">
        <v>31</v>
      </c>
      <c r="H301" s="26" t="n">
        <v>6</v>
      </c>
      <c r="I301" s="44" t="inlineStr">
        <is>
          <t>10 16 18 20 25 31</t>
        </is>
      </c>
      <c r="J301" s="26" t="n">
        <v>120</v>
      </c>
      <c r="K301" s="26" t="n">
        <v>2</v>
      </c>
      <c r="L301" s="26" t="n">
        <v>7</v>
      </c>
      <c r="M301" s="26" t="n">
        <v>21</v>
      </c>
      <c r="N301" s="26" t="n">
        <v>0</v>
      </c>
      <c r="O301" s="26" t="inlineStr">
        <is>
          <t>고2 저4</t>
        </is>
      </c>
      <c r="P301" s="25" t="n">
        <v>68</v>
      </c>
      <c r="Q301" s="26" t="inlineStr">
        <is>
          <t>+9</t>
        </is>
      </c>
      <c r="R301" s="26" t="inlineStr">
        <is>
          <t>상위23.2%</t>
        </is>
      </c>
      <c r="S301" s="26" t="n">
        <v>7</v>
      </c>
      <c r="T301" s="26" t="n">
        <v>0</v>
      </c>
      <c r="U301" s="26" t="n">
        <v>0</v>
      </c>
      <c r="V301" s="26" t="n">
        <v>0</v>
      </c>
      <c r="W301" s="26" t="n">
        <v>0</v>
      </c>
      <c r="X301" s="26" t="n">
        <v>34</v>
      </c>
      <c r="Y301" s="26" t="n">
        <v>10</v>
      </c>
      <c r="Z301" s="26" t="n">
        <v>20.32</v>
      </c>
      <c r="AA301" s="26" t="n">
        <v>23.55</v>
      </c>
    </row>
    <row r="302">
      <c r="A302" s="41" t="n">
        <v>925</v>
      </c>
      <c r="B302" s="42" t="n">
        <v>13</v>
      </c>
      <c r="C302" s="42" t="n">
        <v>24</v>
      </c>
      <c r="D302" s="42" t="n">
        <v>32</v>
      </c>
      <c r="E302" s="42" t="n">
        <v>34</v>
      </c>
      <c r="F302" s="42" t="n">
        <v>39</v>
      </c>
      <c r="G302" s="42" t="n">
        <v>42</v>
      </c>
      <c r="H302" s="42" t="n">
        <v>4</v>
      </c>
      <c r="I302" s="43" t="inlineStr">
        <is>
          <t>13 24 32 34 39 42</t>
        </is>
      </c>
      <c r="J302" s="42" t="n">
        <v>184</v>
      </c>
      <c r="K302" s="42" t="n">
        <v>2</v>
      </c>
      <c r="L302" s="42" t="n">
        <v>8</v>
      </c>
      <c r="M302" s="42" t="n">
        <v>29</v>
      </c>
      <c r="N302" s="42" t="n">
        <v>0</v>
      </c>
      <c r="O302" s="42" t="inlineStr">
        <is>
          <t>고5 저1</t>
        </is>
      </c>
      <c r="P302" s="41" t="n">
        <v>57</v>
      </c>
      <c r="Q302" s="42" t="inlineStr">
        <is>
          <t>-2</t>
        </is>
      </c>
      <c r="R302" s="42" t="inlineStr">
        <is>
          <t>상위59.3%</t>
        </is>
      </c>
      <c r="S302" s="42" t="n">
        <v>4</v>
      </c>
      <c r="T302" s="42" t="n">
        <v>0</v>
      </c>
      <c r="U302" s="42" t="n">
        <v>0</v>
      </c>
      <c r="V302" s="42" t="n">
        <v>0</v>
      </c>
      <c r="W302" s="42" t="n">
        <v>1</v>
      </c>
      <c r="X302" s="42" t="n">
        <v>27</v>
      </c>
      <c r="Y302" s="42" t="n">
        <v>12</v>
      </c>
      <c r="Z302" s="42" t="n">
        <v>17.71</v>
      </c>
      <c r="AA302" s="42" t="n">
        <v>19.66</v>
      </c>
    </row>
    <row r="303">
      <c r="A303" s="41" t="n">
        <v>924</v>
      </c>
      <c r="B303" s="42" t="n">
        <v>3</v>
      </c>
      <c r="C303" s="42" t="n">
        <v>11</v>
      </c>
      <c r="D303" s="42" t="n">
        <v>34</v>
      </c>
      <c r="E303" s="42" t="n">
        <v>42</v>
      </c>
      <c r="F303" s="42" t="n">
        <v>43</v>
      </c>
      <c r="G303" s="42" t="n">
        <v>44</v>
      </c>
      <c r="H303" s="42" t="n">
        <v>13</v>
      </c>
      <c r="I303" s="43" t="inlineStr">
        <is>
          <t>3 11 34 42 43 44</t>
        </is>
      </c>
      <c r="J303" s="42" t="n">
        <v>177</v>
      </c>
      <c r="K303" s="42" t="n">
        <v>3</v>
      </c>
      <c r="L303" s="42" t="n">
        <v>7</v>
      </c>
      <c r="M303" s="42" t="n">
        <v>41</v>
      </c>
      <c r="N303" s="42" t="n">
        <v>2</v>
      </c>
      <c r="O303" s="42" t="inlineStr">
        <is>
          <t>고4 저2</t>
        </is>
      </c>
      <c r="P303" s="41" t="n">
        <v>57</v>
      </c>
      <c r="Q303" s="42" t="inlineStr">
        <is>
          <t>-2</t>
        </is>
      </c>
      <c r="R303" s="42" t="inlineStr">
        <is>
          <t>상위59.3%</t>
        </is>
      </c>
      <c r="S303" s="42" t="n">
        <v>4</v>
      </c>
      <c r="T303" s="42" t="n">
        <v>0</v>
      </c>
      <c r="U303" s="42" t="n">
        <v>0</v>
      </c>
      <c r="V303" s="42" t="n">
        <v>0</v>
      </c>
      <c r="W303" s="42" t="n">
        <v>1</v>
      </c>
      <c r="X303" s="42" t="n">
        <v>27</v>
      </c>
      <c r="Y303" s="42" t="n">
        <v>9</v>
      </c>
      <c r="Z303" s="42" t="n">
        <v>23.82</v>
      </c>
      <c r="AA303" s="42" t="n">
        <v>15.83</v>
      </c>
    </row>
    <row r="304">
      <c r="A304" s="38" t="n">
        <v>923</v>
      </c>
      <c r="B304" s="39" t="n">
        <v>3</v>
      </c>
      <c r="C304" s="39" t="n">
        <v>17</v>
      </c>
      <c r="D304" s="39" t="n">
        <v>18</v>
      </c>
      <c r="E304" s="39" t="n">
        <v>23</v>
      </c>
      <c r="F304" s="39" t="n">
        <v>36</v>
      </c>
      <c r="G304" s="39" t="n">
        <v>41</v>
      </c>
      <c r="H304" s="39" t="n">
        <v>26</v>
      </c>
      <c r="I304" s="40" t="inlineStr">
        <is>
          <t>3 17 18 23 36 41</t>
        </is>
      </c>
      <c r="J304" s="39" t="n">
        <v>138</v>
      </c>
      <c r="K304" s="39" t="n">
        <v>4</v>
      </c>
      <c r="L304" s="39" t="n">
        <v>8</v>
      </c>
      <c r="M304" s="39" t="n">
        <v>38</v>
      </c>
      <c r="N304" s="39" t="n">
        <v>1</v>
      </c>
      <c r="O304" s="39" t="inlineStr">
        <is>
          <t>고3 저3</t>
        </is>
      </c>
      <c r="P304" s="38" t="n">
        <v>41</v>
      </c>
      <c r="Q304" s="39" t="inlineStr">
        <is>
          <t>-18</t>
        </is>
      </c>
      <c r="R304" s="39" t="inlineStr">
        <is>
          <t>상위96.2%</t>
        </is>
      </c>
      <c r="S304" s="39" t="n">
        <v>3</v>
      </c>
      <c r="T304" s="39" t="n">
        <v>0</v>
      </c>
      <c r="U304" s="39" t="n">
        <v>0</v>
      </c>
      <c r="V304" s="39" t="n">
        <v>0</v>
      </c>
      <c r="W304" s="39" t="n">
        <v>1</v>
      </c>
      <c r="X304" s="39" t="n">
        <v>19</v>
      </c>
      <c r="Y304" s="39" t="n">
        <v>8</v>
      </c>
      <c r="Z304" s="39" t="n">
        <v>26.68</v>
      </c>
      <c r="AA304" s="39" t="n">
        <v>12.62</v>
      </c>
    </row>
    <row r="305">
      <c r="A305" s="41" t="n">
        <v>922</v>
      </c>
      <c r="B305" s="42" t="n">
        <v>2</v>
      </c>
      <c r="C305" s="42" t="n">
        <v>6</v>
      </c>
      <c r="D305" s="42" t="n">
        <v>13</v>
      </c>
      <c r="E305" s="42" t="n">
        <v>17</v>
      </c>
      <c r="F305" s="42" t="n">
        <v>27</v>
      </c>
      <c r="G305" s="42" t="n">
        <v>43</v>
      </c>
      <c r="H305" s="42" t="n">
        <v>36</v>
      </c>
      <c r="I305" s="43" t="inlineStr">
        <is>
          <t>2 6 13 17 27 43</t>
        </is>
      </c>
      <c r="J305" s="42" t="n">
        <v>108</v>
      </c>
      <c r="K305" s="42" t="n">
        <v>4</v>
      </c>
      <c r="L305" s="42" t="n">
        <v>8</v>
      </c>
      <c r="M305" s="42" t="n">
        <v>41</v>
      </c>
      <c r="N305" s="42" t="n">
        <v>0</v>
      </c>
      <c r="O305" s="42" t="inlineStr">
        <is>
          <t>고2 저4</t>
        </is>
      </c>
      <c r="P305" s="41" t="n">
        <v>56</v>
      </c>
      <c r="Q305" s="42" t="inlineStr">
        <is>
          <t>-3</t>
        </is>
      </c>
      <c r="R305" s="42" t="inlineStr">
        <is>
          <t>상위63.5%</t>
        </is>
      </c>
      <c r="S305" s="42" t="n">
        <v>4</v>
      </c>
      <c r="T305" s="42" t="n">
        <v>0</v>
      </c>
      <c r="U305" s="42" t="n">
        <v>0</v>
      </c>
      <c r="V305" s="42" t="n">
        <v>0</v>
      </c>
      <c r="W305" s="42" t="n">
        <v>0</v>
      </c>
      <c r="X305" s="42" t="n">
        <v>28</v>
      </c>
      <c r="Y305" s="42" t="n">
        <v>6</v>
      </c>
      <c r="Z305" s="42" t="n">
        <v>34.18</v>
      </c>
      <c r="AA305" s="42" t="n">
        <v>18.61</v>
      </c>
    </row>
    <row r="306">
      <c r="A306" s="38" t="n">
        <v>921</v>
      </c>
      <c r="B306" s="39" t="n">
        <v>5</v>
      </c>
      <c r="C306" s="39" t="n">
        <v>7</v>
      </c>
      <c r="D306" s="39" t="n">
        <v>12</v>
      </c>
      <c r="E306" s="39" t="n">
        <v>22</v>
      </c>
      <c r="F306" s="39" t="n">
        <v>28</v>
      </c>
      <c r="G306" s="39" t="n">
        <v>41</v>
      </c>
      <c r="H306" s="39" t="n">
        <v>1</v>
      </c>
      <c r="I306" s="40" t="inlineStr">
        <is>
          <t>5 7 12 22 28 41</t>
        </is>
      </c>
      <c r="J306" s="39" t="n">
        <v>115</v>
      </c>
      <c r="K306" s="39" t="n">
        <v>3</v>
      </c>
      <c r="L306" s="39" t="n">
        <v>10</v>
      </c>
      <c r="M306" s="39" t="n">
        <v>36</v>
      </c>
      <c r="N306" s="39" t="n">
        <v>0</v>
      </c>
      <c r="O306" s="39" t="inlineStr">
        <is>
          <t>고2 저4</t>
        </is>
      </c>
      <c r="P306" s="38" t="n">
        <v>50</v>
      </c>
      <c r="Q306" s="39" t="inlineStr">
        <is>
          <t>-9</t>
        </is>
      </c>
      <c r="R306" s="39" t="inlineStr">
        <is>
          <t>상위82.2%</t>
        </is>
      </c>
      <c r="S306" s="39" t="n">
        <v>3</v>
      </c>
      <c r="T306" s="39" t="n">
        <v>0</v>
      </c>
      <c r="U306" s="39" t="n">
        <v>0</v>
      </c>
      <c r="V306" s="39" t="n">
        <v>0</v>
      </c>
      <c r="W306" s="39" t="n">
        <v>0</v>
      </c>
      <c r="X306" s="39" t="n">
        <v>25</v>
      </c>
      <c r="Y306" s="39" t="n">
        <v>17</v>
      </c>
      <c r="Z306" s="39" t="n">
        <v>12.33</v>
      </c>
      <c r="AA306" s="39" t="n">
        <v>20.16</v>
      </c>
    </row>
    <row r="307">
      <c r="A307" s="41" t="n">
        <v>920</v>
      </c>
      <c r="B307" s="42" t="n">
        <v>2</v>
      </c>
      <c r="C307" s="42" t="n">
        <v>3</v>
      </c>
      <c r="D307" s="42" t="n">
        <v>26</v>
      </c>
      <c r="E307" s="42" t="n">
        <v>33</v>
      </c>
      <c r="F307" s="42" t="n">
        <v>34</v>
      </c>
      <c r="G307" s="42" t="n">
        <v>43</v>
      </c>
      <c r="H307" s="42" t="n">
        <v>29</v>
      </c>
      <c r="I307" s="43" t="inlineStr">
        <is>
          <t>2 3 26 33 34 43</t>
        </is>
      </c>
      <c r="J307" s="42" t="n">
        <v>141</v>
      </c>
      <c r="K307" s="42" t="n">
        <v>3</v>
      </c>
      <c r="L307" s="42" t="n">
        <v>8</v>
      </c>
      <c r="M307" s="42" t="n">
        <v>41</v>
      </c>
      <c r="N307" s="42" t="n">
        <v>2</v>
      </c>
      <c r="O307" s="42" t="inlineStr">
        <is>
          <t>고4 저2</t>
        </is>
      </c>
      <c r="P307" s="41" t="n">
        <v>57</v>
      </c>
      <c r="Q307" s="42" t="inlineStr">
        <is>
          <t>-2</t>
        </is>
      </c>
      <c r="R307" s="42" t="inlineStr">
        <is>
          <t>상위59.3%</t>
        </is>
      </c>
      <c r="S307" s="42" t="n">
        <v>4</v>
      </c>
      <c r="T307" s="42" t="n">
        <v>0</v>
      </c>
      <c r="U307" s="42" t="n">
        <v>0</v>
      </c>
      <c r="V307" s="42" t="n">
        <v>0</v>
      </c>
      <c r="W307" s="42" t="n">
        <v>1</v>
      </c>
      <c r="X307" s="42" t="n">
        <v>27</v>
      </c>
      <c r="Y307" s="42" t="n">
        <v>7</v>
      </c>
      <c r="Z307" s="42" t="n">
        <v>31.2</v>
      </c>
      <c r="AA307" s="42" t="n">
        <v>18.96</v>
      </c>
    </row>
    <row r="308">
      <c r="A308" s="38" t="n">
        <v>919</v>
      </c>
      <c r="B308" s="39" t="n">
        <v>9</v>
      </c>
      <c r="C308" s="39" t="n">
        <v>14</v>
      </c>
      <c r="D308" s="39" t="n">
        <v>17</v>
      </c>
      <c r="E308" s="39" t="n">
        <v>18</v>
      </c>
      <c r="F308" s="39" t="n">
        <v>42</v>
      </c>
      <c r="G308" s="39" t="n">
        <v>44</v>
      </c>
      <c r="H308" s="39" t="n">
        <v>35</v>
      </c>
      <c r="I308" s="40" t="inlineStr">
        <is>
          <t>9 14 17 18 42 44</t>
        </is>
      </c>
      <c r="J308" s="39" t="n">
        <v>144</v>
      </c>
      <c r="K308" s="39" t="n">
        <v>2</v>
      </c>
      <c r="L308" s="39" t="n">
        <v>10</v>
      </c>
      <c r="M308" s="39" t="n">
        <v>35</v>
      </c>
      <c r="N308" s="39" t="n">
        <v>1</v>
      </c>
      <c r="O308" s="39" t="inlineStr">
        <is>
          <t>고2 저4</t>
        </is>
      </c>
      <c r="P308" s="38" t="n">
        <v>51</v>
      </c>
      <c r="Q308" s="39" t="inlineStr">
        <is>
          <t>-8</t>
        </is>
      </c>
      <c r="R308" s="39" t="inlineStr">
        <is>
          <t>상위79.2%</t>
        </is>
      </c>
      <c r="S308" s="39" t="n">
        <v>3</v>
      </c>
      <c r="T308" s="39" t="n">
        <v>0</v>
      </c>
      <c r="U308" s="39" t="n">
        <v>0</v>
      </c>
      <c r="V308" s="39" t="n">
        <v>0</v>
      </c>
      <c r="W308" s="39" t="n">
        <v>1</v>
      </c>
      <c r="X308" s="39" t="n">
        <v>24</v>
      </c>
      <c r="Y308" s="39" t="n">
        <v>5</v>
      </c>
      <c r="Z308" s="39" t="n">
        <v>43.05</v>
      </c>
      <c r="AA308" s="39" t="n">
        <v>24.03</v>
      </c>
    </row>
    <row r="309">
      <c r="A309" s="27" t="n">
        <v>918</v>
      </c>
      <c r="B309" s="28" t="n">
        <v>7</v>
      </c>
      <c r="C309" s="28" t="n">
        <v>11</v>
      </c>
      <c r="D309" s="28" t="n">
        <v>12</v>
      </c>
      <c r="E309" s="28" t="n">
        <v>31</v>
      </c>
      <c r="F309" s="28" t="n">
        <v>33</v>
      </c>
      <c r="G309" s="28" t="n">
        <v>38</v>
      </c>
      <c r="H309" s="28" t="n">
        <v>5</v>
      </c>
      <c r="I309" s="30" t="inlineStr">
        <is>
          <t>7 11 12 31 33 38</t>
        </is>
      </c>
      <c r="J309" s="28" t="n">
        <v>132</v>
      </c>
      <c r="K309" s="28" t="n">
        <v>4</v>
      </c>
      <c r="L309" s="28" t="n">
        <v>8</v>
      </c>
      <c r="M309" s="28" t="n">
        <v>31</v>
      </c>
      <c r="N309" s="28" t="n">
        <v>1</v>
      </c>
      <c r="O309" s="28" t="inlineStr">
        <is>
          <t>고3 저3</t>
        </is>
      </c>
      <c r="P309" s="27" t="n">
        <v>65</v>
      </c>
      <c r="Q309" s="28" t="inlineStr">
        <is>
          <t>+6</t>
        </is>
      </c>
      <c r="R309" s="28" t="inlineStr">
        <is>
          <t>상위32.5%</t>
        </is>
      </c>
      <c r="S309" s="28" t="n">
        <v>7</v>
      </c>
      <c r="T309" s="28" t="n">
        <v>0</v>
      </c>
      <c r="U309" s="28" t="n">
        <v>0</v>
      </c>
      <c r="V309" s="28" t="n">
        <v>0</v>
      </c>
      <c r="W309" s="28" t="n">
        <v>3</v>
      </c>
      <c r="X309" s="28" t="n">
        <v>28</v>
      </c>
      <c r="Y309" s="28" t="n">
        <v>18</v>
      </c>
      <c r="Z309" s="28" t="n">
        <v>11.18</v>
      </c>
      <c r="AA309" s="28" t="n">
        <v>24.61</v>
      </c>
    </row>
    <row r="310">
      <c r="A310" s="27" t="n">
        <v>917</v>
      </c>
      <c r="B310" s="28" t="n">
        <v>1</v>
      </c>
      <c r="C310" s="28" t="n">
        <v>3</v>
      </c>
      <c r="D310" s="28" t="n">
        <v>23</v>
      </c>
      <c r="E310" s="28" t="n">
        <v>24</v>
      </c>
      <c r="F310" s="28" t="n">
        <v>27</v>
      </c>
      <c r="G310" s="28" t="n">
        <v>43</v>
      </c>
      <c r="H310" s="28" t="n">
        <v>34</v>
      </c>
      <c r="I310" s="30" t="inlineStr">
        <is>
          <t>1 3 23 24 27 43</t>
        </is>
      </c>
      <c r="J310" s="28" t="n">
        <v>121</v>
      </c>
      <c r="K310" s="28" t="n">
        <v>5</v>
      </c>
      <c r="L310" s="28" t="n">
        <v>9</v>
      </c>
      <c r="M310" s="28" t="n">
        <v>42</v>
      </c>
      <c r="N310" s="28" t="n">
        <v>1</v>
      </c>
      <c r="O310" s="28" t="inlineStr">
        <is>
          <t>고4 저2</t>
        </is>
      </c>
      <c r="P310" s="27" t="n">
        <v>62</v>
      </c>
      <c r="Q310" s="28" t="inlineStr">
        <is>
          <t>+3</t>
        </is>
      </c>
      <c r="R310" s="28" t="inlineStr">
        <is>
          <t>상위41.2%</t>
        </is>
      </c>
      <c r="S310" s="28" t="n">
        <v>7</v>
      </c>
      <c r="T310" s="28" t="n">
        <v>0</v>
      </c>
      <c r="U310" s="28" t="n">
        <v>0</v>
      </c>
      <c r="V310" s="28" t="n">
        <v>0</v>
      </c>
      <c r="W310" s="28" t="n">
        <v>2</v>
      </c>
      <c r="X310" s="28" t="n">
        <v>28</v>
      </c>
      <c r="Y310" s="28" t="n">
        <v>10</v>
      </c>
      <c r="Z310" s="28" t="n">
        <v>21.45</v>
      </c>
      <c r="AA310" s="28" t="n">
        <v>21.37</v>
      </c>
    </row>
    <row r="311">
      <c r="A311" s="27" t="n">
        <v>916</v>
      </c>
      <c r="B311" s="28" t="n">
        <v>6</v>
      </c>
      <c r="C311" s="28" t="n">
        <v>21</v>
      </c>
      <c r="D311" s="28" t="n">
        <v>22</v>
      </c>
      <c r="E311" s="28" t="n">
        <v>32</v>
      </c>
      <c r="F311" s="28" t="n">
        <v>35</v>
      </c>
      <c r="G311" s="28" t="n">
        <v>36</v>
      </c>
      <c r="H311" s="28" t="n">
        <v>17</v>
      </c>
      <c r="I311" s="30" t="inlineStr">
        <is>
          <t>6 21 22 32 35 36</t>
        </is>
      </c>
      <c r="J311" s="28" t="n">
        <v>152</v>
      </c>
      <c r="K311" s="28" t="n">
        <v>2</v>
      </c>
      <c r="L311" s="28" t="n">
        <v>7</v>
      </c>
      <c r="M311" s="28" t="n">
        <v>30</v>
      </c>
      <c r="N311" s="28" t="n">
        <v>2</v>
      </c>
      <c r="O311" s="28" t="inlineStr">
        <is>
          <t>고3 저3</t>
        </is>
      </c>
      <c r="P311" s="27" t="n">
        <v>61</v>
      </c>
      <c r="Q311" s="28" t="inlineStr">
        <is>
          <t>+2</t>
        </is>
      </c>
      <c r="R311" s="28" t="inlineStr">
        <is>
          <t>상위45.2%</t>
        </is>
      </c>
      <c r="S311" s="28" t="n">
        <v>6</v>
      </c>
      <c r="T311" s="28" t="n">
        <v>0</v>
      </c>
      <c r="U311" s="28" t="n">
        <v>0</v>
      </c>
      <c r="V311" s="28" t="n">
        <v>1</v>
      </c>
      <c r="W311" s="28" t="n">
        <v>1</v>
      </c>
      <c r="X311" s="28" t="n">
        <v>27</v>
      </c>
      <c r="Y311" s="28" t="n">
        <v>11</v>
      </c>
      <c r="Z311" s="28" t="n">
        <v>20.25</v>
      </c>
      <c r="AA311" s="28" t="n">
        <v>23.61</v>
      </c>
    </row>
    <row r="312">
      <c r="A312" s="27" t="n">
        <v>915</v>
      </c>
      <c r="B312" s="28" t="n">
        <v>2</v>
      </c>
      <c r="C312" s="28" t="n">
        <v>6</v>
      </c>
      <c r="D312" s="28" t="n">
        <v>11</v>
      </c>
      <c r="E312" s="28" t="n">
        <v>13</v>
      </c>
      <c r="F312" s="28" t="n">
        <v>22</v>
      </c>
      <c r="G312" s="28" t="n">
        <v>37</v>
      </c>
      <c r="H312" s="28" t="n">
        <v>14</v>
      </c>
      <c r="I312" s="30" t="inlineStr">
        <is>
          <t>2 6 11 13 22 37</t>
        </is>
      </c>
      <c r="J312" s="28" t="n">
        <v>91</v>
      </c>
      <c r="K312" s="28" t="n">
        <v>3</v>
      </c>
      <c r="L312" s="28" t="n">
        <v>8</v>
      </c>
      <c r="M312" s="28" t="n">
        <v>35</v>
      </c>
      <c r="N312" s="28" t="n">
        <v>0</v>
      </c>
      <c r="O312" s="28" t="inlineStr">
        <is>
          <t>고1 저5</t>
        </is>
      </c>
      <c r="P312" s="27" t="n">
        <v>60</v>
      </c>
      <c r="Q312" s="28" t="inlineStr">
        <is>
          <t>+1</t>
        </is>
      </c>
      <c r="R312" s="28" t="inlineStr">
        <is>
          <t>상위48.5%</t>
        </is>
      </c>
      <c r="S312" s="28" t="n">
        <v>5</v>
      </c>
      <c r="T312" s="28" t="n">
        <v>0</v>
      </c>
      <c r="U312" s="28" t="n">
        <v>0</v>
      </c>
      <c r="V312" s="28" t="n">
        <v>0</v>
      </c>
      <c r="W312" s="28" t="n">
        <v>0</v>
      </c>
      <c r="X312" s="28" t="n">
        <v>30</v>
      </c>
      <c r="Y312" s="28" t="n">
        <v>6</v>
      </c>
      <c r="Z312" s="28" t="n">
        <v>35.19</v>
      </c>
      <c r="AA312" s="28" t="n">
        <v>18.69</v>
      </c>
    </row>
    <row r="313">
      <c r="A313" s="41" t="n">
        <v>914</v>
      </c>
      <c r="B313" s="42" t="n">
        <v>16</v>
      </c>
      <c r="C313" s="42" t="n">
        <v>19</v>
      </c>
      <c r="D313" s="42" t="n">
        <v>24</v>
      </c>
      <c r="E313" s="42" t="n">
        <v>33</v>
      </c>
      <c r="F313" s="42" t="n">
        <v>42</v>
      </c>
      <c r="G313" s="42" t="n">
        <v>44</v>
      </c>
      <c r="H313" s="42" t="n">
        <v>27</v>
      </c>
      <c r="I313" s="43" t="inlineStr">
        <is>
          <t>16 19 24 33 42 44</t>
        </is>
      </c>
      <c r="J313" s="42" t="n">
        <v>178</v>
      </c>
      <c r="K313" s="42" t="n">
        <v>2</v>
      </c>
      <c r="L313" s="42" t="n">
        <v>9</v>
      </c>
      <c r="M313" s="42" t="n">
        <v>28</v>
      </c>
      <c r="N313" s="42" t="n">
        <v>0</v>
      </c>
      <c r="O313" s="42" t="inlineStr">
        <is>
          <t>고4 저2</t>
        </is>
      </c>
      <c r="P313" s="41" t="n">
        <v>55</v>
      </c>
      <c r="Q313" s="42" t="inlineStr">
        <is>
          <t>-4</t>
        </is>
      </c>
      <c r="R313" s="42" t="inlineStr">
        <is>
          <t>상위66.9%</t>
        </is>
      </c>
      <c r="S313" s="42" t="n">
        <v>4</v>
      </c>
      <c r="T313" s="42" t="n">
        <v>0</v>
      </c>
      <c r="U313" s="42" t="n">
        <v>0</v>
      </c>
      <c r="V313" s="42" t="n">
        <v>0</v>
      </c>
      <c r="W313" s="42" t="n">
        <v>1</v>
      </c>
      <c r="X313" s="42" t="n">
        <v>26</v>
      </c>
      <c r="Y313" s="42" t="n">
        <v>11</v>
      </c>
      <c r="Z313" s="42" t="n">
        <v>19.5</v>
      </c>
      <c r="AA313" s="42" t="n">
        <v>18.35</v>
      </c>
    </row>
    <row r="314">
      <c r="A314" s="27" t="n">
        <v>913</v>
      </c>
      <c r="B314" s="28" t="n">
        <v>6</v>
      </c>
      <c r="C314" s="28" t="n">
        <v>14</v>
      </c>
      <c r="D314" s="28" t="n">
        <v>16</v>
      </c>
      <c r="E314" s="28" t="n">
        <v>21</v>
      </c>
      <c r="F314" s="28" t="n">
        <v>27</v>
      </c>
      <c r="G314" s="28" t="n">
        <v>37</v>
      </c>
      <c r="H314" s="28" t="n">
        <v>40</v>
      </c>
      <c r="I314" s="30" t="inlineStr">
        <is>
          <t>6 14 16 21 27 37</t>
        </is>
      </c>
      <c r="J314" s="28" t="n">
        <v>121</v>
      </c>
      <c r="K314" s="28" t="n">
        <v>3</v>
      </c>
      <c r="L314" s="28" t="n">
        <v>8</v>
      </c>
      <c r="M314" s="28" t="n">
        <v>31</v>
      </c>
      <c r="N314" s="28" t="n">
        <v>0</v>
      </c>
      <c r="O314" s="28" t="inlineStr">
        <is>
          <t>고2 저4</t>
        </is>
      </c>
      <c r="P314" s="27" t="n">
        <v>63</v>
      </c>
      <c r="Q314" s="28" t="inlineStr">
        <is>
          <t>+4</t>
        </is>
      </c>
      <c r="R314" s="28" t="inlineStr">
        <is>
          <t>상위38.3%</t>
        </is>
      </c>
      <c r="S314" s="28" t="n">
        <v>6</v>
      </c>
      <c r="T314" s="28" t="n">
        <v>0</v>
      </c>
      <c r="U314" s="28" t="n">
        <v>0</v>
      </c>
      <c r="V314" s="28" t="n">
        <v>0</v>
      </c>
      <c r="W314" s="28" t="n">
        <v>1</v>
      </c>
      <c r="X314" s="28" t="n">
        <v>30</v>
      </c>
      <c r="Y314" s="28" t="n">
        <v>16</v>
      </c>
      <c r="Z314" s="28" t="n">
        <v>13.39</v>
      </c>
      <c r="AA314" s="28" t="n">
        <v>22.95</v>
      </c>
    </row>
    <row r="315">
      <c r="A315" s="41" t="n">
        <v>912</v>
      </c>
      <c r="B315" s="42" t="n">
        <v>5</v>
      </c>
      <c r="C315" s="42" t="n">
        <v>8</v>
      </c>
      <c r="D315" s="42" t="n">
        <v>18</v>
      </c>
      <c r="E315" s="42" t="n">
        <v>21</v>
      </c>
      <c r="F315" s="42" t="n">
        <v>22</v>
      </c>
      <c r="G315" s="42" t="n">
        <v>38</v>
      </c>
      <c r="H315" s="42" t="n">
        <v>10</v>
      </c>
      <c r="I315" s="43" t="inlineStr">
        <is>
          <t>5 8 18 21 22 38</t>
        </is>
      </c>
      <c r="J315" s="42" t="n">
        <v>112</v>
      </c>
      <c r="K315" s="42" t="n">
        <v>2</v>
      </c>
      <c r="L315" s="42" t="n">
        <v>6</v>
      </c>
      <c r="M315" s="42" t="n">
        <v>33</v>
      </c>
      <c r="N315" s="42" t="n">
        <v>1</v>
      </c>
      <c r="O315" s="42" t="inlineStr">
        <is>
          <t>고1 저5</t>
        </is>
      </c>
      <c r="P315" s="41" t="n">
        <v>52</v>
      </c>
      <c r="Q315" s="42" t="inlineStr">
        <is>
          <t>-7</t>
        </is>
      </c>
      <c r="R315" s="42" t="inlineStr">
        <is>
          <t>상위77.4%</t>
        </is>
      </c>
      <c r="S315" s="42" t="n">
        <v>3</v>
      </c>
      <c r="T315" s="42" t="n">
        <v>0</v>
      </c>
      <c r="U315" s="42" t="n">
        <v>0</v>
      </c>
      <c r="V315" s="42" t="n">
        <v>0</v>
      </c>
      <c r="W315" s="42" t="n">
        <v>0</v>
      </c>
      <c r="X315" s="42" t="n">
        <v>26</v>
      </c>
      <c r="Y315" s="42" t="n">
        <v>14</v>
      </c>
      <c r="Z315" s="42" t="n">
        <v>14.94</v>
      </c>
      <c r="AA315" s="42" t="n">
        <v>16.01</v>
      </c>
    </row>
    <row r="316">
      <c r="A316" s="27" t="n">
        <v>911</v>
      </c>
      <c r="B316" s="28" t="n">
        <v>4</v>
      </c>
      <c r="C316" s="28" t="n">
        <v>5</v>
      </c>
      <c r="D316" s="28" t="n">
        <v>12</v>
      </c>
      <c r="E316" s="28" t="n">
        <v>14</v>
      </c>
      <c r="F316" s="28" t="n">
        <v>32</v>
      </c>
      <c r="G316" s="28" t="n">
        <v>42</v>
      </c>
      <c r="H316" s="28" t="n">
        <v>35</v>
      </c>
      <c r="I316" s="30" t="inlineStr">
        <is>
          <t>4 5 12 14 32 42</t>
        </is>
      </c>
      <c r="J316" s="28" t="n">
        <v>109</v>
      </c>
      <c r="K316" s="28" t="n">
        <v>1</v>
      </c>
      <c r="L316" s="28" t="n">
        <v>8</v>
      </c>
      <c r="M316" s="28" t="n">
        <v>38</v>
      </c>
      <c r="N316" s="28" t="n">
        <v>1</v>
      </c>
      <c r="O316" s="28" t="inlineStr">
        <is>
          <t>고2 저4</t>
        </is>
      </c>
      <c r="P316" s="27" t="n">
        <v>59</v>
      </c>
      <c r="Q316" s="28" t="inlineStr">
        <is>
          <t>-0</t>
        </is>
      </c>
      <c r="R316" s="28" t="inlineStr">
        <is>
          <t>상위52.2%</t>
        </is>
      </c>
      <c r="S316" s="28" t="n">
        <v>4</v>
      </c>
      <c r="T316" s="28" t="n">
        <v>0</v>
      </c>
      <c r="U316" s="28" t="n">
        <v>0</v>
      </c>
      <c r="V316" s="28" t="n">
        <v>1</v>
      </c>
      <c r="W316" s="28" t="n">
        <v>1</v>
      </c>
      <c r="X316" s="28" t="n">
        <v>26</v>
      </c>
      <c r="Y316" s="28" t="n">
        <v>10</v>
      </c>
      <c r="Z316" s="28" t="n">
        <v>21.14</v>
      </c>
      <c r="AA316" s="28" t="n">
        <v>18.97</v>
      </c>
    </row>
    <row r="317">
      <c r="A317" s="25" t="n">
        <v>910</v>
      </c>
      <c r="B317" s="26" t="n">
        <v>1</v>
      </c>
      <c r="C317" s="26" t="n">
        <v>11</v>
      </c>
      <c r="D317" s="26" t="n">
        <v>17</v>
      </c>
      <c r="E317" s="26" t="n">
        <v>27</v>
      </c>
      <c r="F317" s="26" t="n">
        <v>35</v>
      </c>
      <c r="G317" s="26" t="n">
        <v>39</v>
      </c>
      <c r="H317" s="26" t="n">
        <v>31</v>
      </c>
      <c r="I317" s="44" t="inlineStr">
        <is>
          <t>1 11 17 27 35 39</t>
        </is>
      </c>
      <c r="J317" s="26" t="n">
        <v>130</v>
      </c>
      <c r="K317" s="26" t="n">
        <v>6</v>
      </c>
      <c r="L317" s="26" t="n">
        <v>8</v>
      </c>
      <c r="M317" s="26" t="n">
        <v>38</v>
      </c>
      <c r="N317" s="26" t="n">
        <v>0</v>
      </c>
      <c r="O317" s="26" t="inlineStr">
        <is>
          <t>고3 저3</t>
        </is>
      </c>
      <c r="P317" s="25" t="n">
        <v>81</v>
      </c>
      <c r="Q317" s="26" t="inlineStr">
        <is>
          <t>+22</t>
        </is>
      </c>
      <c r="R317" s="26" t="inlineStr">
        <is>
          <t>상위2.9%</t>
        </is>
      </c>
      <c r="S317" s="26" t="n">
        <v>4</v>
      </c>
      <c r="T317" s="26" t="n">
        <v>0</v>
      </c>
      <c r="U317" s="26" t="n">
        <v>0</v>
      </c>
      <c r="V317" s="26" t="n">
        <v>0</v>
      </c>
      <c r="W317" s="26" t="n">
        <v>1</v>
      </c>
      <c r="X317" s="26" t="n">
        <v>39</v>
      </c>
      <c r="Y317" s="26" t="n">
        <v>21</v>
      </c>
      <c r="Z317" s="26" t="n">
        <v>9.41</v>
      </c>
      <c r="AA317" s="26" t="n">
        <v>23.96</v>
      </c>
    </row>
    <row r="318">
      <c r="A318" s="41" t="n">
        <v>909</v>
      </c>
      <c r="B318" s="42" t="n">
        <v>7</v>
      </c>
      <c r="C318" s="42" t="n">
        <v>24</v>
      </c>
      <c r="D318" s="42" t="n">
        <v>29</v>
      </c>
      <c r="E318" s="42" t="n">
        <v>30</v>
      </c>
      <c r="F318" s="42" t="n">
        <v>34</v>
      </c>
      <c r="G318" s="42" t="n">
        <v>35</v>
      </c>
      <c r="H318" s="42" t="n">
        <v>33</v>
      </c>
      <c r="I318" s="43" t="inlineStr">
        <is>
          <t>7 24 29 30 34 35</t>
        </is>
      </c>
      <c r="J318" s="42" t="n">
        <v>159</v>
      </c>
      <c r="K318" s="42" t="n">
        <v>3</v>
      </c>
      <c r="L318" s="42" t="n">
        <v>6</v>
      </c>
      <c r="M318" s="42" t="n">
        <v>28</v>
      </c>
      <c r="N318" s="42" t="n">
        <v>2</v>
      </c>
      <c r="O318" s="42" t="inlineStr">
        <is>
          <t>고5 저1</t>
        </is>
      </c>
      <c r="P318" s="41" t="n">
        <v>54</v>
      </c>
      <c r="Q318" s="42" t="inlineStr">
        <is>
          <t>-5</t>
        </is>
      </c>
      <c r="R318" s="42" t="inlineStr">
        <is>
          <t>상위69.9%</t>
        </is>
      </c>
      <c r="S318" s="42" t="n">
        <v>4</v>
      </c>
      <c r="T318" s="42" t="n">
        <v>0</v>
      </c>
      <c r="U318" s="42" t="n">
        <v>0</v>
      </c>
      <c r="V318" s="42" t="n">
        <v>0</v>
      </c>
      <c r="W318" s="42" t="n">
        <v>2</v>
      </c>
      <c r="X318" s="42" t="n">
        <v>24</v>
      </c>
      <c r="Y318" s="42" t="n">
        <v>11</v>
      </c>
      <c r="Z318" s="42" t="n">
        <v>20.21</v>
      </c>
      <c r="AA318" s="42" t="n">
        <v>15.14</v>
      </c>
    </row>
    <row r="319">
      <c r="A319" s="38" t="n">
        <v>908</v>
      </c>
      <c r="B319" s="39" t="n">
        <v>3</v>
      </c>
      <c r="C319" s="39" t="n">
        <v>16</v>
      </c>
      <c r="D319" s="39" t="n">
        <v>21</v>
      </c>
      <c r="E319" s="39" t="n">
        <v>22</v>
      </c>
      <c r="F319" s="39" t="n">
        <v>23</v>
      </c>
      <c r="G319" s="39" t="n">
        <v>44</v>
      </c>
      <c r="H319" s="39" t="n">
        <v>30</v>
      </c>
      <c r="I319" s="40" t="inlineStr">
        <is>
          <t>3 16 21 22 23 44</t>
        </is>
      </c>
      <c r="J319" s="39" t="n">
        <v>129</v>
      </c>
      <c r="K319" s="39" t="n">
        <v>3</v>
      </c>
      <c r="L319" s="39" t="n">
        <v>9</v>
      </c>
      <c r="M319" s="39" t="n">
        <v>41</v>
      </c>
      <c r="N319" s="39" t="n">
        <v>2</v>
      </c>
      <c r="O319" s="39" t="inlineStr">
        <is>
          <t>고2 저4</t>
        </is>
      </c>
      <c r="P319" s="38" t="n">
        <v>39</v>
      </c>
      <c r="Q319" s="39" t="inlineStr">
        <is>
          <t>-20</t>
        </is>
      </c>
      <c r="R319" s="39" t="inlineStr">
        <is>
          <t>상위97.6%</t>
        </is>
      </c>
      <c r="S319" s="39" t="n">
        <v>3</v>
      </c>
      <c r="T319" s="39" t="n">
        <v>0</v>
      </c>
      <c r="U319" s="39" t="n">
        <v>0</v>
      </c>
      <c r="V319" s="39" t="n">
        <v>0</v>
      </c>
      <c r="W319" s="39" t="n">
        <v>1</v>
      </c>
      <c r="X319" s="39" t="n">
        <v>18</v>
      </c>
      <c r="Y319" s="39" t="n">
        <v>8</v>
      </c>
      <c r="Z319" s="39" t="n">
        <v>28.35</v>
      </c>
      <c r="AA319" s="39" t="n">
        <v>14.18</v>
      </c>
    </row>
    <row r="320">
      <c r="A320" s="27" t="n">
        <v>907</v>
      </c>
      <c r="B320" s="28" t="n">
        <v>21</v>
      </c>
      <c r="C320" s="28" t="n">
        <v>27</v>
      </c>
      <c r="D320" s="28" t="n">
        <v>29</v>
      </c>
      <c r="E320" s="28" t="n">
        <v>38</v>
      </c>
      <c r="F320" s="28" t="n">
        <v>40</v>
      </c>
      <c r="G320" s="28" t="n">
        <v>44</v>
      </c>
      <c r="H320" s="28" t="n">
        <v>37</v>
      </c>
      <c r="I320" s="30" t="inlineStr">
        <is>
          <t>21 27 29 38 40 44</t>
        </is>
      </c>
      <c r="J320" s="28" t="n">
        <v>199</v>
      </c>
      <c r="K320" s="28" t="n">
        <v>3</v>
      </c>
      <c r="L320" s="28" t="n">
        <v>6</v>
      </c>
      <c r="M320" s="28" t="n">
        <v>23</v>
      </c>
      <c r="N320" s="28" t="n">
        <v>0</v>
      </c>
      <c r="O320" s="28" t="inlineStr">
        <is>
          <t>고5 저1</t>
        </is>
      </c>
      <c r="P320" s="27" t="n">
        <v>62</v>
      </c>
      <c r="Q320" s="28" t="inlineStr">
        <is>
          <t>+3</t>
        </is>
      </c>
      <c r="R320" s="28" t="inlineStr">
        <is>
          <t>상위41.2%</t>
        </is>
      </c>
      <c r="S320" s="28" t="n">
        <v>4</v>
      </c>
      <c r="T320" s="28" t="n">
        <v>0</v>
      </c>
      <c r="U320" s="28" t="n">
        <v>0</v>
      </c>
      <c r="V320" s="28" t="n">
        <v>0</v>
      </c>
      <c r="W320" s="28" t="n">
        <v>4</v>
      </c>
      <c r="X320" s="28" t="n">
        <v>25</v>
      </c>
      <c r="Y320" s="28" t="n">
        <v>7</v>
      </c>
      <c r="Z320" s="28" t="n">
        <v>31.65</v>
      </c>
      <c r="AA320" s="28" t="n">
        <v>21.55</v>
      </c>
    </row>
    <row r="321">
      <c r="A321" s="38" t="n">
        <v>906</v>
      </c>
      <c r="B321" s="39" t="n">
        <v>2</v>
      </c>
      <c r="C321" s="39" t="n">
        <v>5</v>
      </c>
      <c r="D321" s="39" t="n">
        <v>14</v>
      </c>
      <c r="E321" s="39" t="n">
        <v>28</v>
      </c>
      <c r="F321" s="39" t="n">
        <v>31</v>
      </c>
      <c r="G321" s="39" t="n">
        <v>32</v>
      </c>
      <c r="H321" s="39" t="n">
        <v>20</v>
      </c>
      <c r="I321" s="40" t="inlineStr">
        <is>
          <t>2 5 14 28 31 32</t>
        </is>
      </c>
      <c r="J321" s="39" t="n">
        <v>112</v>
      </c>
      <c r="K321" s="39" t="n">
        <v>2</v>
      </c>
      <c r="L321" s="39" t="n">
        <v>8</v>
      </c>
      <c r="M321" s="39" t="n">
        <v>30</v>
      </c>
      <c r="N321" s="39" t="n">
        <v>1</v>
      </c>
      <c r="O321" s="39" t="inlineStr">
        <is>
          <t>고3 저3</t>
        </is>
      </c>
      <c r="P321" s="38" t="n">
        <v>43</v>
      </c>
      <c r="Q321" s="39" t="inlineStr">
        <is>
          <t>-16</t>
        </is>
      </c>
      <c r="R321" s="39" t="inlineStr">
        <is>
          <t>상위94.4%</t>
        </is>
      </c>
      <c r="S321" s="39" t="n">
        <v>3</v>
      </c>
      <c r="T321" s="39" t="n">
        <v>0</v>
      </c>
      <c r="U321" s="39" t="n">
        <v>0</v>
      </c>
      <c r="V321" s="39" t="n">
        <v>0</v>
      </c>
      <c r="W321" s="39" t="n">
        <v>1</v>
      </c>
      <c r="X321" s="39" t="n">
        <v>20</v>
      </c>
      <c r="Y321" s="39" t="n">
        <v>9</v>
      </c>
      <c r="Z321" s="39" t="n">
        <v>24.73</v>
      </c>
      <c r="AA321" s="39" t="n">
        <v>13.88</v>
      </c>
    </row>
    <row r="322">
      <c r="A322" s="27" t="n">
        <v>905</v>
      </c>
      <c r="B322" s="28" t="n">
        <v>3</v>
      </c>
      <c r="C322" s="28" t="n">
        <v>4</v>
      </c>
      <c r="D322" s="28" t="n">
        <v>16</v>
      </c>
      <c r="E322" s="28" t="n">
        <v>27</v>
      </c>
      <c r="F322" s="28" t="n">
        <v>38</v>
      </c>
      <c r="G322" s="28" t="n">
        <v>40</v>
      </c>
      <c r="H322" s="28" t="n">
        <v>20</v>
      </c>
      <c r="I322" s="30" t="inlineStr">
        <is>
          <t>3 4 16 27 38 40</t>
        </is>
      </c>
      <c r="J322" s="28" t="n">
        <v>128</v>
      </c>
      <c r="K322" s="28" t="n">
        <v>2</v>
      </c>
      <c r="L322" s="28" t="n">
        <v>7</v>
      </c>
      <c r="M322" s="28" t="n">
        <v>37</v>
      </c>
      <c r="N322" s="28" t="n">
        <v>1</v>
      </c>
      <c r="O322" s="28" t="inlineStr">
        <is>
          <t>고3 저3</t>
        </is>
      </c>
      <c r="P322" s="27" t="n">
        <v>65</v>
      </c>
      <c r="Q322" s="28" t="inlineStr">
        <is>
          <t>+6</t>
        </is>
      </c>
      <c r="R322" s="28" t="inlineStr">
        <is>
          <t>상위32.5%</t>
        </is>
      </c>
      <c r="S322" s="28" t="n">
        <v>6</v>
      </c>
      <c r="T322" s="28" t="n">
        <v>0</v>
      </c>
      <c r="U322" s="28" t="n">
        <v>0</v>
      </c>
      <c r="V322" s="28" t="n">
        <v>0</v>
      </c>
      <c r="W322" s="28" t="n">
        <v>1</v>
      </c>
      <c r="X322" s="28" t="n">
        <v>31</v>
      </c>
      <c r="Y322" s="28" t="n">
        <v>7</v>
      </c>
      <c r="Z322" s="28" t="n">
        <v>30.18</v>
      </c>
      <c r="AA322" s="28" t="n">
        <v>16.61</v>
      </c>
    </row>
    <row r="323">
      <c r="A323" s="41" t="n">
        <v>904</v>
      </c>
      <c r="B323" s="42" t="n">
        <v>2</v>
      </c>
      <c r="C323" s="42" t="n">
        <v>6</v>
      </c>
      <c r="D323" s="42" t="n">
        <v>8</v>
      </c>
      <c r="E323" s="42" t="n">
        <v>26</v>
      </c>
      <c r="F323" s="42" t="n">
        <v>43</v>
      </c>
      <c r="G323" s="42" t="n">
        <v>45</v>
      </c>
      <c r="H323" s="42" t="n">
        <v>11</v>
      </c>
      <c r="I323" s="43" t="inlineStr">
        <is>
          <t>2 6 8 26 43 45</t>
        </is>
      </c>
      <c r="J323" s="42" t="n">
        <v>130</v>
      </c>
      <c r="K323" s="42" t="n">
        <v>2</v>
      </c>
      <c r="L323" s="42" t="n">
        <v>8</v>
      </c>
      <c r="M323" s="42" t="n">
        <v>43</v>
      </c>
      <c r="N323" s="42" t="n">
        <v>0</v>
      </c>
      <c r="O323" s="42" t="inlineStr">
        <is>
          <t>고3 저3</t>
        </is>
      </c>
      <c r="P323" s="41" t="n">
        <v>54</v>
      </c>
      <c r="Q323" s="42" t="inlineStr">
        <is>
          <t>-5</t>
        </is>
      </c>
      <c r="R323" s="42" t="inlineStr">
        <is>
          <t>상위69.9%</t>
        </is>
      </c>
      <c r="S323" s="42" t="n">
        <v>3</v>
      </c>
      <c r="T323" s="42" t="n">
        <v>0</v>
      </c>
      <c r="U323" s="42" t="n">
        <v>0</v>
      </c>
      <c r="V323" s="42" t="n">
        <v>0</v>
      </c>
      <c r="W323" s="42" t="n">
        <v>0</v>
      </c>
      <c r="X323" s="42" t="n">
        <v>27</v>
      </c>
      <c r="Y323" s="42" t="n">
        <v>8</v>
      </c>
      <c r="Z323" s="42" t="n">
        <v>27.18</v>
      </c>
      <c r="AA323" s="42" t="n">
        <v>17.84</v>
      </c>
    </row>
    <row r="324">
      <c r="A324" s="41" t="n">
        <v>903</v>
      </c>
      <c r="B324" s="42" t="n">
        <v>2</v>
      </c>
      <c r="C324" s="42" t="n">
        <v>15</v>
      </c>
      <c r="D324" s="42" t="n">
        <v>16</v>
      </c>
      <c r="E324" s="42" t="n">
        <v>21</v>
      </c>
      <c r="F324" s="42" t="n">
        <v>22</v>
      </c>
      <c r="G324" s="42" t="n">
        <v>28</v>
      </c>
      <c r="H324" s="42" t="n">
        <v>45</v>
      </c>
      <c r="I324" s="43" t="inlineStr">
        <is>
          <t>2 15 16 21 22 28</t>
        </is>
      </c>
      <c r="J324" s="42" t="n">
        <v>104</v>
      </c>
      <c r="K324" s="42" t="n">
        <v>2</v>
      </c>
      <c r="L324" s="42" t="n">
        <v>5</v>
      </c>
      <c r="M324" s="42" t="n">
        <v>26</v>
      </c>
      <c r="N324" s="42" t="n">
        <v>2</v>
      </c>
      <c r="O324" s="42" t="inlineStr">
        <is>
          <t>고1 저5</t>
        </is>
      </c>
      <c r="P324" s="41" t="n">
        <v>55</v>
      </c>
      <c r="Q324" s="42" t="inlineStr">
        <is>
          <t>-4</t>
        </is>
      </c>
      <c r="R324" s="42" t="inlineStr">
        <is>
          <t>상위66.9%</t>
        </is>
      </c>
      <c r="S324" s="42" t="n">
        <v>3</v>
      </c>
      <c r="T324" s="42" t="n">
        <v>0</v>
      </c>
      <c r="U324" s="42" t="n">
        <v>0</v>
      </c>
      <c r="V324" s="42" t="n">
        <v>0</v>
      </c>
      <c r="W324" s="42" t="n">
        <v>1</v>
      </c>
      <c r="X324" s="42" t="n">
        <v>26</v>
      </c>
      <c r="Y324" s="42" t="n">
        <v>13</v>
      </c>
      <c r="Z324" s="42" t="n">
        <v>16.85</v>
      </c>
      <c r="AA324" s="42" t="n">
        <v>19.05</v>
      </c>
    </row>
    <row r="325">
      <c r="A325" s="27" t="n">
        <v>902</v>
      </c>
      <c r="B325" s="28" t="n">
        <v>7</v>
      </c>
      <c r="C325" s="28" t="n">
        <v>19</v>
      </c>
      <c r="D325" s="28" t="n">
        <v>23</v>
      </c>
      <c r="E325" s="28" t="n">
        <v>24</v>
      </c>
      <c r="F325" s="28" t="n">
        <v>36</v>
      </c>
      <c r="G325" s="28" t="n">
        <v>39</v>
      </c>
      <c r="H325" s="28" t="n">
        <v>30</v>
      </c>
      <c r="I325" s="30" t="inlineStr">
        <is>
          <t>7 19 23 24 36 39</t>
        </is>
      </c>
      <c r="J325" s="28" t="n">
        <v>148</v>
      </c>
      <c r="K325" s="28" t="n">
        <v>4</v>
      </c>
      <c r="L325" s="28" t="n">
        <v>7</v>
      </c>
      <c r="M325" s="28" t="n">
        <v>32</v>
      </c>
      <c r="N325" s="28" t="n">
        <v>1</v>
      </c>
      <c r="O325" s="28" t="inlineStr">
        <is>
          <t>고4 저2</t>
        </is>
      </c>
      <c r="P325" s="27" t="n">
        <v>59</v>
      </c>
      <c r="Q325" s="28" t="inlineStr">
        <is>
          <t>-0</t>
        </is>
      </c>
      <c r="R325" s="28" t="inlineStr">
        <is>
          <t>상위52.2%</t>
        </is>
      </c>
      <c r="S325" s="28" t="n">
        <v>3</v>
      </c>
      <c r="T325" s="28" t="n">
        <v>0</v>
      </c>
      <c r="U325" s="28" t="n">
        <v>0</v>
      </c>
      <c r="V325" s="28" t="n">
        <v>0</v>
      </c>
      <c r="W325" s="28" t="n">
        <v>1</v>
      </c>
      <c r="X325" s="28" t="n">
        <v>28</v>
      </c>
      <c r="Y325" s="28" t="n">
        <v>13</v>
      </c>
      <c r="Z325" s="28" t="n">
        <v>16.19</v>
      </c>
      <c r="AA325" s="28" t="n">
        <v>22.4</v>
      </c>
    </row>
    <row r="326">
      <c r="A326" s="25" t="n">
        <v>901</v>
      </c>
      <c r="B326" s="26" t="n">
        <v>5</v>
      </c>
      <c r="C326" s="26" t="n">
        <v>18</v>
      </c>
      <c r="D326" s="26" t="n">
        <v>20</v>
      </c>
      <c r="E326" s="26" t="n">
        <v>23</v>
      </c>
      <c r="F326" s="26" t="n">
        <v>30</v>
      </c>
      <c r="G326" s="26" t="n">
        <v>34</v>
      </c>
      <c r="H326" s="26" t="n">
        <v>21</v>
      </c>
      <c r="I326" s="44" t="inlineStr">
        <is>
          <t>5 18 20 23 30 34</t>
        </is>
      </c>
      <c r="J326" s="26" t="n">
        <v>130</v>
      </c>
      <c r="K326" s="26" t="n">
        <v>2</v>
      </c>
      <c r="L326" s="26" t="n">
        <v>10</v>
      </c>
      <c r="M326" s="26" t="n">
        <v>29</v>
      </c>
      <c r="N326" s="26" t="n">
        <v>0</v>
      </c>
      <c r="O326" s="26" t="inlineStr">
        <is>
          <t>고3 저3</t>
        </is>
      </c>
      <c r="P326" s="25" t="n">
        <v>74</v>
      </c>
      <c r="Q326" s="26" t="inlineStr">
        <is>
          <t>+15</t>
        </is>
      </c>
      <c r="R326" s="26" t="inlineStr">
        <is>
          <t>상위9.2%</t>
        </is>
      </c>
      <c r="S326" s="26" t="n">
        <v>7</v>
      </c>
      <c r="T326" s="26" t="n">
        <v>0</v>
      </c>
      <c r="U326" s="26" t="n">
        <v>0</v>
      </c>
      <c r="V326" s="26" t="n">
        <v>0</v>
      </c>
      <c r="W326" s="26" t="n">
        <v>4</v>
      </c>
      <c r="X326" s="26" t="n">
        <v>31</v>
      </c>
      <c r="Y326" s="26" t="n">
        <v>9</v>
      </c>
      <c r="Z326" s="26" t="n">
        <v>22.68</v>
      </c>
      <c r="AA326" s="26" t="n">
        <v>21.14</v>
      </c>
    </row>
    <row r="327">
      <c r="A327" s="38" t="n">
        <v>900</v>
      </c>
      <c r="B327" s="39" t="n">
        <v>7</v>
      </c>
      <c r="C327" s="39" t="n">
        <v>13</v>
      </c>
      <c r="D327" s="39" t="n">
        <v>16</v>
      </c>
      <c r="E327" s="39" t="n">
        <v>18</v>
      </c>
      <c r="F327" s="39" t="n">
        <v>35</v>
      </c>
      <c r="G327" s="39" t="n">
        <v>38</v>
      </c>
      <c r="H327" s="39" t="n">
        <v>14</v>
      </c>
      <c r="I327" s="40" t="inlineStr">
        <is>
          <t>7 13 16 18 35 38</t>
        </is>
      </c>
      <c r="J327" s="39" t="n">
        <v>127</v>
      </c>
      <c r="K327" s="39" t="n">
        <v>3</v>
      </c>
      <c r="L327" s="39" t="n">
        <v>8</v>
      </c>
      <c r="M327" s="39" t="n">
        <v>31</v>
      </c>
      <c r="N327" s="39" t="n">
        <v>0</v>
      </c>
      <c r="O327" s="39" t="inlineStr">
        <is>
          <t>고2 저4</t>
        </is>
      </c>
      <c r="P327" s="38" t="n">
        <v>48</v>
      </c>
      <c r="Q327" s="39" t="inlineStr">
        <is>
          <t>-11</t>
        </is>
      </c>
      <c r="R327" s="39" t="inlineStr">
        <is>
          <t>상위87.0%</t>
        </is>
      </c>
      <c r="S327" s="39" t="n">
        <v>5</v>
      </c>
      <c r="T327" s="39" t="n">
        <v>0</v>
      </c>
      <c r="U327" s="39" t="n">
        <v>0</v>
      </c>
      <c r="V327" s="39" t="n">
        <v>0</v>
      </c>
      <c r="W327" s="39" t="n">
        <v>2</v>
      </c>
      <c r="X327" s="39" t="n">
        <v>21</v>
      </c>
      <c r="Y327" s="39" t="n">
        <v>6</v>
      </c>
      <c r="Z327" s="39" t="n">
        <v>33.5</v>
      </c>
      <c r="AA327" s="39" t="n">
        <v>17.84</v>
      </c>
    </row>
    <row r="328">
      <c r="A328" s="25" t="n">
        <v>899</v>
      </c>
      <c r="B328" s="26" t="n">
        <v>8</v>
      </c>
      <c r="C328" s="26" t="n">
        <v>19</v>
      </c>
      <c r="D328" s="26" t="n">
        <v>20</v>
      </c>
      <c r="E328" s="26" t="n">
        <v>21</v>
      </c>
      <c r="F328" s="26" t="n">
        <v>33</v>
      </c>
      <c r="G328" s="26" t="n">
        <v>39</v>
      </c>
      <c r="H328" s="26" t="n">
        <v>37</v>
      </c>
      <c r="I328" s="44" t="inlineStr">
        <is>
          <t>8 19 20 21 33 39</t>
        </is>
      </c>
      <c r="J328" s="26" t="n">
        <v>140</v>
      </c>
      <c r="K328" s="26" t="n">
        <v>4</v>
      </c>
      <c r="L328" s="26" t="n">
        <v>7</v>
      </c>
      <c r="M328" s="26" t="n">
        <v>31</v>
      </c>
      <c r="N328" s="26" t="n">
        <v>2</v>
      </c>
      <c r="O328" s="26" t="inlineStr">
        <is>
          <t>고2 저4</t>
        </is>
      </c>
      <c r="P328" s="25" t="n">
        <v>72</v>
      </c>
      <c r="Q328" s="26" t="inlineStr">
        <is>
          <t>+13</t>
        </is>
      </c>
      <c r="R328" s="26" t="inlineStr">
        <is>
          <t>상위12.8%</t>
        </is>
      </c>
      <c r="S328" s="26" t="n">
        <v>7</v>
      </c>
      <c r="T328" s="26" t="n">
        <v>0</v>
      </c>
      <c r="U328" s="26" t="n">
        <v>0</v>
      </c>
      <c r="V328" s="26" t="n">
        <v>0</v>
      </c>
      <c r="W328" s="26" t="n">
        <v>0</v>
      </c>
      <c r="X328" s="26" t="n">
        <v>36</v>
      </c>
      <c r="Y328" s="26" t="n">
        <v>6</v>
      </c>
      <c r="Z328" s="26" t="n">
        <v>33.59</v>
      </c>
      <c r="AA328" s="26" t="n">
        <v>20.01</v>
      </c>
    </row>
    <row r="329">
      <c r="A329" s="38" t="n">
        <v>898</v>
      </c>
      <c r="B329" s="39" t="n">
        <v>18</v>
      </c>
      <c r="C329" s="39" t="n">
        <v>21</v>
      </c>
      <c r="D329" s="39" t="n">
        <v>28</v>
      </c>
      <c r="E329" s="39" t="n">
        <v>35</v>
      </c>
      <c r="F329" s="39" t="n">
        <v>37</v>
      </c>
      <c r="G329" s="39" t="n">
        <v>42</v>
      </c>
      <c r="H329" s="39" t="n">
        <v>17</v>
      </c>
      <c r="I329" s="40" t="inlineStr">
        <is>
          <t>18 21 28 35 37 42</t>
        </is>
      </c>
      <c r="J329" s="39" t="n">
        <v>181</v>
      </c>
      <c r="K329" s="39" t="n">
        <v>3</v>
      </c>
      <c r="L329" s="39" t="n">
        <v>7</v>
      </c>
      <c r="M329" s="39" t="n">
        <v>24</v>
      </c>
      <c r="N329" s="39" t="n">
        <v>0</v>
      </c>
      <c r="O329" s="39" t="inlineStr">
        <is>
          <t>고4 저2</t>
        </is>
      </c>
      <c r="P329" s="38" t="n">
        <v>44</v>
      </c>
      <c r="Q329" s="39" t="inlineStr">
        <is>
          <t>-15</t>
        </is>
      </c>
      <c r="R329" s="39" t="inlineStr">
        <is>
          <t>상위93.5%</t>
        </is>
      </c>
      <c r="S329" s="39" t="n">
        <v>3</v>
      </c>
      <c r="T329" s="39" t="n">
        <v>0</v>
      </c>
      <c r="U329" s="39" t="n">
        <v>0</v>
      </c>
      <c r="V329" s="39" t="n">
        <v>0</v>
      </c>
      <c r="W329" s="39" t="n">
        <v>0</v>
      </c>
      <c r="X329" s="39" t="n">
        <v>22</v>
      </c>
      <c r="Y329" s="39" t="n">
        <v>8</v>
      </c>
      <c r="Z329" s="39" t="n">
        <v>26.39</v>
      </c>
      <c r="AA329" s="39" t="n">
        <v>19.84</v>
      </c>
    </row>
    <row r="330">
      <c r="A330" s="27" t="n">
        <v>897</v>
      </c>
      <c r="B330" s="28" t="n">
        <v>6</v>
      </c>
      <c r="C330" s="28" t="n">
        <v>7</v>
      </c>
      <c r="D330" s="28" t="n">
        <v>12</v>
      </c>
      <c r="E330" s="28" t="n">
        <v>22</v>
      </c>
      <c r="F330" s="28" t="n">
        <v>26</v>
      </c>
      <c r="G330" s="28" t="n">
        <v>36</v>
      </c>
      <c r="H330" s="28" t="n">
        <v>29</v>
      </c>
      <c r="I330" s="30" t="inlineStr">
        <is>
          <t>6 7 12 22 26 36</t>
        </is>
      </c>
      <c r="J330" s="28" t="n">
        <v>109</v>
      </c>
      <c r="K330" s="28" t="n">
        <v>1</v>
      </c>
      <c r="L330" s="28" t="n">
        <v>8</v>
      </c>
      <c r="M330" s="28" t="n">
        <v>30</v>
      </c>
      <c r="N330" s="28" t="n">
        <v>1</v>
      </c>
      <c r="O330" s="28" t="inlineStr">
        <is>
          <t>고2 저4</t>
        </is>
      </c>
      <c r="P330" s="27" t="n">
        <v>62</v>
      </c>
      <c r="Q330" s="28" t="inlineStr">
        <is>
          <t>+3</t>
        </is>
      </c>
      <c r="R330" s="28" t="inlineStr">
        <is>
          <t>상위41.2%</t>
        </is>
      </c>
      <c r="S330" s="28" t="n">
        <v>6</v>
      </c>
      <c r="T330" s="28" t="n">
        <v>0</v>
      </c>
      <c r="U330" s="28" t="n">
        <v>0</v>
      </c>
      <c r="V330" s="28" t="n">
        <v>0</v>
      </c>
      <c r="W330" s="28" t="n">
        <v>2</v>
      </c>
      <c r="X330" s="28" t="n">
        <v>28</v>
      </c>
      <c r="Y330" s="28" t="n">
        <v>13</v>
      </c>
      <c r="Z330" s="28" t="n">
        <v>16.2</v>
      </c>
      <c r="AA330" s="28" t="n">
        <v>23.65</v>
      </c>
    </row>
    <row r="331">
      <c r="A331" s="41" t="n">
        <v>896</v>
      </c>
      <c r="B331" s="42" t="n">
        <v>5</v>
      </c>
      <c r="C331" s="42" t="n">
        <v>12</v>
      </c>
      <c r="D331" s="42" t="n">
        <v>25</v>
      </c>
      <c r="E331" s="42" t="n">
        <v>26</v>
      </c>
      <c r="F331" s="42" t="n">
        <v>38</v>
      </c>
      <c r="G331" s="42" t="n">
        <v>45</v>
      </c>
      <c r="H331" s="42" t="n">
        <v>23</v>
      </c>
      <c r="I331" s="43" t="inlineStr">
        <is>
          <t>5 12 25 26 38 45</t>
        </is>
      </c>
      <c r="J331" s="42" t="n">
        <v>151</v>
      </c>
      <c r="K331" s="42" t="n">
        <v>3</v>
      </c>
      <c r="L331" s="42" t="n">
        <v>6</v>
      </c>
      <c r="M331" s="42" t="n">
        <v>40</v>
      </c>
      <c r="N331" s="42" t="n">
        <v>1</v>
      </c>
      <c r="O331" s="42" t="inlineStr">
        <is>
          <t>고4 저2</t>
        </is>
      </c>
      <c r="P331" s="41" t="n">
        <v>57</v>
      </c>
      <c r="Q331" s="42" t="inlineStr">
        <is>
          <t>-2</t>
        </is>
      </c>
      <c r="R331" s="42" t="inlineStr">
        <is>
          <t>상위59.3%</t>
        </is>
      </c>
      <c r="S331" s="42" t="n">
        <v>4</v>
      </c>
      <c r="T331" s="42" t="n">
        <v>0</v>
      </c>
      <c r="U331" s="42" t="n">
        <v>0</v>
      </c>
      <c r="V331" s="42" t="n">
        <v>0</v>
      </c>
      <c r="W331" s="42" t="n">
        <v>1</v>
      </c>
      <c r="X331" s="42" t="n">
        <v>27</v>
      </c>
      <c r="Y331" s="42" t="n">
        <v>7</v>
      </c>
      <c r="Z331" s="42" t="n">
        <v>30.53</v>
      </c>
      <c r="AA331" s="42" t="n">
        <v>15.2</v>
      </c>
    </row>
    <row r="332">
      <c r="A332" s="41" t="n">
        <v>895</v>
      </c>
      <c r="B332" s="42" t="n">
        <v>16</v>
      </c>
      <c r="C332" s="42" t="n">
        <v>26</v>
      </c>
      <c r="D332" s="42" t="n">
        <v>31</v>
      </c>
      <c r="E332" s="42" t="n">
        <v>38</v>
      </c>
      <c r="F332" s="42" t="n">
        <v>39</v>
      </c>
      <c r="G332" s="42" t="n">
        <v>41</v>
      </c>
      <c r="H332" s="42" t="n">
        <v>23</v>
      </c>
      <c r="I332" s="43" t="inlineStr">
        <is>
          <t>16 26 31 38 39 41</t>
        </is>
      </c>
      <c r="J332" s="42" t="n">
        <v>191</v>
      </c>
      <c r="K332" s="42" t="n">
        <v>3</v>
      </c>
      <c r="L332" s="42" t="n">
        <v>8</v>
      </c>
      <c r="M332" s="42" t="n">
        <v>25</v>
      </c>
      <c r="N332" s="42" t="n">
        <v>1</v>
      </c>
      <c r="O332" s="42" t="inlineStr">
        <is>
          <t>고5 저1</t>
        </is>
      </c>
      <c r="P332" s="41" t="n">
        <v>56</v>
      </c>
      <c r="Q332" s="42" t="inlineStr">
        <is>
          <t>-3</t>
        </is>
      </c>
      <c r="R332" s="42" t="inlineStr">
        <is>
          <t>상위63.5%</t>
        </is>
      </c>
      <c r="S332" s="42" t="n">
        <v>4</v>
      </c>
      <c r="T332" s="42" t="n">
        <v>0</v>
      </c>
      <c r="U332" s="42" t="n">
        <v>0</v>
      </c>
      <c r="V332" s="42" t="n">
        <v>0</v>
      </c>
      <c r="W332" s="42" t="n">
        <v>2</v>
      </c>
      <c r="X332" s="42" t="n">
        <v>25</v>
      </c>
      <c r="Y332" s="42" t="n">
        <v>12</v>
      </c>
      <c r="Z332" s="42" t="n">
        <v>19.28</v>
      </c>
      <c r="AA332" s="42" t="n">
        <v>21.35</v>
      </c>
    </row>
    <row r="333">
      <c r="A333" s="41" t="n">
        <v>894</v>
      </c>
      <c r="B333" s="42" t="n">
        <v>19</v>
      </c>
      <c r="C333" s="42" t="n">
        <v>32</v>
      </c>
      <c r="D333" s="42" t="n">
        <v>37</v>
      </c>
      <c r="E333" s="42" t="n">
        <v>40</v>
      </c>
      <c r="F333" s="42" t="n">
        <v>41</v>
      </c>
      <c r="G333" s="42" t="n">
        <v>43</v>
      </c>
      <c r="H333" s="42" t="n">
        <v>45</v>
      </c>
      <c r="I333" s="43" t="inlineStr">
        <is>
          <t>19 32 37 40 41 43</t>
        </is>
      </c>
      <c r="J333" s="42" t="n">
        <v>212</v>
      </c>
      <c r="K333" s="42" t="n">
        <v>4</v>
      </c>
      <c r="L333" s="42" t="n">
        <v>9</v>
      </c>
      <c r="M333" s="42" t="n">
        <v>24</v>
      </c>
      <c r="N333" s="42" t="n">
        <v>1</v>
      </c>
      <c r="O333" s="42" t="inlineStr">
        <is>
          <t>고5 저1</t>
        </is>
      </c>
      <c r="P333" s="41" t="n">
        <v>54</v>
      </c>
      <c r="Q333" s="42" t="inlineStr">
        <is>
          <t>-5</t>
        </is>
      </c>
      <c r="R333" s="42" t="inlineStr">
        <is>
          <t>상위69.9%</t>
        </is>
      </c>
      <c r="S333" s="42" t="n">
        <v>0</v>
      </c>
      <c r="T333" s="42" t="n">
        <v>0</v>
      </c>
      <c r="U333" s="42" t="n">
        <v>0</v>
      </c>
      <c r="V333" s="42" t="n">
        <v>0</v>
      </c>
      <c r="W333" s="42" t="n">
        <v>0</v>
      </c>
      <c r="X333" s="42" t="n">
        <v>27</v>
      </c>
      <c r="Y333" s="42" t="n">
        <v>9</v>
      </c>
      <c r="Z333" s="42" t="n">
        <v>23.78</v>
      </c>
      <c r="AA333" s="42" t="n">
        <v>15.09</v>
      </c>
    </row>
    <row r="334">
      <c r="A334" s="41" t="n">
        <v>893</v>
      </c>
      <c r="B334" s="42" t="n">
        <v>1</v>
      </c>
      <c r="C334" s="42" t="n">
        <v>15</v>
      </c>
      <c r="D334" s="42" t="n">
        <v>17</v>
      </c>
      <c r="E334" s="42" t="n">
        <v>23</v>
      </c>
      <c r="F334" s="42" t="n">
        <v>25</v>
      </c>
      <c r="G334" s="42" t="n">
        <v>41</v>
      </c>
      <c r="H334" s="42" t="n">
        <v>10</v>
      </c>
      <c r="I334" s="43" t="inlineStr">
        <is>
          <t>1 15 17 23 25 41</t>
        </is>
      </c>
      <c r="J334" s="42" t="n">
        <v>122</v>
      </c>
      <c r="K334" s="42" t="n">
        <v>6</v>
      </c>
      <c r="L334" s="42" t="n">
        <v>6</v>
      </c>
      <c r="M334" s="42" t="n">
        <v>40</v>
      </c>
      <c r="N334" s="42" t="n">
        <v>0</v>
      </c>
      <c r="O334" s="42" t="inlineStr">
        <is>
          <t>고3 저3</t>
        </is>
      </c>
      <c r="P334" s="41" t="n">
        <v>55</v>
      </c>
      <c r="Q334" s="42" t="inlineStr">
        <is>
          <t>-4</t>
        </is>
      </c>
      <c r="R334" s="42" t="inlineStr">
        <is>
          <t>상위66.9%</t>
        </is>
      </c>
      <c r="S334" s="42" t="n">
        <v>0</v>
      </c>
      <c r="T334" s="42" t="n">
        <v>0</v>
      </c>
      <c r="U334" s="42" t="n">
        <v>0</v>
      </c>
      <c r="V334" s="42" t="n">
        <v>0</v>
      </c>
      <c r="W334" s="42" t="n">
        <v>1</v>
      </c>
      <c r="X334" s="42" t="n">
        <v>26</v>
      </c>
      <c r="Y334" s="42" t="n">
        <v>9</v>
      </c>
      <c r="Z334" s="42" t="n">
        <v>23.77</v>
      </c>
      <c r="AA334" s="42" t="n">
        <v>16.91</v>
      </c>
    </row>
    <row r="335">
      <c r="A335" s="41" t="n">
        <v>892</v>
      </c>
      <c r="B335" s="42" t="n">
        <v>4</v>
      </c>
      <c r="C335" s="42" t="n">
        <v>9</v>
      </c>
      <c r="D335" s="42" t="n">
        <v>17</v>
      </c>
      <c r="E335" s="42" t="n">
        <v>18</v>
      </c>
      <c r="F335" s="42" t="n">
        <v>26</v>
      </c>
      <c r="G335" s="42" t="n">
        <v>42</v>
      </c>
      <c r="H335" s="42" t="n">
        <v>36</v>
      </c>
      <c r="I335" s="43" t="inlineStr">
        <is>
          <t>4 9 17 18 26 42</t>
        </is>
      </c>
      <c r="J335" s="42" t="n">
        <v>116</v>
      </c>
      <c r="K335" s="42" t="n">
        <v>2</v>
      </c>
      <c r="L335" s="42" t="n">
        <v>8</v>
      </c>
      <c r="M335" s="42" t="n">
        <v>38</v>
      </c>
      <c r="N335" s="42" t="n">
        <v>1</v>
      </c>
      <c r="O335" s="42" t="inlineStr">
        <is>
          <t>고2 저4</t>
        </is>
      </c>
      <c r="P335" s="41" t="n">
        <v>57</v>
      </c>
      <c r="Q335" s="42" t="inlineStr">
        <is>
          <t>-2</t>
        </is>
      </c>
      <c r="R335" s="42" t="inlineStr">
        <is>
          <t>상위59.3%</t>
        </is>
      </c>
      <c r="S335" s="42" t="n">
        <v>3</v>
      </c>
      <c r="T335" s="42" t="n">
        <v>0</v>
      </c>
      <c r="U335" s="42" t="n">
        <v>0</v>
      </c>
      <c r="V335" s="42" t="n">
        <v>0</v>
      </c>
      <c r="W335" s="42" t="n">
        <v>1</v>
      </c>
      <c r="X335" s="42" t="n">
        <v>27</v>
      </c>
      <c r="Y335" s="42" t="n">
        <v>17</v>
      </c>
      <c r="Z335" s="42" t="n">
        <v>12.82</v>
      </c>
      <c r="AA335" s="42" t="n">
        <v>16.98</v>
      </c>
    </row>
    <row r="336">
      <c r="A336" s="38" t="n">
        <v>891</v>
      </c>
      <c r="B336" s="39" t="n">
        <v>9</v>
      </c>
      <c r="C336" s="39" t="n">
        <v>13</v>
      </c>
      <c r="D336" s="39" t="n">
        <v>28</v>
      </c>
      <c r="E336" s="39" t="n">
        <v>31</v>
      </c>
      <c r="F336" s="39" t="n">
        <v>39</v>
      </c>
      <c r="G336" s="39" t="n">
        <v>41</v>
      </c>
      <c r="H336" s="39" t="n">
        <v>19</v>
      </c>
      <c r="I336" s="40" t="inlineStr">
        <is>
          <t>9 13 28 31 39 41</t>
        </is>
      </c>
      <c r="J336" s="39" t="n">
        <v>161</v>
      </c>
      <c r="K336" s="39" t="n">
        <v>5</v>
      </c>
      <c r="L336" s="39" t="n">
        <v>10</v>
      </c>
      <c r="M336" s="39" t="n">
        <v>32</v>
      </c>
      <c r="N336" s="39" t="n">
        <v>0</v>
      </c>
      <c r="O336" s="39" t="inlineStr">
        <is>
          <t>고4 저2</t>
        </is>
      </c>
      <c r="P336" s="38" t="n">
        <v>44</v>
      </c>
      <c r="Q336" s="39" t="inlineStr">
        <is>
          <t>-15</t>
        </is>
      </c>
      <c r="R336" s="39" t="inlineStr">
        <is>
          <t>상위93.5%</t>
        </is>
      </c>
      <c r="S336" s="39" t="n">
        <v>3</v>
      </c>
      <c r="T336" s="39" t="n">
        <v>0</v>
      </c>
      <c r="U336" s="39" t="n">
        <v>0</v>
      </c>
      <c r="V336" s="39" t="n">
        <v>0</v>
      </c>
      <c r="W336" s="39" t="n">
        <v>0</v>
      </c>
      <c r="X336" s="39" t="n">
        <v>22</v>
      </c>
      <c r="Y336" s="39" t="n">
        <v>7</v>
      </c>
      <c r="Z336" s="39" t="n">
        <v>30.83</v>
      </c>
      <c r="AA336" s="39" t="n">
        <v>23.02</v>
      </c>
    </row>
    <row r="337">
      <c r="A337" s="27" t="n">
        <v>890</v>
      </c>
      <c r="B337" s="28" t="n">
        <v>1</v>
      </c>
      <c r="C337" s="28" t="n">
        <v>4</v>
      </c>
      <c r="D337" s="28" t="n">
        <v>14</v>
      </c>
      <c r="E337" s="28" t="n">
        <v>18</v>
      </c>
      <c r="F337" s="28" t="n">
        <v>29</v>
      </c>
      <c r="G337" s="28" t="n">
        <v>37</v>
      </c>
      <c r="H337" s="28" t="n">
        <v>6</v>
      </c>
      <c r="I337" s="30" t="inlineStr">
        <is>
          <t>1 4 14 18 29 37</t>
        </is>
      </c>
      <c r="J337" s="28" t="n">
        <v>103</v>
      </c>
      <c r="K337" s="28" t="n">
        <v>3</v>
      </c>
      <c r="L337" s="28" t="n">
        <v>10</v>
      </c>
      <c r="M337" s="28" t="n">
        <v>36</v>
      </c>
      <c r="N337" s="28" t="n">
        <v>0</v>
      </c>
      <c r="O337" s="28" t="inlineStr">
        <is>
          <t>고2 저4</t>
        </is>
      </c>
      <c r="P337" s="27" t="n">
        <v>64</v>
      </c>
      <c r="Q337" s="28" t="inlineStr">
        <is>
          <t>+5</t>
        </is>
      </c>
      <c r="R337" s="28" t="inlineStr">
        <is>
          <t>상위35.2%</t>
        </is>
      </c>
      <c r="S337" s="28" t="n">
        <v>7</v>
      </c>
      <c r="T337" s="28" t="n">
        <v>0</v>
      </c>
      <c r="U337" s="28" t="n">
        <v>0</v>
      </c>
      <c r="V337" s="28" t="n">
        <v>0</v>
      </c>
      <c r="W337" s="28" t="n">
        <v>2</v>
      </c>
      <c r="X337" s="28" t="n">
        <v>29</v>
      </c>
      <c r="Y337" s="28" t="n">
        <v>9</v>
      </c>
      <c r="Z337" s="28" t="n">
        <v>23.35</v>
      </c>
      <c r="AA337" s="28" t="n">
        <v>20.9</v>
      </c>
    </row>
    <row r="338">
      <c r="A338" s="41" t="n">
        <v>889</v>
      </c>
      <c r="B338" s="42" t="n">
        <v>3</v>
      </c>
      <c r="C338" s="42" t="n">
        <v>13</v>
      </c>
      <c r="D338" s="42" t="n">
        <v>29</v>
      </c>
      <c r="E338" s="42" t="n">
        <v>38</v>
      </c>
      <c r="F338" s="42" t="n">
        <v>39</v>
      </c>
      <c r="G338" s="42" t="n">
        <v>42</v>
      </c>
      <c r="H338" s="42" t="n">
        <v>26</v>
      </c>
      <c r="I338" s="43" t="inlineStr">
        <is>
          <t>3 13 29 38 39 42</t>
        </is>
      </c>
      <c r="J338" s="42" t="n">
        <v>164</v>
      </c>
      <c r="K338" s="42" t="n">
        <v>4</v>
      </c>
      <c r="L338" s="42" t="n">
        <v>8</v>
      </c>
      <c r="M338" s="42" t="n">
        <v>39</v>
      </c>
      <c r="N338" s="42" t="n">
        <v>1</v>
      </c>
      <c r="O338" s="42" t="inlineStr">
        <is>
          <t>고4 저2</t>
        </is>
      </c>
      <c r="P338" s="41" t="n">
        <v>52</v>
      </c>
      <c r="Q338" s="42" t="inlineStr">
        <is>
          <t>-7</t>
        </is>
      </c>
      <c r="R338" s="42" t="inlineStr">
        <is>
          <t>상위77.4%</t>
        </is>
      </c>
      <c r="S338" s="42" t="n">
        <v>5</v>
      </c>
      <c r="T338" s="42" t="n">
        <v>0</v>
      </c>
      <c r="U338" s="42" t="n">
        <v>0</v>
      </c>
      <c r="V338" s="42" t="n">
        <v>0</v>
      </c>
      <c r="W338" s="42" t="n">
        <v>2</v>
      </c>
      <c r="X338" s="42" t="n">
        <v>23</v>
      </c>
      <c r="Y338" s="42" t="n">
        <v>10</v>
      </c>
      <c r="Z338" s="42" t="n">
        <v>21.09</v>
      </c>
      <c r="AA338" s="42" t="n">
        <v>21.85</v>
      </c>
    </row>
    <row r="339">
      <c r="A339" s="25" t="n">
        <v>888</v>
      </c>
      <c r="B339" s="26" t="n">
        <v>3</v>
      </c>
      <c r="C339" s="26" t="n">
        <v>7</v>
      </c>
      <c r="D339" s="26" t="n">
        <v>12</v>
      </c>
      <c r="E339" s="26" t="n">
        <v>31</v>
      </c>
      <c r="F339" s="26" t="n">
        <v>34</v>
      </c>
      <c r="G339" s="26" t="n">
        <v>38</v>
      </c>
      <c r="H339" s="26" t="n">
        <v>32</v>
      </c>
      <c r="I339" s="44" t="inlineStr">
        <is>
          <t>3 7 12 31 34 38</t>
        </is>
      </c>
      <c r="J339" s="26" t="n">
        <v>125</v>
      </c>
      <c r="K339" s="26" t="n">
        <v>3</v>
      </c>
      <c r="L339" s="26" t="n">
        <v>8</v>
      </c>
      <c r="M339" s="26" t="n">
        <v>35</v>
      </c>
      <c r="N339" s="26" t="n">
        <v>0</v>
      </c>
      <c r="O339" s="26" t="inlineStr">
        <is>
          <t>고3 저3</t>
        </is>
      </c>
      <c r="P339" s="25" t="n">
        <v>67</v>
      </c>
      <c r="Q339" s="26" t="inlineStr">
        <is>
          <t>+8</t>
        </is>
      </c>
      <c r="R339" s="26" t="inlineStr">
        <is>
          <t>상위26.4%</t>
        </is>
      </c>
      <c r="S339" s="26" t="n">
        <v>6</v>
      </c>
      <c r="T339" s="26" t="n">
        <v>0</v>
      </c>
      <c r="U339" s="26" t="n">
        <v>0</v>
      </c>
      <c r="V339" s="26" t="n">
        <v>0</v>
      </c>
      <c r="W339" s="26" t="n">
        <v>1</v>
      </c>
      <c r="X339" s="26" t="n">
        <v>32</v>
      </c>
      <c r="Y339" s="26" t="n">
        <v>8</v>
      </c>
      <c r="Z339" s="26" t="n">
        <v>23.7</v>
      </c>
      <c r="AA339" s="26" t="n">
        <v>22.14</v>
      </c>
    </row>
    <row r="340">
      <c r="A340" s="25" t="n">
        <v>887</v>
      </c>
      <c r="B340" s="26" t="n">
        <v>8</v>
      </c>
      <c r="C340" s="26" t="n">
        <v>14</v>
      </c>
      <c r="D340" s="26" t="n">
        <v>17</v>
      </c>
      <c r="E340" s="26" t="n">
        <v>27</v>
      </c>
      <c r="F340" s="26" t="n">
        <v>36</v>
      </c>
      <c r="G340" s="26" t="n">
        <v>45</v>
      </c>
      <c r="H340" s="26" t="n">
        <v>10</v>
      </c>
      <c r="I340" s="44" t="inlineStr">
        <is>
          <t>8 14 17 27 36 45</t>
        </is>
      </c>
      <c r="J340" s="26" t="n">
        <v>147</v>
      </c>
      <c r="K340" s="26" t="n">
        <v>3</v>
      </c>
      <c r="L340" s="26" t="n">
        <v>6</v>
      </c>
      <c r="M340" s="26" t="n">
        <v>37</v>
      </c>
      <c r="N340" s="26" t="n">
        <v>0</v>
      </c>
      <c r="O340" s="26" t="inlineStr">
        <is>
          <t>고3 저3</t>
        </is>
      </c>
      <c r="P340" s="25" t="n">
        <v>88</v>
      </c>
      <c r="Q340" s="26" t="inlineStr">
        <is>
          <t>+29</t>
        </is>
      </c>
      <c r="R340" s="26" t="inlineStr">
        <is>
          <t>상위0.8%</t>
        </is>
      </c>
      <c r="S340" s="26" t="n">
        <v>8</v>
      </c>
      <c r="T340" s="26" t="n">
        <v>0</v>
      </c>
      <c r="U340" s="26" t="n">
        <v>0</v>
      </c>
      <c r="V340" s="26" t="n">
        <v>0</v>
      </c>
      <c r="W340" s="26" t="n">
        <v>2</v>
      </c>
      <c r="X340" s="26" t="n">
        <v>41</v>
      </c>
      <c r="Y340" s="26" t="n">
        <v>8</v>
      </c>
      <c r="Z340" s="26" t="n">
        <v>25.35</v>
      </c>
      <c r="AA340" s="26" t="n">
        <v>26.84</v>
      </c>
    </row>
    <row r="341">
      <c r="A341" s="27" t="n">
        <v>886</v>
      </c>
      <c r="B341" s="28" t="n">
        <v>19</v>
      </c>
      <c r="C341" s="28" t="n">
        <v>23</v>
      </c>
      <c r="D341" s="28" t="n">
        <v>28</v>
      </c>
      <c r="E341" s="28" t="n">
        <v>37</v>
      </c>
      <c r="F341" s="28" t="n">
        <v>42</v>
      </c>
      <c r="G341" s="28" t="n">
        <v>45</v>
      </c>
      <c r="H341" s="28" t="n">
        <v>2</v>
      </c>
      <c r="I341" s="30" t="inlineStr">
        <is>
          <t>19 23 28 37 42 45</t>
        </is>
      </c>
      <c r="J341" s="28" t="n">
        <v>194</v>
      </c>
      <c r="K341" s="28" t="n">
        <v>4</v>
      </c>
      <c r="L341" s="28" t="n">
        <v>7</v>
      </c>
      <c r="M341" s="28" t="n">
        <v>26</v>
      </c>
      <c r="N341" s="28" t="n">
        <v>0</v>
      </c>
      <c r="O341" s="28" t="inlineStr">
        <is>
          <t>고5 저1</t>
        </is>
      </c>
      <c r="P341" s="27" t="n">
        <v>66</v>
      </c>
      <c r="Q341" s="28" t="inlineStr">
        <is>
          <t>+7</t>
        </is>
      </c>
      <c r="R341" s="28" t="inlineStr">
        <is>
          <t>상위29.4%</t>
        </is>
      </c>
      <c r="S341" s="28" t="n">
        <v>6</v>
      </c>
      <c r="T341" s="28" t="n">
        <v>0</v>
      </c>
      <c r="U341" s="28" t="n">
        <v>0</v>
      </c>
      <c r="V341" s="28" t="n">
        <v>0</v>
      </c>
      <c r="W341" s="28" t="n">
        <v>4</v>
      </c>
      <c r="X341" s="28" t="n">
        <v>27</v>
      </c>
      <c r="Y341" s="28" t="n">
        <v>7</v>
      </c>
      <c r="Z341" s="28" t="n">
        <v>29.75</v>
      </c>
      <c r="AA341" s="28" t="n">
        <v>27.6</v>
      </c>
    </row>
    <row r="342">
      <c r="A342" s="25" t="n">
        <v>885</v>
      </c>
      <c r="B342" s="26" t="n">
        <v>1</v>
      </c>
      <c r="C342" s="26" t="n">
        <v>3</v>
      </c>
      <c r="D342" s="26" t="n">
        <v>24</v>
      </c>
      <c r="E342" s="26" t="n">
        <v>27</v>
      </c>
      <c r="F342" s="26" t="n">
        <v>39</v>
      </c>
      <c r="G342" s="26" t="n">
        <v>45</v>
      </c>
      <c r="H342" s="26" t="n">
        <v>31</v>
      </c>
      <c r="I342" s="44" t="inlineStr">
        <is>
          <t>1 3 24 27 39 45</t>
        </is>
      </c>
      <c r="J342" s="26" t="n">
        <v>139</v>
      </c>
      <c r="K342" s="26" t="n">
        <v>5</v>
      </c>
      <c r="L342" s="26" t="n">
        <v>9</v>
      </c>
      <c r="M342" s="26" t="n">
        <v>44</v>
      </c>
      <c r="N342" s="26" t="n">
        <v>0</v>
      </c>
      <c r="O342" s="26" t="inlineStr">
        <is>
          <t>고4 저2</t>
        </is>
      </c>
      <c r="P342" s="25" t="n">
        <v>79</v>
      </c>
      <c r="Q342" s="26" t="inlineStr">
        <is>
          <t>+20</t>
        </is>
      </c>
      <c r="R342" s="26" t="inlineStr">
        <is>
          <t>상위4.5%</t>
        </is>
      </c>
      <c r="S342" s="26" t="n">
        <v>8</v>
      </c>
      <c r="T342" s="26" t="n">
        <v>0</v>
      </c>
      <c r="U342" s="26" t="n">
        <v>0</v>
      </c>
      <c r="V342" s="26" t="n">
        <v>0</v>
      </c>
      <c r="W342" s="26" t="n">
        <v>3</v>
      </c>
      <c r="X342" s="26" t="n">
        <v>35</v>
      </c>
      <c r="Y342" s="26" t="n">
        <v>13</v>
      </c>
      <c r="Z342" s="26" t="n">
        <v>15.44</v>
      </c>
      <c r="AA342" s="26" t="n">
        <v>20.96</v>
      </c>
    </row>
    <row r="343">
      <c r="A343" s="41" t="n">
        <v>884</v>
      </c>
      <c r="B343" s="42" t="n">
        <v>4</v>
      </c>
      <c r="C343" s="42" t="n">
        <v>14</v>
      </c>
      <c r="D343" s="42" t="n">
        <v>23</v>
      </c>
      <c r="E343" s="42" t="n">
        <v>28</v>
      </c>
      <c r="F343" s="42" t="n">
        <v>37</v>
      </c>
      <c r="G343" s="42" t="n">
        <v>45</v>
      </c>
      <c r="H343" s="42" t="n">
        <v>17</v>
      </c>
      <c r="I343" s="43" t="inlineStr">
        <is>
          <t>4 14 23 28 37 45</t>
        </is>
      </c>
      <c r="J343" s="42" t="n">
        <v>151</v>
      </c>
      <c r="K343" s="42" t="n">
        <v>3</v>
      </c>
      <c r="L343" s="42" t="n">
        <v>8</v>
      </c>
      <c r="M343" s="42" t="n">
        <v>41</v>
      </c>
      <c r="N343" s="42" t="n">
        <v>0</v>
      </c>
      <c r="O343" s="42" t="inlineStr">
        <is>
          <t>고4 저2</t>
        </is>
      </c>
      <c r="P343" s="41" t="n">
        <v>57</v>
      </c>
      <c r="Q343" s="42" t="inlineStr">
        <is>
          <t>-2</t>
        </is>
      </c>
      <c r="R343" s="42" t="inlineStr">
        <is>
          <t>상위59.3%</t>
        </is>
      </c>
      <c r="S343" s="42" t="n">
        <v>3</v>
      </c>
      <c r="T343" s="42" t="n">
        <v>0</v>
      </c>
      <c r="U343" s="42" t="n">
        <v>0</v>
      </c>
      <c r="V343" s="42" t="n">
        <v>0</v>
      </c>
      <c r="W343" s="42" t="n">
        <v>1</v>
      </c>
      <c r="X343" s="42" t="n">
        <v>27</v>
      </c>
      <c r="Y343" s="42" t="n">
        <v>12</v>
      </c>
      <c r="Z343" s="42" t="n">
        <v>17.99</v>
      </c>
      <c r="AA343" s="42" t="n">
        <v>20.98</v>
      </c>
    </row>
    <row r="344">
      <c r="A344" s="38" t="n">
        <v>883</v>
      </c>
      <c r="B344" s="39" t="n">
        <v>9</v>
      </c>
      <c r="C344" s="39" t="n">
        <v>18</v>
      </c>
      <c r="D344" s="39" t="n">
        <v>32</v>
      </c>
      <c r="E344" s="39" t="n">
        <v>33</v>
      </c>
      <c r="F344" s="39" t="n">
        <v>37</v>
      </c>
      <c r="G344" s="39" t="n">
        <v>44</v>
      </c>
      <c r="H344" s="39" t="n">
        <v>22</v>
      </c>
      <c r="I344" s="40" t="inlineStr">
        <is>
          <t>9 18 32 33 37 44</t>
        </is>
      </c>
      <c r="J344" s="39" t="n">
        <v>173</v>
      </c>
      <c r="K344" s="39" t="n">
        <v>3</v>
      </c>
      <c r="L344" s="39" t="n">
        <v>10</v>
      </c>
      <c r="M344" s="39" t="n">
        <v>35</v>
      </c>
      <c r="N344" s="39" t="n">
        <v>1</v>
      </c>
      <c r="O344" s="39" t="inlineStr">
        <is>
          <t>고4 저2</t>
        </is>
      </c>
      <c r="P344" s="38" t="n">
        <v>42</v>
      </c>
      <c r="Q344" s="39" t="inlineStr">
        <is>
          <t>-17</t>
        </is>
      </c>
      <c r="R344" s="39" t="inlineStr">
        <is>
          <t>상위95.6%</t>
        </is>
      </c>
      <c r="S344" s="39" t="n">
        <v>3</v>
      </c>
      <c r="T344" s="39" t="n">
        <v>0</v>
      </c>
      <c r="U344" s="39" t="n">
        <v>0</v>
      </c>
      <c r="V344" s="39" t="n">
        <v>0</v>
      </c>
      <c r="W344" s="39" t="n">
        <v>0</v>
      </c>
      <c r="X344" s="39" t="n">
        <v>21</v>
      </c>
      <c r="Y344" s="39" t="n">
        <v>15</v>
      </c>
      <c r="Z344" s="39" t="n">
        <v>13.61</v>
      </c>
      <c r="AA344" s="39" t="n">
        <v>11.28</v>
      </c>
    </row>
    <row r="345">
      <c r="A345" s="38" t="n">
        <v>882</v>
      </c>
      <c r="B345" s="39" t="n">
        <v>18</v>
      </c>
      <c r="C345" s="39" t="n">
        <v>34</v>
      </c>
      <c r="D345" s="39" t="n">
        <v>39</v>
      </c>
      <c r="E345" s="39" t="n">
        <v>43</v>
      </c>
      <c r="F345" s="39" t="n">
        <v>44</v>
      </c>
      <c r="G345" s="39" t="n">
        <v>45</v>
      </c>
      <c r="H345" s="39" t="n">
        <v>23</v>
      </c>
      <c r="I345" s="40" t="inlineStr">
        <is>
          <t>18 34 39 43 44 45</t>
        </is>
      </c>
      <c r="J345" s="39" t="n">
        <v>223</v>
      </c>
      <c r="K345" s="39" t="n">
        <v>3</v>
      </c>
      <c r="L345" s="39" t="n">
        <v>8</v>
      </c>
      <c r="M345" s="39" t="n">
        <v>27</v>
      </c>
      <c r="N345" s="39" t="n">
        <v>2</v>
      </c>
      <c r="O345" s="39" t="inlineStr">
        <is>
          <t>고5 저1</t>
        </is>
      </c>
      <c r="P345" s="38" t="n">
        <v>50</v>
      </c>
      <c r="Q345" s="39" t="inlineStr">
        <is>
          <t>-9</t>
        </is>
      </c>
      <c r="R345" s="39" t="inlineStr">
        <is>
          <t>상위82.2%</t>
        </is>
      </c>
      <c r="S345" s="39" t="n">
        <v>1</v>
      </c>
      <c r="T345" s="39" t="n">
        <v>0</v>
      </c>
      <c r="U345" s="39" t="n">
        <v>0</v>
      </c>
      <c r="V345" s="39" t="n">
        <v>0</v>
      </c>
      <c r="W345" s="39" t="n">
        <v>0</v>
      </c>
      <c r="X345" s="39" t="n">
        <v>25</v>
      </c>
      <c r="Y345" s="39" t="n">
        <v>5</v>
      </c>
      <c r="Z345" s="39" t="n">
        <v>41.27</v>
      </c>
      <c r="AA345" s="39" t="n">
        <v>18.86</v>
      </c>
    </row>
    <row r="346">
      <c r="A346" s="27" t="n">
        <v>881</v>
      </c>
      <c r="B346" s="28" t="n">
        <v>4</v>
      </c>
      <c r="C346" s="28" t="n">
        <v>18</v>
      </c>
      <c r="D346" s="28" t="n">
        <v>20</v>
      </c>
      <c r="E346" s="28" t="n">
        <v>26</v>
      </c>
      <c r="F346" s="28" t="n">
        <v>27</v>
      </c>
      <c r="G346" s="28" t="n">
        <v>32</v>
      </c>
      <c r="H346" s="28" t="n">
        <v>9</v>
      </c>
      <c r="I346" s="30" t="inlineStr">
        <is>
          <t>4 18 20 26 27 32</t>
        </is>
      </c>
      <c r="J346" s="28" t="n">
        <v>127</v>
      </c>
      <c r="K346" s="28" t="n">
        <v>1</v>
      </c>
      <c r="L346" s="28" t="n">
        <v>8</v>
      </c>
      <c r="M346" s="28" t="n">
        <v>28</v>
      </c>
      <c r="N346" s="28" t="n">
        <v>1</v>
      </c>
      <c r="O346" s="28" t="inlineStr">
        <is>
          <t>고3 저3</t>
        </is>
      </c>
      <c r="P346" s="27" t="n">
        <v>64</v>
      </c>
      <c r="Q346" s="28" t="inlineStr">
        <is>
          <t>+5</t>
        </is>
      </c>
      <c r="R346" s="28" t="inlineStr">
        <is>
          <t>상위35.2%</t>
        </is>
      </c>
      <c r="S346" s="28" t="n">
        <v>7</v>
      </c>
      <c r="T346" s="28" t="n">
        <v>0</v>
      </c>
      <c r="U346" s="28" t="n">
        <v>0</v>
      </c>
      <c r="V346" s="28" t="n">
        <v>0</v>
      </c>
      <c r="W346" s="28" t="n">
        <v>2</v>
      </c>
      <c r="X346" s="28" t="n">
        <v>29</v>
      </c>
      <c r="Y346" s="28" t="n">
        <v>8</v>
      </c>
      <c r="Z346" s="28" t="n">
        <v>25.03</v>
      </c>
      <c r="AA346" s="28" t="n">
        <v>20.15</v>
      </c>
    </row>
    <row r="347">
      <c r="A347" s="25" t="n">
        <v>880</v>
      </c>
      <c r="B347" s="26" t="n">
        <v>7</v>
      </c>
      <c r="C347" s="26" t="n">
        <v>17</v>
      </c>
      <c r="D347" s="26" t="n">
        <v>19</v>
      </c>
      <c r="E347" s="26" t="n">
        <v>23</v>
      </c>
      <c r="F347" s="26" t="n">
        <v>24</v>
      </c>
      <c r="G347" s="26" t="n">
        <v>45</v>
      </c>
      <c r="H347" s="26" t="n">
        <v>38</v>
      </c>
      <c r="I347" s="44" t="inlineStr">
        <is>
          <t>7 17 19 23 24 45</t>
        </is>
      </c>
      <c r="J347" s="26" t="n">
        <v>135</v>
      </c>
      <c r="K347" s="26" t="n">
        <v>5</v>
      </c>
      <c r="L347" s="26" t="n">
        <v>10</v>
      </c>
      <c r="M347" s="26" t="n">
        <v>38</v>
      </c>
      <c r="N347" s="26" t="n">
        <v>1</v>
      </c>
      <c r="O347" s="26" t="inlineStr">
        <is>
          <t>고3 저3</t>
        </is>
      </c>
      <c r="P347" s="25" t="n">
        <v>73</v>
      </c>
      <c r="Q347" s="26" t="inlineStr">
        <is>
          <t>+14</t>
        </is>
      </c>
      <c r="R347" s="26" t="inlineStr">
        <is>
          <t>상위10.9%</t>
        </is>
      </c>
      <c r="S347" s="26" t="n">
        <v>8</v>
      </c>
      <c r="T347" s="26" t="n">
        <v>0</v>
      </c>
      <c r="U347" s="26" t="n">
        <v>0</v>
      </c>
      <c r="V347" s="26" t="n">
        <v>0</v>
      </c>
      <c r="W347" s="26" t="n">
        <v>3</v>
      </c>
      <c r="X347" s="26" t="n">
        <v>32</v>
      </c>
      <c r="Y347" s="26" t="n">
        <v>7</v>
      </c>
      <c r="Z347" s="26" t="n">
        <v>28.38</v>
      </c>
      <c r="AA347" s="26" t="n">
        <v>28.16</v>
      </c>
    </row>
    <row r="348">
      <c r="A348" s="41" t="n">
        <v>879</v>
      </c>
      <c r="B348" s="42" t="n">
        <v>1</v>
      </c>
      <c r="C348" s="42" t="n">
        <v>4</v>
      </c>
      <c r="D348" s="42" t="n">
        <v>10</v>
      </c>
      <c r="E348" s="42" t="n">
        <v>14</v>
      </c>
      <c r="F348" s="42" t="n">
        <v>15</v>
      </c>
      <c r="G348" s="42" t="n">
        <v>35</v>
      </c>
      <c r="H348" s="42" t="n">
        <v>20</v>
      </c>
      <c r="I348" s="43" t="inlineStr">
        <is>
          <t>1 4 10 14 15 35</t>
        </is>
      </c>
      <c r="J348" s="42" t="n">
        <v>79</v>
      </c>
      <c r="K348" s="42" t="n">
        <v>3</v>
      </c>
      <c r="L348" s="42" t="n">
        <v>10</v>
      </c>
      <c r="M348" s="42" t="n">
        <v>34</v>
      </c>
      <c r="N348" s="42" t="n">
        <v>1</v>
      </c>
      <c r="O348" s="42" t="inlineStr">
        <is>
          <t>고1 저5</t>
        </is>
      </c>
      <c r="P348" s="41" t="n">
        <v>55</v>
      </c>
      <c r="Q348" s="42" t="inlineStr">
        <is>
          <t>-4</t>
        </is>
      </c>
      <c r="R348" s="42" t="inlineStr">
        <is>
          <t>상위66.9%</t>
        </is>
      </c>
      <c r="S348" s="42" t="n">
        <v>3</v>
      </c>
      <c r="T348" s="42" t="n">
        <v>0</v>
      </c>
      <c r="U348" s="42" t="n">
        <v>0</v>
      </c>
      <c r="V348" s="42" t="n">
        <v>0</v>
      </c>
      <c r="W348" s="42" t="n">
        <v>1</v>
      </c>
      <c r="X348" s="42" t="n">
        <v>26</v>
      </c>
      <c r="Y348" s="42" t="n">
        <v>6</v>
      </c>
      <c r="Z348" s="42" t="n">
        <v>32.06</v>
      </c>
      <c r="AA348" s="42" t="n">
        <v>19.34</v>
      </c>
    </row>
    <row r="349">
      <c r="A349" s="27" t="n">
        <v>878</v>
      </c>
      <c r="B349" s="28" t="n">
        <v>2</v>
      </c>
      <c r="C349" s="28" t="n">
        <v>6</v>
      </c>
      <c r="D349" s="28" t="n">
        <v>11</v>
      </c>
      <c r="E349" s="28" t="n">
        <v>16</v>
      </c>
      <c r="F349" s="28" t="n">
        <v>25</v>
      </c>
      <c r="G349" s="28" t="n">
        <v>31</v>
      </c>
      <c r="H349" s="28" t="n">
        <v>3</v>
      </c>
      <c r="I349" s="30" t="inlineStr">
        <is>
          <t>2 6 11 16 25 31</t>
        </is>
      </c>
      <c r="J349" s="28" t="n">
        <v>91</v>
      </c>
      <c r="K349" s="28" t="n">
        <v>3</v>
      </c>
      <c r="L349" s="28" t="n">
        <v>7</v>
      </c>
      <c r="M349" s="28" t="n">
        <v>29</v>
      </c>
      <c r="N349" s="28" t="n">
        <v>0</v>
      </c>
      <c r="O349" s="28" t="inlineStr">
        <is>
          <t>고2 저4</t>
        </is>
      </c>
      <c r="P349" s="27" t="n">
        <v>59</v>
      </c>
      <c r="Q349" s="28" t="inlineStr">
        <is>
          <t>-0</t>
        </is>
      </c>
      <c r="R349" s="28" t="inlineStr">
        <is>
          <t>상위52.2%</t>
        </is>
      </c>
      <c r="S349" s="28" t="n">
        <v>3</v>
      </c>
      <c r="T349" s="28" t="n">
        <v>0</v>
      </c>
      <c r="U349" s="28" t="n">
        <v>0</v>
      </c>
      <c r="V349" s="28" t="n">
        <v>0</v>
      </c>
      <c r="W349" s="28" t="n">
        <v>1</v>
      </c>
      <c r="X349" s="28" t="n">
        <v>28</v>
      </c>
      <c r="Y349" s="28" t="n">
        <v>6</v>
      </c>
      <c r="Z349" s="28" t="n">
        <v>32.08</v>
      </c>
      <c r="AA349" s="28" t="n">
        <v>15.64</v>
      </c>
    </row>
    <row r="350">
      <c r="A350" s="41" t="n">
        <v>877</v>
      </c>
      <c r="B350" s="42" t="n">
        <v>5</v>
      </c>
      <c r="C350" s="42" t="n">
        <v>17</v>
      </c>
      <c r="D350" s="42" t="n">
        <v>18</v>
      </c>
      <c r="E350" s="42" t="n">
        <v>22</v>
      </c>
      <c r="F350" s="42" t="n">
        <v>23</v>
      </c>
      <c r="G350" s="42" t="n">
        <v>43</v>
      </c>
      <c r="H350" s="42" t="n">
        <v>12</v>
      </c>
      <c r="I350" s="43" t="inlineStr">
        <is>
          <t>5 17 18 22 23 43</t>
        </is>
      </c>
      <c r="J350" s="42" t="n">
        <v>128</v>
      </c>
      <c r="K350" s="42" t="n">
        <v>4</v>
      </c>
      <c r="L350" s="42" t="n">
        <v>8</v>
      </c>
      <c r="M350" s="42" t="n">
        <v>38</v>
      </c>
      <c r="N350" s="42" t="n">
        <v>2</v>
      </c>
      <c r="O350" s="42" t="inlineStr">
        <is>
          <t>고2 저4</t>
        </is>
      </c>
      <c r="P350" s="41" t="n">
        <v>54</v>
      </c>
      <c r="Q350" s="42" t="inlineStr">
        <is>
          <t>-5</t>
        </is>
      </c>
      <c r="R350" s="42" t="inlineStr">
        <is>
          <t>상위69.9%</t>
        </is>
      </c>
      <c r="S350" s="42" t="n">
        <v>3</v>
      </c>
      <c r="T350" s="42" t="n">
        <v>0</v>
      </c>
      <c r="U350" s="42" t="n">
        <v>0</v>
      </c>
      <c r="V350" s="42" t="n">
        <v>0</v>
      </c>
      <c r="W350" s="42" t="n">
        <v>0</v>
      </c>
      <c r="X350" s="42" t="n">
        <v>27</v>
      </c>
      <c r="Y350" s="42" t="n">
        <v>12</v>
      </c>
      <c r="Z350" s="42" t="n">
        <v>17.17</v>
      </c>
      <c r="AA350" s="42" t="n">
        <v>18.01</v>
      </c>
    </row>
    <row r="351">
      <c r="A351" s="41" t="n">
        <v>876</v>
      </c>
      <c r="B351" s="42" t="n">
        <v>5</v>
      </c>
      <c r="C351" s="42" t="n">
        <v>16</v>
      </c>
      <c r="D351" s="42" t="n">
        <v>21</v>
      </c>
      <c r="E351" s="42" t="n">
        <v>26</v>
      </c>
      <c r="F351" s="42" t="n">
        <v>34</v>
      </c>
      <c r="G351" s="42" t="n">
        <v>42</v>
      </c>
      <c r="H351" s="42" t="n">
        <v>24</v>
      </c>
      <c r="I351" s="43" t="inlineStr">
        <is>
          <t>5 16 21 26 34 42</t>
        </is>
      </c>
      <c r="J351" s="42" t="n">
        <v>144</v>
      </c>
      <c r="K351" s="42" t="n">
        <v>2</v>
      </c>
      <c r="L351" s="42" t="n">
        <v>6</v>
      </c>
      <c r="M351" s="42" t="n">
        <v>37</v>
      </c>
      <c r="N351" s="42" t="n">
        <v>0</v>
      </c>
      <c r="O351" s="42" t="inlineStr">
        <is>
          <t>고3 저3</t>
        </is>
      </c>
      <c r="P351" s="41" t="n">
        <v>57</v>
      </c>
      <c r="Q351" s="42" t="inlineStr">
        <is>
          <t>-2</t>
        </is>
      </c>
      <c r="R351" s="42" t="inlineStr">
        <is>
          <t>상위59.3%</t>
        </is>
      </c>
      <c r="S351" s="42" t="n">
        <v>3</v>
      </c>
      <c r="T351" s="42" t="n">
        <v>0</v>
      </c>
      <c r="U351" s="42" t="n">
        <v>0</v>
      </c>
      <c r="V351" s="42" t="n">
        <v>0</v>
      </c>
      <c r="W351" s="42" t="n">
        <v>1</v>
      </c>
      <c r="X351" s="42" t="n">
        <v>27</v>
      </c>
      <c r="Y351" s="42" t="n">
        <v>19</v>
      </c>
      <c r="Z351" s="42" t="n">
        <v>10.91</v>
      </c>
      <c r="AA351" s="42" t="n">
        <v>15.98</v>
      </c>
    </row>
    <row r="352">
      <c r="A352" s="27" t="n">
        <v>875</v>
      </c>
      <c r="B352" s="28" t="n">
        <v>19</v>
      </c>
      <c r="C352" s="28" t="n">
        <v>22</v>
      </c>
      <c r="D352" s="28" t="n">
        <v>30</v>
      </c>
      <c r="E352" s="28" t="n">
        <v>34</v>
      </c>
      <c r="F352" s="28" t="n">
        <v>39</v>
      </c>
      <c r="G352" s="28" t="n">
        <v>44</v>
      </c>
      <c r="H352" s="28" t="n">
        <v>36</v>
      </c>
      <c r="I352" s="30" t="inlineStr">
        <is>
          <t>19 22 30 34 39 44</t>
        </is>
      </c>
      <c r="J352" s="28" t="n">
        <v>188</v>
      </c>
      <c r="K352" s="28" t="n">
        <v>2</v>
      </c>
      <c r="L352" s="28" t="n">
        <v>9</v>
      </c>
      <c r="M352" s="28" t="n">
        <v>25</v>
      </c>
      <c r="N352" s="28" t="n">
        <v>0</v>
      </c>
      <c r="O352" s="28" t="inlineStr">
        <is>
          <t>고4 저2</t>
        </is>
      </c>
      <c r="P352" s="27" t="n">
        <v>59</v>
      </c>
      <c r="Q352" s="28" t="inlineStr">
        <is>
          <t>-0</t>
        </is>
      </c>
      <c r="R352" s="28" t="inlineStr">
        <is>
          <t>상위52.2%</t>
        </is>
      </c>
      <c r="S352" s="28" t="n">
        <v>3</v>
      </c>
      <c r="T352" s="28" t="n">
        <v>0</v>
      </c>
      <c r="U352" s="28" t="n">
        <v>0</v>
      </c>
      <c r="V352" s="28" t="n">
        <v>0</v>
      </c>
      <c r="W352" s="28" t="n">
        <v>1</v>
      </c>
      <c r="X352" s="28" t="n">
        <v>28</v>
      </c>
      <c r="Y352" s="28" t="n">
        <v>14</v>
      </c>
      <c r="Z352" s="28" t="n">
        <v>14.16</v>
      </c>
      <c r="AA352" s="28" t="n">
        <v>21.84</v>
      </c>
    </row>
    <row r="353">
      <c r="A353" s="25" t="n">
        <v>874</v>
      </c>
      <c r="B353" s="26" t="n">
        <v>1</v>
      </c>
      <c r="C353" s="26" t="n">
        <v>15</v>
      </c>
      <c r="D353" s="26" t="n">
        <v>19</v>
      </c>
      <c r="E353" s="26" t="n">
        <v>23</v>
      </c>
      <c r="F353" s="26" t="n">
        <v>28</v>
      </c>
      <c r="G353" s="26" t="n">
        <v>42</v>
      </c>
      <c r="H353" s="26" t="n">
        <v>32</v>
      </c>
      <c r="I353" s="44" t="inlineStr">
        <is>
          <t>1 15 19 23 28 42</t>
        </is>
      </c>
      <c r="J353" s="26" t="n">
        <v>128</v>
      </c>
      <c r="K353" s="26" t="n">
        <v>4</v>
      </c>
      <c r="L353" s="26" t="n">
        <v>7</v>
      </c>
      <c r="M353" s="26" t="n">
        <v>41</v>
      </c>
      <c r="N353" s="26" t="n">
        <v>0</v>
      </c>
      <c r="O353" s="26" t="inlineStr">
        <is>
          <t>고3 저3</t>
        </is>
      </c>
      <c r="P353" s="25" t="n">
        <v>72</v>
      </c>
      <c r="Q353" s="26" t="inlineStr">
        <is>
          <t>+13</t>
        </is>
      </c>
      <c r="R353" s="26" t="inlineStr">
        <is>
          <t>상위12.8%</t>
        </is>
      </c>
      <c r="S353" s="26" t="n">
        <v>7</v>
      </c>
      <c r="T353" s="26" t="n">
        <v>0</v>
      </c>
      <c r="U353" s="26" t="n">
        <v>0</v>
      </c>
      <c r="V353" s="26" t="n">
        <v>0</v>
      </c>
      <c r="W353" s="26" t="n">
        <v>4</v>
      </c>
      <c r="X353" s="26" t="n">
        <v>30</v>
      </c>
      <c r="Y353" s="26" t="n">
        <v>18</v>
      </c>
      <c r="Z353" s="26" t="n">
        <v>11.17</v>
      </c>
      <c r="AA353" s="26" t="n">
        <v>25.86</v>
      </c>
    </row>
    <row r="354">
      <c r="A354" s="25" t="n">
        <v>873</v>
      </c>
      <c r="B354" s="26" t="n">
        <v>3</v>
      </c>
      <c r="C354" s="26" t="n">
        <v>5</v>
      </c>
      <c r="D354" s="26" t="n">
        <v>12</v>
      </c>
      <c r="E354" s="26" t="n">
        <v>13</v>
      </c>
      <c r="F354" s="26" t="n">
        <v>33</v>
      </c>
      <c r="G354" s="26" t="n">
        <v>39</v>
      </c>
      <c r="H354" s="26" t="n">
        <v>38</v>
      </c>
      <c r="I354" s="44" t="inlineStr">
        <is>
          <t>3 5 12 13 33 39</t>
        </is>
      </c>
      <c r="J354" s="26" t="n">
        <v>105</v>
      </c>
      <c r="K354" s="26" t="n">
        <v>5</v>
      </c>
      <c r="L354" s="26" t="n">
        <v>10</v>
      </c>
      <c r="M354" s="26" t="n">
        <v>36</v>
      </c>
      <c r="N354" s="26" t="n">
        <v>1</v>
      </c>
      <c r="O354" s="26" t="inlineStr">
        <is>
          <t>고2 저4</t>
        </is>
      </c>
      <c r="P354" s="25" t="n">
        <v>76</v>
      </c>
      <c r="Q354" s="26" t="inlineStr">
        <is>
          <t>+17</t>
        </is>
      </c>
      <c r="R354" s="26" t="inlineStr">
        <is>
          <t>상위6.5%</t>
        </is>
      </c>
      <c r="S354" s="26" t="n">
        <v>7</v>
      </c>
      <c r="T354" s="26" t="n">
        <v>0</v>
      </c>
      <c r="U354" s="26" t="n">
        <v>0</v>
      </c>
      <c r="V354" s="26" t="n">
        <v>0</v>
      </c>
      <c r="W354" s="26" t="n">
        <v>0</v>
      </c>
      <c r="X354" s="26" t="n">
        <v>38</v>
      </c>
      <c r="Y354" s="26" t="n">
        <v>10</v>
      </c>
      <c r="Z354" s="26" t="n">
        <v>18.75</v>
      </c>
      <c r="AA354" s="26" t="n">
        <v>31.98</v>
      </c>
    </row>
    <row r="355">
      <c r="A355" s="38" t="n">
        <v>872</v>
      </c>
      <c r="B355" s="39" t="n">
        <v>2</v>
      </c>
      <c r="C355" s="39" t="n">
        <v>4</v>
      </c>
      <c r="D355" s="39" t="n">
        <v>30</v>
      </c>
      <c r="E355" s="39" t="n">
        <v>32</v>
      </c>
      <c r="F355" s="39" t="n">
        <v>33</v>
      </c>
      <c r="G355" s="39" t="n">
        <v>43</v>
      </c>
      <c r="H355" s="39" t="n">
        <v>29</v>
      </c>
      <c r="I355" s="40" t="inlineStr">
        <is>
          <t>2 4 30 32 33 43</t>
        </is>
      </c>
      <c r="J355" s="39" t="n">
        <v>144</v>
      </c>
      <c r="K355" s="39" t="n">
        <v>2</v>
      </c>
      <c r="L355" s="39" t="n">
        <v>8</v>
      </c>
      <c r="M355" s="39" t="n">
        <v>41</v>
      </c>
      <c r="N355" s="39" t="n">
        <v>1</v>
      </c>
      <c r="O355" s="39" t="inlineStr">
        <is>
          <t>고4 저2</t>
        </is>
      </c>
      <c r="P355" s="38" t="n">
        <v>47</v>
      </c>
      <c r="Q355" s="39" t="inlineStr">
        <is>
          <t>-12</t>
        </is>
      </c>
      <c r="R355" s="39" t="inlineStr">
        <is>
          <t>상위89.0%</t>
        </is>
      </c>
      <c r="S355" s="39" t="n">
        <v>3</v>
      </c>
      <c r="T355" s="39" t="n">
        <v>0</v>
      </c>
      <c r="U355" s="39" t="n">
        <v>0</v>
      </c>
      <c r="V355" s="39" t="n">
        <v>0</v>
      </c>
      <c r="W355" s="39" t="n">
        <v>1</v>
      </c>
      <c r="X355" s="39" t="n">
        <v>22</v>
      </c>
      <c r="Y355" s="39" t="n">
        <v>16</v>
      </c>
      <c r="Z355" s="39" t="n">
        <v>12.63</v>
      </c>
      <c r="AA355" s="39" t="n">
        <v>18.88</v>
      </c>
    </row>
    <row r="356">
      <c r="A356" s="41" t="n">
        <v>871</v>
      </c>
      <c r="B356" s="42" t="n">
        <v>2</v>
      </c>
      <c r="C356" s="42" t="n">
        <v>6</v>
      </c>
      <c r="D356" s="42" t="n">
        <v>12</v>
      </c>
      <c r="E356" s="42" t="n">
        <v>26</v>
      </c>
      <c r="F356" s="42" t="n">
        <v>30</v>
      </c>
      <c r="G356" s="42" t="n">
        <v>34</v>
      </c>
      <c r="H356" s="42" t="n">
        <v>38</v>
      </c>
      <c r="I356" s="43" t="inlineStr">
        <is>
          <t>2 6 12 26 30 34</t>
        </is>
      </c>
      <c r="J356" s="42" t="n">
        <v>110</v>
      </c>
      <c r="K356" s="42" t="n">
        <v>0</v>
      </c>
      <c r="L356" s="42" t="n">
        <v>6</v>
      </c>
      <c r="M356" s="42" t="n">
        <v>32</v>
      </c>
      <c r="N356" s="42" t="n">
        <v>0</v>
      </c>
      <c r="O356" s="42" t="inlineStr">
        <is>
          <t>고3 저3</t>
        </is>
      </c>
      <c r="P356" s="41" t="n">
        <v>58</v>
      </c>
      <c r="Q356" s="42" t="inlineStr">
        <is>
          <t>-1</t>
        </is>
      </c>
      <c r="R356" s="42" t="inlineStr">
        <is>
          <t>상위55.5%</t>
        </is>
      </c>
      <c r="S356" s="42" t="n">
        <v>1</v>
      </c>
      <c r="T356" s="42" t="n">
        <v>0</v>
      </c>
      <c r="U356" s="42" t="n">
        <v>0</v>
      </c>
      <c r="V356" s="42" t="n">
        <v>0</v>
      </c>
      <c r="W356" s="42" t="n">
        <v>0</v>
      </c>
      <c r="X356" s="42" t="n">
        <v>29</v>
      </c>
      <c r="Y356" s="42" t="n">
        <v>7</v>
      </c>
      <c r="Z356" s="42" t="n">
        <v>27.18</v>
      </c>
      <c r="AA356" s="42" t="n">
        <v>27.99</v>
      </c>
    </row>
    <row r="357">
      <c r="A357" s="38" t="n">
        <v>870</v>
      </c>
      <c r="B357" s="39" t="n">
        <v>21</v>
      </c>
      <c r="C357" s="39" t="n">
        <v>25</v>
      </c>
      <c r="D357" s="39" t="n">
        <v>30</v>
      </c>
      <c r="E357" s="39" t="n">
        <v>32</v>
      </c>
      <c r="F357" s="39" t="n">
        <v>40</v>
      </c>
      <c r="G357" s="39" t="n">
        <v>42</v>
      </c>
      <c r="H357" s="39" t="n">
        <v>31</v>
      </c>
      <c r="I357" s="40" t="inlineStr">
        <is>
          <t>21 25 30 32 40 42</t>
        </is>
      </c>
      <c r="J357" s="39" t="n">
        <v>190</v>
      </c>
      <c r="K357" s="39" t="n">
        <v>2</v>
      </c>
      <c r="L357" s="39" t="n">
        <v>8</v>
      </c>
      <c r="M357" s="39" t="n">
        <v>21</v>
      </c>
      <c r="N357" s="39" t="n">
        <v>0</v>
      </c>
      <c r="O357" s="39" t="inlineStr">
        <is>
          <t>고5 저1</t>
        </is>
      </c>
      <c r="P357" s="38" t="n">
        <v>34</v>
      </c>
      <c r="Q357" s="39" t="inlineStr">
        <is>
          <t>-25</t>
        </is>
      </c>
      <c r="R357" s="39" t="inlineStr">
        <is>
          <t>상위99.1%</t>
        </is>
      </c>
      <c r="S357" s="39" t="n">
        <v>4</v>
      </c>
      <c r="T357" s="39" t="n">
        <v>0</v>
      </c>
      <c r="U357" s="39" t="n">
        <v>0</v>
      </c>
      <c r="V357" s="39" t="n">
        <v>0</v>
      </c>
      <c r="W357" s="39" t="n">
        <v>2</v>
      </c>
      <c r="X357" s="39" t="n">
        <v>14</v>
      </c>
      <c r="Y357" s="39" t="n">
        <v>10</v>
      </c>
      <c r="Z357" s="39" t="n">
        <v>19.29</v>
      </c>
      <c r="AA357" s="39" t="n">
        <v>9.289999999999999</v>
      </c>
    </row>
    <row r="358">
      <c r="A358" s="27" t="n">
        <v>869</v>
      </c>
      <c r="B358" s="28" t="n">
        <v>2</v>
      </c>
      <c r="C358" s="28" t="n">
        <v>6</v>
      </c>
      <c r="D358" s="28" t="n">
        <v>20</v>
      </c>
      <c r="E358" s="28" t="n">
        <v>27</v>
      </c>
      <c r="F358" s="28" t="n">
        <v>37</v>
      </c>
      <c r="G358" s="28" t="n">
        <v>39</v>
      </c>
      <c r="H358" s="28" t="n">
        <v>4</v>
      </c>
      <c r="I358" s="30" t="inlineStr">
        <is>
          <t>2 6 20 27 37 39</t>
        </is>
      </c>
      <c r="J358" s="28" t="n">
        <v>131</v>
      </c>
      <c r="K358" s="28" t="n">
        <v>3</v>
      </c>
      <c r="L358" s="28" t="n">
        <v>10</v>
      </c>
      <c r="M358" s="28" t="n">
        <v>37</v>
      </c>
      <c r="N358" s="28" t="n">
        <v>0</v>
      </c>
      <c r="O358" s="28" t="inlineStr">
        <is>
          <t>고3 저3</t>
        </is>
      </c>
      <c r="P358" s="27" t="n">
        <v>61</v>
      </c>
      <c r="Q358" s="28" t="inlineStr">
        <is>
          <t>+2</t>
        </is>
      </c>
      <c r="R358" s="28" t="inlineStr">
        <is>
          <t>상위45.2%</t>
        </is>
      </c>
      <c r="S358" s="28" t="n">
        <v>6</v>
      </c>
      <c r="T358" s="28" t="n">
        <v>0</v>
      </c>
      <c r="U358" s="28" t="n">
        <v>0</v>
      </c>
      <c r="V358" s="28" t="n">
        <v>0</v>
      </c>
      <c r="W358" s="28" t="n">
        <v>1</v>
      </c>
      <c r="X358" s="28" t="n">
        <v>29</v>
      </c>
      <c r="Y358" s="28" t="n">
        <v>10</v>
      </c>
      <c r="Z358" s="28" t="n">
        <v>19.23</v>
      </c>
      <c r="AA358" s="28" t="n">
        <v>16.31</v>
      </c>
    </row>
    <row r="359">
      <c r="A359" s="38" t="n">
        <v>868</v>
      </c>
      <c r="B359" s="39" t="n">
        <v>12</v>
      </c>
      <c r="C359" s="39" t="n">
        <v>17</v>
      </c>
      <c r="D359" s="39" t="n">
        <v>28</v>
      </c>
      <c r="E359" s="39" t="n">
        <v>41</v>
      </c>
      <c r="F359" s="39" t="n">
        <v>43</v>
      </c>
      <c r="G359" s="39" t="n">
        <v>44</v>
      </c>
      <c r="H359" s="39" t="n">
        <v>25</v>
      </c>
      <c r="I359" s="40" t="inlineStr">
        <is>
          <t>12 17 28 41 43 44</t>
        </is>
      </c>
      <c r="J359" s="39" t="n">
        <v>185</v>
      </c>
      <c r="K359" s="39" t="n">
        <v>3</v>
      </c>
      <c r="L359" s="39" t="n">
        <v>9</v>
      </c>
      <c r="M359" s="39" t="n">
        <v>32</v>
      </c>
      <c r="N359" s="39" t="n">
        <v>1</v>
      </c>
      <c r="O359" s="39" t="inlineStr">
        <is>
          <t>고4 저2</t>
        </is>
      </c>
      <c r="P359" s="38" t="n">
        <v>43</v>
      </c>
      <c r="Q359" s="39" t="inlineStr">
        <is>
          <t>-16</t>
        </is>
      </c>
      <c r="R359" s="39" t="inlineStr">
        <is>
          <t>상위94.4%</t>
        </is>
      </c>
      <c r="S359" s="39" t="n">
        <v>4</v>
      </c>
      <c r="T359" s="39" t="n">
        <v>0</v>
      </c>
      <c r="U359" s="39" t="n">
        <v>0</v>
      </c>
      <c r="V359" s="39" t="n">
        <v>0</v>
      </c>
      <c r="W359" s="39" t="n">
        <v>3</v>
      </c>
      <c r="X359" s="39" t="n">
        <v>17</v>
      </c>
      <c r="Y359" s="39" t="n">
        <v>6</v>
      </c>
      <c r="Z359" s="39" t="n">
        <v>32.34</v>
      </c>
      <c r="AA359" s="39" t="n">
        <v>16.67</v>
      </c>
    </row>
    <row r="360">
      <c r="A360" s="38" t="n">
        <v>867</v>
      </c>
      <c r="B360" s="39" t="n">
        <v>14</v>
      </c>
      <c r="C360" s="39" t="n">
        <v>17</v>
      </c>
      <c r="D360" s="39" t="n">
        <v>19</v>
      </c>
      <c r="E360" s="39" t="n">
        <v>22</v>
      </c>
      <c r="F360" s="39" t="n">
        <v>24</v>
      </c>
      <c r="G360" s="39" t="n">
        <v>40</v>
      </c>
      <c r="H360" s="39" t="n">
        <v>41</v>
      </c>
      <c r="I360" s="40" t="inlineStr">
        <is>
          <t>14 17 19 22 24 40</t>
        </is>
      </c>
      <c r="J360" s="39" t="n">
        <v>136</v>
      </c>
      <c r="K360" s="39" t="n">
        <v>2</v>
      </c>
      <c r="L360" s="39" t="n">
        <v>6</v>
      </c>
      <c r="M360" s="39" t="n">
        <v>26</v>
      </c>
      <c r="N360" s="39" t="n">
        <v>0</v>
      </c>
      <c r="O360" s="39" t="inlineStr">
        <is>
          <t>고2 저4</t>
        </is>
      </c>
      <c r="P360" s="38" t="n">
        <v>40</v>
      </c>
      <c r="Q360" s="39" t="inlineStr">
        <is>
          <t>-19</t>
        </is>
      </c>
      <c r="R360" s="39" t="inlineStr">
        <is>
          <t>상위97.4%</t>
        </is>
      </c>
      <c r="S360" s="39" t="n">
        <v>5</v>
      </c>
      <c r="T360" s="39" t="n">
        <v>0</v>
      </c>
      <c r="U360" s="39" t="n">
        <v>0</v>
      </c>
      <c r="V360" s="39" t="n">
        <v>0</v>
      </c>
      <c r="W360" s="39" t="n">
        <v>2</v>
      </c>
      <c r="X360" s="39" t="n">
        <v>17</v>
      </c>
      <c r="Y360" s="39" t="n">
        <v>5</v>
      </c>
      <c r="Z360" s="39" t="n">
        <v>39.34</v>
      </c>
      <c r="AA360" s="39" t="n">
        <v>14.35</v>
      </c>
    </row>
    <row r="361">
      <c r="A361" s="41" t="n">
        <v>866</v>
      </c>
      <c r="B361" s="42" t="n">
        <v>9</v>
      </c>
      <c r="C361" s="42" t="n">
        <v>15</v>
      </c>
      <c r="D361" s="42" t="n">
        <v>29</v>
      </c>
      <c r="E361" s="42" t="n">
        <v>34</v>
      </c>
      <c r="F361" s="42" t="n">
        <v>37</v>
      </c>
      <c r="G361" s="42" t="n">
        <v>39</v>
      </c>
      <c r="H361" s="42" t="n">
        <v>12</v>
      </c>
      <c r="I361" s="43" t="inlineStr">
        <is>
          <t>9 15 29 34 37 39</t>
        </is>
      </c>
      <c r="J361" s="42" t="n">
        <v>163</v>
      </c>
      <c r="K361" s="42" t="n">
        <v>5</v>
      </c>
      <c r="L361" s="42" t="n">
        <v>9</v>
      </c>
      <c r="M361" s="42" t="n">
        <v>30</v>
      </c>
      <c r="N361" s="42" t="n">
        <v>0</v>
      </c>
      <c r="O361" s="42" t="inlineStr">
        <is>
          <t>고4 저2</t>
        </is>
      </c>
      <c r="P361" s="41" t="n">
        <v>57</v>
      </c>
      <c r="Q361" s="42" t="inlineStr">
        <is>
          <t>-2</t>
        </is>
      </c>
      <c r="R361" s="42" t="inlineStr">
        <is>
          <t>상위59.3%</t>
        </is>
      </c>
      <c r="S361" s="42" t="n">
        <v>4</v>
      </c>
      <c r="T361" s="42" t="n">
        <v>0</v>
      </c>
      <c r="U361" s="42" t="n">
        <v>0</v>
      </c>
      <c r="V361" s="42" t="n">
        <v>0</v>
      </c>
      <c r="W361" s="42" t="n">
        <v>1</v>
      </c>
      <c r="X361" s="42" t="n">
        <v>27</v>
      </c>
      <c r="Y361" s="42" t="n">
        <v>9</v>
      </c>
      <c r="Z361" s="42" t="n">
        <v>22.4</v>
      </c>
      <c r="AA361" s="42" t="n">
        <v>18.33</v>
      </c>
    </row>
    <row r="362">
      <c r="A362" s="27" t="n">
        <v>865</v>
      </c>
      <c r="B362" s="28" t="n">
        <v>3</v>
      </c>
      <c r="C362" s="28" t="n">
        <v>15</v>
      </c>
      <c r="D362" s="28" t="n">
        <v>22</v>
      </c>
      <c r="E362" s="28" t="n">
        <v>32</v>
      </c>
      <c r="F362" s="28" t="n">
        <v>33</v>
      </c>
      <c r="G362" s="28" t="n">
        <v>45</v>
      </c>
      <c r="H362" s="28" t="n">
        <v>2</v>
      </c>
      <c r="I362" s="30" t="inlineStr">
        <is>
          <t>3 15 22 32 33 45</t>
        </is>
      </c>
      <c r="J362" s="28" t="n">
        <v>150</v>
      </c>
      <c r="K362" s="28" t="n">
        <v>4</v>
      </c>
      <c r="L362" s="28" t="n">
        <v>8</v>
      </c>
      <c r="M362" s="28" t="n">
        <v>42</v>
      </c>
      <c r="N362" s="28" t="n">
        <v>1</v>
      </c>
      <c r="O362" s="28" t="inlineStr">
        <is>
          <t>고3 저3</t>
        </is>
      </c>
      <c r="P362" s="27" t="n">
        <v>64</v>
      </c>
      <c r="Q362" s="28" t="inlineStr">
        <is>
          <t>+5</t>
        </is>
      </c>
      <c r="R362" s="28" t="inlineStr">
        <is>
          <t>상위35.2%</t>
        </is>
      </c>
      <c r="S362" s="28" t="n">
        <v>6</v>
      </c>
      <c r="T362" s="28" t="n">
        <v>0</v>
      </c>
      <c r="U362" s="28" t="n">
        <v>0</v>
      </c>
      <c r="V362" s="28" t="n">
        <v>0</v>
      </c>
      <c r="W362" s="28" t="n">
        <v>0</v>
      </c>
      <c r="X362" s="28" t="n">
        <v>32</v>
      </c>
      <c r="Y362" s="28" t="n">
        <v>13</v>
      </c>
      <c r="Z362" s="28" t="n">
        <v>15.52</v>
      </c>
      <c r="AA362" s="28" t="n">
        <v>22.13</v>
      </c>
    </row>
    <row r="363">
      <c r="A363" s="27" t="n">
        <v>864</v>
      </c>
      <c r="B363" s="28" t="n">
        <v>3</v>
      </c>
      <c r="C363" s="28" t="n">
        <v>7</v>
      </c>
      <c r="D363" s="28" t="n">
        <v>10</v>
      </c>
      <c r="E363" s="28" t="n">
        <v>13</v>
      </c>
      <c r="F363" s="28" t="n">
        <v>25</v>
      </c>
      <c r="G363" s="28" t="n">
        <v>36</v>
      </c>
      <c r="H363" s="28" t="n">
        <v>32</v>
      </c>
      <c r="I363" s="30" t="inlineStr">
        <is>
          <t>3 7 10 13 25 36</t>
        </is>
      </c>
      <c r="J363" s="28" t="n">
        <v>94</v>
      </c>
      <c r="K363" s="28" t="n">
        <v>4</v>
      </c>
      <c r="L363" s="28" t="n">
        <v>9</v>
      </c>
      <c r="M363" s="28" t="n">
        <v>33</v>
      </c>
      <c r="N363" s="28" t="n">
        <v>0</v>
      </c>
      <c r="O363" s="28" t="inlineStr">
        <is>
          <t>고2 저4</t>
        </is>
      </c>
      <c r="P363" s="27" t="n">
        <v>65</v>
      </c>
      <c r="Q363" s="28" t="inlineStr">
        <is>
          <t>+6</t>
        </is>
      </c>
      <c r="R363" s="28" t="inlineStr">
        <is>
          <t>상위32.5%</t>
        </is>
      </c>
      <c r="S363" s="28" t="n">
        <v>6</v>
      </c>
      <c r="T363" s="28" t="n">
        <v>0</v>
      </c>
      <c r="U363" s="28" t="n">
        <v>0</v>
      </c>
      <c r="V363" s="28" t="n">
        <v>0</v>
      </c>
      <c r="W363" s="28" t="n">
        <v>1</v>
      </c>
      <c r="X363" s="28" t="n">
        <v>31</v>
      </c>
      <c r="Y363" s="28" t="n">
        <v>11</v>
      </c>
      <c r="Z363" s="28" t="n">
        <v>17.17</v>
      </c>
      <c r="AA363" s="28" t="n">
        <v>23.45</v>
      </c>
    </row>
    <row r="364">
      <c r="A364" s="38" t="n">
        <v>863</v>
      </c>
      <c r="B364" s="39" t="n">
        <v>16</v>
      </c>
      <c r="C364" s="39" t="n">
        <v>21</v>
      </c>
      <c r="D364" s="39" t="n">
        <v>28</v>
      </c>
      <c r="E364" s="39" t="n">
        <v>35</v>
      </c>
      <c r="F364" s="39" t="n">
        <v>39</v>
      </c>
      <c r="G364" s="39" t="n">
        <v>43</v>
      </c>
      <c r="H364" s="39" t="n">
        <v>12</v>
      </c>
      <c r="I364" s="40" t="inlineStr">
        <is>
          <t>16 21 28 35 39 43</t>
        </is>
      </c>
      <c r="J364" s="39" t="n">
        <v>182</v>
      </c>
      <c r="K364" s="39" t="n">
        <v>4</v>
      </c>
      <c r="L364" s="39" t="n">
        <v>8</v>
      </c>
      <c r="M364" s="39" t="n">
        <v>27</v>
      </c>
      <c r="N364" s="39" t="n">
        <v>0</v>
      </c>
      <c r="O364" s="39" t="inlineStr">
        <is>
          <t>고4 저2</t>
        </is>
      </c>
      <c r="P364" s="38" t="n">
        <v>42</v>
      </c>
      <c r="Q364" s="39" t="inlineStr">
        <is>
          <t>-17</t>
        </is>
      </c>
      <c r="R364" s="39" t="inlineStr">
        <is>
          <t>상위95.6%</t>
        </is>
      </c>
      <c r="S364" s="39" t="n">
        <v>3</v>
      </c>
      <c r="T364" s="39" t="n">
        <v>0</v>
      </c>
      <c r="U364" s="39" t="n">
        <v>0</v>
      </c>
      <c r="V364" s="39" t="n">
        <v>0</v>
      </c>
      <c r="W364" s="39" t="n">
        <v>0</v>
      </c>
      <c r="X364" s="39" t="n">
        <v>21</v>
      </c>
      <c r="Y364" s="39" t="n">
        <v>7</v>
      </c>
      <c r="Z364" s="39" t="n">
        <v>28.53</v>
      </c>
      <c r="AA364" s="39" t="n">
        <v>19.74</v>
      </c>
    </row>
    <row r="365">
      <c r="A365" s="38" t="n">
        <v>862</v>
      </c>
      <c r="B365" s="39" t="n">
        <v>10</v>
      </c>
      <c r="C365" s="39" t="n">
        <v>34</v>
      </c>
      <c r="D365" s="39" t="n">
        <v>38</v>
      </c>
      <c r="E365" s="39" t="n">
        <v>40</v>
      </c>
      <c r="F365" s="39" t="n">
        <v>42</v>
      </c>
      <c r="G365" s="39" t="n">
        <v>43</v>
      </c>
      <c r="H365" s="39" t="n">
        <v>32</v>
      </c>
      <c r="I365" s="40" t="inlineStr">
        <is>
          <t>10 34 38 40 42 43</t>
        </is>
      </c>
      <c r="J365" s="39" t="n">
        <v>207</v>
      </c>
      <c r="K365" s="39" t="n">
        <v>1</v>
      </c>
      <c r="L365" s="39" t="n">
        <v>8</v>
      </c>
      <c r="M365" s="39" t="n">
        <v>33</v>
      </c>
      <c r="N365" s="39" t="n">
        <v>1</v>
      </c>
      <c r="O365" s="39" t="inlineStr">
        <is>
          <t>고5 저1</t>
        </is>
      </c>
      <c r="P365" s="38" t="n">
        <v>45</v>
      </c>
      <c r="Q365" s="39" t="inlineStr">
        <is>
          <t>-14</t>
        </is>
      </c>
      <c r="R365" s="39" t="inlineStr">
        <is>
          <t>상위91.8%</t>
        </is>
      </c>
      <c r="S365" s="39" t="n">
        <v>1</v>
      </c>
      <c r="T365" s="39" t="n">
        <v>0</v>
      </c>
      <c r="U365" s="39" t="n">
        <v>0</v>
      </c>
      <c r="V365" s="39" t="n">
        <v>0</v>
      </c>
      <c r="W365" s="39" t="n">
        <v>1</v>
      </c>
      <c r="X365" s="39" t="n">
        <v>21</v>
      </c>
      <c r="Y365" s="39" t="n">
        <v>9</v>
      </c>
      <c r="Z365" s="39" t="n">
        <v>21.91</v>
      </c>
      <c r="AA365" s="39" t="n">
        <v>20.36</v>
      </c>
    </row>
    <row r="366">
      <c r="A366" s="27" t="n">
        <v>861</v>
      </c>
      <c r="B366" s="28" t="n">
        <v>11</v>
      </c>
      <c r="C366" s="28" t="n">
        <v>17</v>
      </c>
      <c r="D366" s="28" t="n">
        <v>19</v>
      </c>
      <c r="E366" s="28" t="n">
        <v>21</v>
      </c>
      <c r="F366" s="28" t="n">
        <v>22</v>
      </c>
      <c r="G366" s="28" t="n">
        <v>25</v>
      </c>
      <c r="H366" s="28" t="n">
        <v>24</v>
      </c>
      <c r="I366" s="30" t="inlineStr">
        <is>
          <t>11 17 19 21 22 25</t>
        </is>
      </c>
      <c r="J366" s="28" t="n">
        <v>115</v>
      </c>
      <c r="K366" s="28" t="n">
        <v>5</v>
      </c>
      <c r="L366" s="28" t="n">
        <v>5</v>
      </c>
      <c r="M366" s="28" t="n">
        <v>14</v>
      </c>
      <c r="N366" s="28" t="n">
        <v>1</v>
      </c>
      <c r="O366" s="28" t="inlineStr">
        <is>
          <t>고1 저5</t>
        </is>
      </c>
      <c r="P366" s="27" t="n">
        <v>65</v>
      </c>
      <c r="Q366" s="28" t="inlineStr">
        <is>
          <t>+6</t>
        </is>
      </c>
      <c r="R366" s="28" t="inlineStr">
        <is>
          <t>상위32.5%</t>
        </is>
      </c>
      <c r="S366" s="28" t="n">
        <v>5</v>
      </c>
      <c r="T366" s="28" t="n">
        <v>0</v>
      </c>
      <c r="U366" s="28" t="n">
        <v>0</v>
      </c>
      <c r="V366" s="28" t="n">
        <v>0</v>
      </c>
      <c r="W366" s="28" t="n">
        <v>1</v>
      </c>
      <c r="X366" s="28" t="n">
        <v>31</v>
      </c>
      <c r="Y366" s="28" t="n">
        <v>4</v>
      </c>
      <c r="Z366" s="28" t="n">
        <v>48.72</v>
      </c>
      <c r="AA366" s="28" t="n">
        <v>21.42</v>
      </c>
    </row>
    <row r="367">
      <c r="A367" s="41" t="n">
        <v>860</v>
      </c>
      <c r="B367" s="42" t="n">
        <v>4</v>
      </c>
      <c r="C367" s="42" t="n">
        <v>8</v>
      </c>
      <c r="D367" s="42" t="n">
        <v>18</v>
      </c>
      <c r="E367" s="42" t="n">
        <v>25</v>
      </c>
      <c r="F367" s="42" t="n">
        <v>27</v>
      </c>
      <c r="G367" s="42" t="n">
        <v>32</v>
      </c>
      <c r="H367" s="42" t="n">
        <v>42</v>
      </c>
      <c r="I367" s="43" t="inlineStr">
        <is>
          <t>4 8 18 25 27 32</t>
        </is>
      </c>
      <c r="J367" s="42" t="n">
        <v>114</v>
      </c>
      <c r="K367" s="42" t="n">
        <v>2</v>
      </c>
      <c r="L367" s="42" t="n">
        <v>8</v>
      </c>
      <c r="M367" s="42" t="n">
        <v>28</v>
      </c>
      <c r="N367" s="42" t="n">
        <v>0</v>
      </c>
      <c r="O367" s="42" t="inlineStr">
        <is>
          <t>고3 저3</t>
        </is>
      </c>
      <c r="P367" s="41" t="n">
        <v>53</v>
      </c>
      <c r="Q367" s="42" t="inlineStr">
        <is>
          <t>-6</t>
        </is>
      </c>
      <c r="R367" s="42" t="inlineStr">
        <is>
          <t>상위73.7%</t>
        </is>
      </c>
      <c r="S367" s="42" t="n">
        <v>4</v>
      </c>
      <c r="T367" s="42" t="n">
        <v>0</v>
      </c>
      <c r="U367" s="42" t="n">
        <v>0</v>
      </c>
      <c r="V367" s="42" t="n">
        <v>0</v>
      </c>
      <c r="W367" s="42" t="n">
        <v>3</v>
      </c>
      <c r="X367" s="42" t="n">
        <v>22</v>
      </c>
      <c r="Y367" s="42" t="n">
        <v>10</v>
      </c>
      <c r="Z367" s="42" t="n">
        <v>18.8</v>
      </c>
      <c r="AA367" s="42" t="n">
        <v>12.03</v>
      </c>
    </row>
    <row r="368">
      <c r="A368" s="38" t="n">
        <v>859</v>
      </c>
      <c r="B368" s="39" t="n">
        <v>8</v>
      </c>
      <c r="C368" s="39" t="n">
        <v>22</v>
      </c>
      <c r="D368" s="39" t="n">
        <v>35</v>
      </c>
      <c r="E368" s="39" t="n">
        <v>38</v>
      </c>
      <c r="F368" s="39" t="n">
        <v>39</v>
      </c>
      <c r="G368" s="39" t="n">
        <v>41</v>
      </c>
      <c r="H368" s="39" t="n">
        <v>24</v>
      </c>
      <c r="I368" s="40" t="inlineStr">
        <is>
          <t>8 22 35 38 39 41</t>
        </is>
      </c>
      <c r="J368" s="39" t="n">
        <v>183</v>
      </c>
      <c r="K368" s="39" t="n">
        <v>3</v>
      </c>
      <c r="L368" s="39" t="n">
        <v>9</v>
      </c>
      <c r="M368" s="39" t="n">
        <v>33</v>
      </c>
      <c r="N368" s="39" t="n">
        <v>1</v>
      </c>
      <c r="O368" s="39" t="inlineStr">
        <is>
          <t>고4 저2</t>
        </is>
      </c>
      <c r="P368" s="38" t="n">
        <v>46</v>
      </c>
      <c r="Q368" s="39" t="inlineStr">
        <is>
          <t>-13</t>
        </is>
      </c>
      <c r="R368" s="39" t="inlineStr">
        <is>
          <t>상위90.9%</t>
        </is>
      </c>
      <c r="S368" s="39" t="n">
        <v>3</v>
      </c>
      <c r="T368" s="39" t="n">
        <v>0</v>
      </c>
      <c r="U368" s="39" t="n">
        <v>0</v>
      </c>
      <c r="V368" s="39" t="n">
        <v>0</v>
      </c>
      <c r="W368" s="39" t="n">
        <v>0</v>
      </c>
      <c r="X368" s="39" t="n">
        <v>23</v>
      </c>
      <c r="Y368" s="39" t="n">
        <v>11</v>
      </c>
      <c r="Z368" s="39" t="n">
        <v>18.54</v>
      </c>
      <c r="AA368" s="39" t="n">
        <v>18.12</v>
      </c>
    </row>
    <row r="369">
      <c r="A369" s="41" t="n">
        <v>858</v>
      </c>
      <c r="B369" s="42" t="n">
        <v>9</v>
      </c>
      <c r="C369" s="42" t="n">
        <v>13</v>
      </c>
      <c r="D369" s="42" t="n">
        <v>32</v>
      </c>
      <c r="E369" s="42" t="n">
        <v>38</v>
      </c>
      <c r="F369" s="42" t="n">
        <v>39</v>
      </c>
      <c r="G369" s="42" t="n">
        <v>43</v>
      </c>
      <c r="H369" s="42" t="n">
        <v>23</v>
      </c>
      <c r="I369" s="43" t="inlineStr">
        <is>
          <t>9 13 32 38 39 43</t>
        </is>
      </c>
      <c r="J369" s="42" t="n">
        <v>174</v>
      </c>
      <c r="K369" s="42" t="n">
        <v>4</v>
      </c>
      <c r="L369" s="42" t="n">
        <v>8</v>
      </c>
      <c r="M369" s="42" t="n">
        <v>34</v>
      </c>
      <c r="N369" s="42" t="n">
        <v>1</v>
      </c>
      <c r="O369" s="42" t="inlineStr">
        <is>
          <t>고4 저2</t>
        </is>
      </c>
      <c r="P369" s="41" t="n">
        <v>55</v>
      </c>
      <c r="Q369" s="42" t="inlineStr">
        <is>
          <t>-4</t>
        </is>
      </c>
      <c r="R369" s="42" t="inlineStr">
        <is>
          <t>상위66.9%</t>
        </is>
      </c>
      <c r="S369" s="42" t="n">
        <v>3</v>
      </c>
      <c r="T369" s="42" t="n">
        <v>0</v>
      </c>
      <c r="U369" s="42" t="n">
        <v>0</v>
      </c>
      <c r="V369" s="42" t="n">
        <v>0</v>
      </c>
      <c r="W369" s="42" t="n">
        <v>1</v>
      </c>
      <c r="X369" s="42" t="n">
        <v>26</v>
      </c>
      <c r="Y369" s="42" t="n">
        <v>9</v>
      </c>
      <c r="Z369" s="42" t="n">
        <v>22.02</v>
      </c>
      <c r="AA369" s="42" t="n">
        <v>22.37</v>
      </c>
    </row>
    <row r="370">
      <c r="A370" s="25" t="n">
        <v>857</v>
      </c>
      <c r="B370" s="26" t="n">
        <v>6</v>
      </c>
      <c r="C370" s="26" t="n">
        <v>10</v>
      </c>
      <c r="D370" s="26" t="n">
        <v>16</v>
      </c>
      <c r="E370" s="26" t="n">
        <v>28</v>
      </c>
      <c r="F370" s="26" t="n">
        <v>34</v>
      </c>
      <c r="G370" s="26" t="n">
        <v>38</v>
      </c>
      <c r="H370" s="26" t="n">
        <v>43</v>
      </c>
      <c r="I370" s="44" t="inlineStr">
        <is>
          <t>6 10 16 28 34 38</t>
        </is>
      </c>
      <c r="J370" s="26" t="n">
        <v>132</v>
      </c>
      <c r="K370" s="26" t="n">
        <v>0</v>
      </c>
      <c r="L370" s="26" t="n">
        <v>4</v>
      </c>
      <c r="M370" s="26" t="n">
        <v>32</v>
      </c>
      <c r="N370" s="26" t="n">
        <v>0</v>
      </c>
      <c r="O370" s="26" t="inlineStr">
        <is>
          <t>고3 저3</t>
        </is>
      </c>
      <c r="P370" s="25" t="n">
        <v>81</v>
      </c>
      <c r="Q370" s="26" t="inlineStr">
        <is>
          <t>+22</t>
        </is>
      </c>
      <c r="R370" s="26" t="inlineStr">
        <is>
          <t>상위2.9%</t>
        </is>
      </c>
      <c r="S370" s="26" t="n">
        <v>4</v>
      </c>
      <c r="T370" s="26" t="n">
        <v>0</v>
      </c>
      <c r="U370" s="26" t="n">
        <v>0</v>
      </c>
      <c r="V370" s="26" t="n">
        <v>0</v>
      </c>
      <c r="W370" s="26" t="n">
        <v>1</v>
      </c>
      <c r="X370" s="26" t="n">
        <v>39</v>
      </c>
      <c r="Y370" s="26" t="n">
        <v>15</v>
      </c>
      <c r="Z370" s="26" t="n">
        <v>12.85</v>
      </c>
      <c r="AA370" s="26" t="n">
        <v>34.26</v>
      </c>
    </row>
    <row r="371">
      <c r="A371" s="41" t="n">
        <v>856</v>
      </c>
      <c r="B371" s="42" t="n">
        <v>10</v>
      </c>
      <c r="C371" s="42" t="n">
        <v>24</v>
      </c>
      <c r="D371" s="42" t="n">
        <v>40</v>
      </c>
      <c r="E371" s="42" t="n">
        <v>41</v>
      </c>
      <c r="F371" s="42" t="n">
        <v>43</v>
      </c>
      <c r="G371" s="42" t="n">
        <v>44</v>
      </c>
      <c r="H371" s="42" t="n">
        <v>17</v>
      </c>
      <c r="I371" s="43" t="inlineStr">
        <is>
          <t>10 24 40 41 43 44</t>
        </is>
      </c>
      <c r="J371" s="42" t="n">
        <v>202</v>
      </c>
      <c r="K371" s="42" t="n">
        <v>2</v>
      </c>
      <c r="L371" s="42" t="n">
        <v>8</v>
      </c>
      <c r="M371" s="42" t="n">
        <v>34</v>
      </c>
      <c r="N371" s="42" t="n">
        <v>2</v>
      </c>
      <c r="O371" s="42" t="inlineStr">
        <is>
          <t>고5 저1</t>
        </is>
      </c>
      <c r="P371" s="41" t="n">
        <v>56</v>
      </c>
      <c r="Q371" s="42" t="inlineStr">
        <is>
          <t>-3</t>
        </is>
      </c>
      <c r="R371" s="42" t="inlineStr">
        <is>
          <t>상위63.5%</t>
        </is>
      </c>
      <c r="S371" s="42" t="n">
        <v>1</v>
      </c>
      <c r="T371" s="42" t="n">
        <v>0</v>
      </c>
      <c r="U371" s="42" t="n">
        <v>0</v>
      </c>
      <c r="V371" s="42" t="n">
        <v>0</v>
      </c>
      <c r="W371" s="42" t="n">
        <v>2</v>
      </c>
      <c r="X371" s="42" t="n">
        <v>25</v>
      </c>
      <c r="Y371" s="42" t="n">
        <v>5</v>
      </c>
      <c r="Z371" s="42" t="n">
        <v>39.78</v>
      </c>
      <c r="AA371" s="42" t="n">
        <v>19.56</v>
      </c>
    </row>
    <row r="372">
      <c r="A372" s="25" t="n">
        <v>855</v>
      </c>
      <c r="B372" s="26" t="n">
        <v>8</v>
      </c>
      <c r="C372" s="26" t="n">
        <v>15</v>
      </c>
      <c r="D372" s="26" t="n">
        <v>17</v>
      </c>
      <c r="E372" s="26" t="n">
        <v>19</v>
      </c>
      <c r="F372" s="26" t="n">
        <v>43</v>
      </c>
      <c r="G372" s="26" t="n">
        <v>44</v>
      </c>
      <c r="H372" s="26" t="n">
        <v>7</v>
      </c>
      <c r="I372" s="44" t="inlineStr">
        <is>
          <t>8 15 17 19 43 44</t>
        </is>
      </c>
      <c r="J372" s="26" t="n">
        <v>146</v>
      </c>
      <c r="K372" s="26" t="n">
        <v>4</v>
      </c>
      <c r="L372" s="26" t="n">
        <v>9</v>
      </c>
      <c r="M372" s="26" t="n">
        <v>36</v>
      </c>
      <c r="N372" s="26" t="n">
        <v>1</v>
      </c>
      <c r="O372" s="26" t="inlineStr">
        <is>
          <t>고2 저4</t>
        </is>
      </c>
      <c r="P372" s="25" t="n">
        <v>71</v>
      </c>
      <c r="Q372" s="26" t="inlineStr">
        <is>
          <t>+12</t>
        </is>
      </c>
      <c r="R372" s="26" t="inlineStr">
        <is>
          <t>상위14.8%</t>
        </is>
      </c>
      <c r="S372" s="26" t="n">
        <v>6</v>
      </c>
      <c r="T372" s="26" t="n">
        <v>0</v>
      </c>
      <c r="U372" s="26" t="n">
        <v>0</v>
      </c>
      <c r="V372" s="26" t="n">
        <v>0</v>
      </c>
      <c r="W372" s="26" t="n">
        <v>1</v>
      </c>
      <c r="X372" s="26" t="n">
        <v>34</v>
      </c>
      <c r="Y372" s="26" t="n">
        <v>9</v>
      </c>
      <c r="Z372" s="26" t="n">
        <v>22.7</v>
      </c>
      <c r="AA372" s="26" t="n">
        <v>18.81</v>
      </c>
    </row>
    <row r="373">
      <c r="A373" s="38" t="n">
        <v>854</v>
      </c>
      <c r="B373" s="39" t="n">
        <v>20</v>
      </c>
      <c r="C373" s="39" t="n">
        <v>25</v>
      </c>
      <c r="D373" s="39" t="n">
        <v>31</v>
      </c>
      <c r="E373" s="39" t="n">
        <v>32</v>
      </c>
      <c r="F373" s="39" t="n">
        <v>36</v>
      </c>
      <c r="G373" s="39" t="n">
        <v>43</v>
      </c>
      <c r="H373" s="39" t="n">
        <v>3</v>
      </c>
      <c r="I373" s="40" t="inlineStr">
        <is>
          <t>20 25 31 32 36 43</t>
        </is>
      </c>
      <c r="J373" s="39" t="n">
        <v>187</v>
      </c>
      <c r="K373" s="39" t="n">
        <v>3</v>
      </c>
      <c r="L373" s="39" t="n">
        <v>5</v>
      </c>
      <c r="M373" s="39" t="n">
        <v>23</v>
      </c>
      <c r="N373" s="39" t="n">
        <v>1</v>
      </c>
      <c r="O373" s="39" t="inlineStr">
        <is>
          <t>고5 저1</t>
        </is>
      </c>
      <c r="P373" s="38" t="n">
        <v>35</v>
      </c>
      <c r="Q373" s="39" t="inlineStr">
        <is>
          <t>-24</t>
        </is>
      </c>
      <c r="R373" s="39" t="inlineStr">
        <is>
          <t>상위99.0%</t>
        </is>
      </c>
      <c r="S373" s="39" t="n">
        <v>3</v>
      </c>
      <c r="T373" s="39" t="n">
        <v>0</v>
      </c>
      <c r="U373" s="39" t="n">
        <v>0</v>
      </c>
      <c r="V373" s="39" t="n">
        <v>0</v>
      </c>
      <c r="W373" s="39" t="n">
        <v>1</v>
      </c>
      <c r="X373" s="39" t="n">
        <v>16</v>
      </c>
      <c r="Y373" s="39" t="n">
        <v>6</v>
      </c>
      <c r="Z373" s="39" t="n">
        <v>34.22</v>
      </c>
      <c r="AA373" s="39" t="n">
        <v>9.859999999999999</v>
      </c>
    </row>
    <row r="374">
      <c r="A374" s="38" t="n">
        <v>853</v>
      </c>
      <c r="B374" s="39" t="n">
        <v>2</v>
      </c>
      <c r="C374" s="39" t="n">
        <v>8</v>
      </c>
      <c r="D374" s="39" t="n">
        <v>23</v>
      </c>
      <c r="E374" s="39" t="n">
        <v>26</v>
      </c>
      <c r="F374" s="39" t="n">
        <v>27</v>
      </c>
      <c r="G374" s="39" t="n">
        <v>44</v>
      </c>
      <c r="H374" s="39" t="n">
        <v>13</v>
      </c>
      <c r="I374" s="40" t="inlineStr">
        <is>
          <t>2 8 23 26 27 44</t>
        </is>
      </c>
      <c r="J374" s="39" t="n">
        <v>130</v>
      </c>
      <c r="K374" s="39" t="n">
        <v>2</v>
      </c>
      <c r="L374" s="39" t="n">
        <v>8</v>
      </c>
      <c r="M374" s="39" t="n">
        <v>42</v>
      </c>
      <c r="N374" s="39" t="n">
        <v>1</v>
      </c>
      <c r="O374" s="39" t="inlineStr">
        <is>
          <t>고4 저2</t>
        </is>
      </c>
      <c r="P374" s="38" t="n">
        <v>48</v>
      </c>
      <c r="Q374" s="39" t="inlineStr">
        <is>
          <t>-11</t>
        </is>
      </c>
      <c r="R374" s="39" t="inlineStr">
        <is>
          <t>상위87.0%</t>
        </is>
      </c>
      <c r="S374" s="39" t="n">
        <v>4</v>
      </c>
      <c r="T374" s="39" t="n">
        <v>0</v>
      </c>
      <c r="U374" s="39" t="n">
        <v>0</v>
      </c>
      <c r="V374" s="39" t="n">
        <v>0</v>
      </c>
      <c r="W374" s="39" t="n">
        <v>2</v>
      </c>
      <c r="X374" s="39" t="n">
        <v>21</v>
      </c>
      <c r="Y374" s="39" t="n">
        <v>7</v>
      </c>
      <c r="Z374" s="39" t="n">
        <v>28.85</v>
      </c>
      <c r="AA374" s="39" t="n">
        <v>7.29</v>
      </c>
    </row>
    <row r="375">
      <c r="A375" s="41" t="n">
        <v>852</v>
      </c>
      <c r="B375" s="42" t="n">
        <v>11</v>
      </c>
      <c r="C375" s="42" t="n">
        <v>17</v>
      </c>
      <c r="D375" s="42" t="n">
        <v>28</v>
      </c>
      <c r="E375" s="42" t="n">
        <v>30</v>
      </c>
      <c r="F375" s="42" t="n">
        <v>33</v>
      </c>
      <c r="G375" s="42" t="n">
        <v>35</v>
      </c>
      <c r="H375" s="42" t="n">
        <v>9</v>
      </c>
      <c r="I375" s="43" t="inlineStr">
        <is>
          <t>11 17 28 30 33 35</t>
        </is>
      </c>
      <c r="J375" s="42" t="n">
        <v>154</v>
      </c>
      <c r="K375" s="42" t="n">
        <v>4</v>
      </c>
      <c r="L375" s="42" t="n">
        <v>8</v>
      </c>
      <c r="M375" s="42" t="n">
        <v>24</v>
      </c>
      <c r="N375" s="42" t="n">
        <v>0</v>
      </c>
      <c r="O375" s="42" t="inlineStr">
        <is>
          <t>고4 저2</t>
        </is>
      </c>
      <c r="P375" s="41" t="n">
        <v>52</v>
      </c>
      <c r="Q375" s="42" t="inlineStr">
        <is>
          <t>-7</t>
        </is>
      </c>
      <c r="R375" s="42" t="inlineStr">
        <is>
          <t>상위77.4%</t>
        </is>
      </c>
      <c r="S375" s="42" t="n">
        <v>3</v>
      </c>
      <c r="T375" s="42" t="n">
        <v>0</v>
      </c>
      <c r="U375" s="42" t="n">
        <v>0</v>
      </c>
      <c r="V375" s="42" t="n">
        <v>0</v>
      </c>
      <c r="W375" s="42" t="n">
        <v>0</v>
      </c>
      <c r="X375" s="42" t="n">
        <v>26</v>
      </c>
      <c r="Y375" s="42" t="n">
        <v>4</v>
      </c>
      <c r="Z375" s="42" t="n">
        <v>48.02</v>
      </c>
      <c r="AA375" s="42" t="n">
        <v>21.88</v>
      </c>
    </row>
    <row r="376">
      <c r="A376" s="27" t="n">
        <v>851</v>
      </c>
      <c r="B376" s="28" t="n">
        <v>14</v>
      </c>
      <c r="C376" s="28" t="n">
        <v>18</v>
      </c>
      <c r="D376" s="28" t="n">
        <v>22</v>
      </c>
      <c r="E376" s="28" t="n">
        <v>26</v>
      </c>
      <c r="F376" s="28" t="n">
        <v>31</v>
      </c>
      <c r="G376" s="28" t="n">
        <v>44</v>
      </c>
      <c r="H376" s="28" t="n">
        <v>40</v>
      </c>
      <c r="I376" s="30" t="inlineStr">
        <is>
          <t>14 18 22 26 31 44</t>
        </is>
      </c>
      <c r="J376" s="28" t="n">
        <v>155</v>
      </c>
      <c r="K376" s="28" t="n">
        <v>1</v>
      </c>
      <c r="L376" s="28" t="n">
        <v>6</v>
      </c>
      <c r="M376" s="28" t="n">
        <v>30</v>
      </c>
      <c r="N376" s="28" t="n">
        <v>0</v>
      </c>
      <c r="O376" s="28" t="inlineStr">
        <is>
          <t>고3 저3</t>
        </is>
      </c>
      <c r="P376" s="27" t="n">
        <v>66</v>
      </c>
      <c r="Q376" s="28" t="inlineStr">
        <is>
          <t>+7</t>
        </is>
      </c>
      <c r="R376" s="28" t="inlineStr">
        <is>
          <t>상위29.4%</t>
        </is>
      </c>
      <c r="S376" s="28" t="n">
        <v>6</v>
      </c>
      <c r="T376" s="28" t="n">
        <v>0</v>
      </c>
      <c r="U376" s="28" t="n">
        <v>0</v>
      </c>
      <c r="V376" s="28" t="n">
        <v>0</v>
      </c>
      <c r="W376" s="28" t="n">
        <v>4</v>
      </c>
      <c r="X376" s="28" t="n">
        <v>27</v>
      </c>
      <c r="Y376" s="28" t="n">
        <v>8</v>
      </c>
      <c r="Z376" s="28" t="n">
        <v>24.84</v>
      </c>
      <c r="AA376" s="28" t="n">
        <v>14.67</v>
      </c>
    </row>
    <row r="377">
      <c r="A377" s="41" t="n">
        <v>850</v>
      </c>
      <c r="B377" s="42" t="n">
        <v>16</v>
      </c>
      <c r="C377" s="42" t="n">
        <v>20</v>
      </c>
      <c r="D377" s="42" t="n">
        <v>24</v>
      </c>
      <c r="E377" s="42" t="n">
        <v>28</v>
      </c>
      <c r="F377" s="42" t="n">
        <v>36</v>
      </c>
      <c r="G377" s="42" t="n">
        <v>39</v>
      </c>
      <c r="H377" s="42" t="n">
        <v>5</v>
      </c>
      <c r="I377" s="43" t="inlineStr">
        <is>
          <t>16 20 24 28 36 39</t>
        </is>
      </c>
      <c r="J377" s="42" t="n">
        <v>163</v>
      </c>
      <c r="K377" s="42" t="n">
        <v>1</v>
      </c>
      <c r="L377" s="42" t="n">
        <v>5</v>
      </c>
      <c r="M377" s="42" t="n">
        <v>23</v>
      </c>
      <c r="N377" s="42" t="n">
        <v>0</v>
      </c>
      <c r="O377" s="42" t="inlineStr">
        <is>
          <t>고4 저2</t>
        </is>
      </c>
      <c r="P377" s="41" t="n">
        <v>53</v>
      </c>
      <c r="Q377" s="42" t="inlineStr">
        <is>
          <t>-6</t>
        </is>
      </c>
      <c r="R377" s="42" t="inlineStr">
        <is>
          <t>상위73.7%</t>
        </is>
      </c>
      <c r="S377" s="42" t="n">
        <v>3</v>
      </c>
      <c r="T377" s="42" t="n">
        <v>0</v>
      </c>
      <c r="U377" s="42" t="n">
        <v>0</v>
      </c>
      <c r="V377" s="42" t="n">
        <v>0</v>
      </c>
      <c r="W377" s="42" t="n">
        <v>1</v>
      </c>
      <c r="X377" s="42" t="n">
        <v>25</v>
      </c>
      <c r="Y377" s="42" t="n">
        <v>6</v>
      </c>
      <c r="Z377" s="42" t="n">
        <v>33.78</v>
      </c>
      <c r="AA377" s="42" t="n">
        <v>21.36</v>
      </c>
    </row>
    <row r="378">
      <c r="A378" s="25" t="n">
        <v>849</v>
      </c>
      <c r="B378" s="26" t="n">
        <v>5</v>
      </c>
      <c r="C378" s="26" t="n">
        <v>13</v>
      </c>
      <c r="D378" s="26" t="n">
        <v>17</v>
      </c>
      <c r="E378" s="26" t="n">
        <v>29</v>
      </c>
      <c r="F378" s="26" t="n">
        <v>34</v>
      </c>
      <c r="G378" s="26" t="n">
        <v>39</v>
      </c>
      <c r="H378" s="26" t="n">
        <v>3</v>
      </c>
      <c r="I378" s="44" t="inlineStr">
        <is>
          <t>5 13 17 29 34 39</t>
        </is>
      </c>
      <c r="J378" s="26" t="n">
        <v>137</v>
      </c>
      <c r="K378" s="26" t="n">
        <v>5</v>
      </c>
      <c r="L378" s="26" t="n">
        <v>8</v>
      </c>
      <c r="M378" s="26" t="n">
        <v>34</v>
      </c>
      <c r="N378" s="26" t="n">
        <v>0</v>
      </c>
      <c r="O378" s="26" t="inlineStr">
        <is>
          <t>고3 저3</t>
        </is>
      </c>
      <c r="P378" s="25" t="n">
        <v>69</v>
      </c>
      <c r="Q378" s="26" t="inlineStr">
        <is>
          <t>+10</t>
        </is>
      </c>
      <c r="R378" s="26" t="inlineStr">
        <is>
          <t>상위19.9%</t>
        </is>
      </c>
      <c r="S378" s="26" t="n">
        <v>8</v>
      </c>
      <c r="T378" s="26" t="n">
        <v>0</v>
      </c>
      <c r="U378" s="26" t="n">
        <v>0</v>
      </c>
      <c r="V378" s="26" t="n">
        <v>0</v>
      </c>
      <c r="W378" s="26" t="n">
        <v>5</v>
      </c>
      <c r="X378" s="26" t="n">
        <v>27</v>
      </c>
      <c r="Y378" s="26" t="n">
        <v>17</v>
      </c>
      <c r="Z378" s="26" t="n">
        <v>11.58</v>
      </c>
      <c r="AA378" s="26" t="n">
        <v>24.05</v>
      </c>
    </row>
    <row r="379">
      <c r="A379" s="38" t="n">
        <v>848</v>
      </c>
      <c r="B379" s="39" t="n">
        <v>1</v>
      </c>
      <c r="C379" s="39" t="n">
        <v>2</v>
      </c>
      <c r="D379" s="39" t="n">
        <v>16</v>
      </c>
      <c r="E379" s="39" t="n">
        <v>22</v>
      </c>
      <c r="F379" s="39" t="n">
        <v>38</v>
      </c>
      <c r="G379" s="39" t="n">
        <v>39</v>
      </c>
      <c r="H379" s="39" t="n">
        <v>34</v>
      </c>
      <c r="I379" s="40" t="inlineStr">
        <is>
          <t>1 2 16 22 38 39</t>
        </is>
      </c>
      <c r="J379" s="39" t="n">
        <v>118</v>
      </c>
      <c r="K379" s="39" t="n">
        <v>2</v>
      </c>
      <c r="L379" s="39" t="n">
        <v>8</v>
      </c>
      <c r="M379" s="39" t="n">
        <v>38</v>
      </c>
      <c r="N379" s="39" t="n">
        <v>2</v>
      </c>
      <c r="O379" s="39" t="inlineStr">
        <is>
          <t>고2 저4</t>
        </is>
      </c>
      <c r="P379" s="38" t="n">
        <v>43</v>
      </c>
      <c r="Q379" s="39" t="inlineStr">
        <is>
          <t>-16</t>
        </is>
      </c>
      <c r="R379" s="39" t="inlineStr">
        <is>
          <t>상위94.4%</t>
        </is>
      </c>
      <c r="S379" s="39" t="n">
        <v>3</v>
      </c>
      <c r="T379" s="39" t="n">
        <v>0</v>
      </c>
      <c r="U379" s="39" t="n">
        <v>0</v>
      </c>
      <c r="V379" s="39" t="n">
        <v>0</v>
      </c>
      <c r="W379" s="39" t="n">
        <v>1</v>
      </c>
      <c r="X379" s="39" t="n">
        <v>20</v>
      </c>
      <c r="Y379" s="39" t="n">
        <v>7</v>
      </c>
      <c r="Z379" s="39" t="n">
        <v>30.12</v>
      </c>
      <c r="AA379" s="39" t="n">
        <v>15.41</v>
      </c>
    </row>
    <row r="380">
      <c r="A380" s="41" t="n">
        <v>847</v>
      </c>
      <c r="B380" s="42" t="n">
        <v>12</v>
      </c>
      <c r="C380" s="42" t="n">
        <v>16</v>
      </c>
      <c r="D380" s="42" t="n">
        <v>26</v>
      </c>
      <c r="E380" s="42" t="n">
        <v>28</v>
      </c>
      <c r="F380" s="42" t="n">
        <v>30</v>
      </c>
      <c r="G380" s="42" t="n">
        <v>42</v>
      </c>
      <c r="H380" s="42" t="n">
        <v>22</v>
      </c>
      <c r="I380" s="43" t="inlineStr">
        <is>
          <t>12 16 26 28 30 42</t>
        </is>
      </c>
      <c r="J380" s="42" t="n">
        <v>154</v>
      </c>
      <c r="K380" s="42" t="n">
        <v>0</v>
      </c>
      <c r="L380" s="42" t="n">
        <v>4</v>
      </c>
      <c r="M380" s="42" t="n">
        <v>30</v>
      </c>
      <c r="N380" s="42" t="n">
        <v>0</v>
      </c>
      <c r="O380" s="42" t="inlineStr">
        <is>
          <t>고4 저2</t>
        </is>
      </c>
      <c r="P380" s="41" t="n">
        <v>56</v>
      </c>
      <c r="Q380" s="42" t="inlineStr">
        <is>
          <t>-3</t>
        </is>
      </c>
      <c r="R380" s="42" t="inlineStr">
        <is>
          <t>상위63.5%</t>
        </is>
      </c>
      <c r="S380" s="42" t="n">
        <v>0</v>
      </c>
      <c r="T380" s="42" t="n">
        <v>0</v>
      </c>
      <c r="U380" s="42" t="n">
        <v>0</v>
      </c>
      <c r="V380" s="42" t="n">
        <v>0</v>
      </c>
      <c r="W380" s="42" t="n">
        <v>0</v>
      </c>
      <c r="X380" s="42" t="n">
        <v>28</v>
      </c>
      <c r="Y380" s="42" t="n">
        <v>8</v>
      </c>
      <c r="Z380" s="42" t="n">
        <v>25.21</v>
      </c>
      <c r="AA380" s="42" t="n">
        <v>20.97</v>
      </c>
    </row>
    <row r="381">
      <c r="A381" s="25" t="n">
        <v>846</v>
      </c>
      <c r="B381" s="26" t="n">
        <v>5</v>
      </c>
      <c r="C381" s="26" t="n">
        <v>18</v>
      </c>
      <c r="D381" s="26" t="n">
        <v>30</v>
      </c>
      <c r="E381" s="26" t="n">
        <v>41</v>
      </c>
      <c r="F381" s="26" t="n">
        <v>43</v>
      </c>
      <c r="G381" s="26" t="n">
        <v>45</v>
      </c>
      <c r="H381" s="26" t="n">
        <v>13</v>
      </c>
      <c r="I381" s="44" t="inlineStr">
        <is>
          <t>5 18 30 41 43 45</t>
        </is>
      </c>
      <c r="J381" s="26" t="n">
        <v>182</v>
      </c>
      <c r="K381" s="26" t="n">
        <v>4</v>
      </c>
      <c r="L381" s="26" t="n">
        <v>7</v>
      </c>
      <c r="M381" s="26" t="n">
        <v>40</v>
      </c>
      <c r="N381" s="26" t="n">
        <v>0</v>
      </c>
      <c r="O381" s="26" t="inlineStr">
        <is>
          <t>고4 저2</t>
        </is>
      </c>
      <c r="P381" s="25" t="n">
        <v>70</v>
      </c>
      <c r="Q381" s="26" t="inlineStr">
        <is>
          <t>+11</t>
        </is>
      </c>
      <c r="R381" s="26" t="inlineStr">
        <is>
          <t>상위17.7%</t>
        </is>
      </c>
      <c r="S381" s="26" t="n">
        <v>7</v>
      </c>
      <c r="T381" s="26" t="n">
        <v>0</v>
      </c>
      <c r="U381" s="26" t="n">
        <v>0</v>
      </c>
      <c r="V381" s="26" t="n">
        <v>0</v>
      </c>
      <c r="W381" s="26" t="n">
        <v>2</v>
      </c>
      <c r="X381" s="26" t="n">
        <v>32</v>
      </c>
      <c r="Y381" s="26" t="n">
        <v>13</v>
      </c>
      <c r="Z381" s="26" t="n">
        <v>15.97</v>
      </c>
      <c r="AA381" s="26" t="n">
        <v>28.8</v>
      </c>
    </row>
    <row r="382">
      <c r="A382" s="27" t="n">
        <v>845</v>
      </c>
      <c r="B382" s="28" t="n">
        <v>1</v>
      </c>
      <c r="C382" s="28" t="n">
        <v>16</v>
      </c>
      <c r="D382" s="28" t="n">
        <v>29</v>
      </c>
      <c r="E382" s="28" t="n">
        <v>33</v>
      </c>
      <c r="F382" s="28" t="n">
        <v>40</v>
      </c>
      <c r="G382" s="28" t="n">
        <v>45</v>
      </c>
      <c r="H382" s="28" t="n">
        <v>6</v>
      </c>
      <c r="I382" s="30" t="inlineStr">
        <is>
          <t>1 16 29 33 40 45</t>
        </is>
      </c>
      <c r="J382" s="28" t="n">
        <v>164</v>
      </c>
      <c r="K382" s="28" t="n">
        <v>4</v>
      </c>
      <c r="L382" s="28" t="n">
        <v>10</v>
      </c>
      <c r="M382" s="28" t="n">
        <v>44</v>
      </c>
      <c r="N382" s="28" t="n">
        <v>0</v>
      </c>
      <c r="O382" s="28" t="inlineStr">
        <is>
          <t>고4 저2</t>
        </is>
      </c>
      <c r="P382" s="27" t="n">
        <v>59</v>
      </c>
      <c r="Q382" s="28" t="inlineStr">
        <is>
          <t>-0</t>
        </is>
      </c>
      <c r="R382" s="28" t="inlineStr">
        <is>
          <t>상위52.2%</t>
        </is>
      </c>
      <c r="S382" s="28" t="n">
        <v>4</v>
      </c>
      <c r="T382" s="28" t="n">
        <v>0</v>
      </c>
      <c r="U382" s="28" t="n">
        <v>0</v>
      </c>
      <c r="V382" s="28" t="n">
        <v>0</v>
      </c>
      <c r="W382" s="28" t="n">
        <v>1</v>
      </c>
      <c r="X382" s="28" t="n">
        <v>28</v>
      </c>
      <c r="Y382" s="28" t="n">
        <v>11</v>
      </c>
      <c r="Z382" s="28" t="n">
        <v>18.91</v>
      </c>
      <c r="AA382" s="28" t="n">
        <v>13.75</v>
      </c>
    </row>
    <row r="383">
      <c r="A383" s="25" t="n">
        <v>844</v>
      </c>
      <c r="B383" s="26" t="n">
        <v>7</v>
      </c>
      <c r="C383" s="26" t="n">
        <v>8</v>
      </c>
      <c r="D383" s="26" t="n">
        <v>13</v>
      </c>
      <c r="E383" s="26" t="n">
        <v>15</v>
      </c>
      <c r="F383" s="26" t="n">
        <v>33</v>
      </c>
      <c r="G383" s="26" t="n">
        <v>45</v>
      </c>
      <c r="H383" s="26" t="n">
        <v>18</v>
      </c>
      <c r="I383" s="44" t="inlineStr">
        <is>
          <t>7 8 13 15 33 45</t>
        </is>
      </c>
      <c r="J383" s="26" t="n">
        <v>121</v>
      </c>
      <c r="K383" s="26" t="n">
        <v>5</v>
      </c>
      <c r="L383" s="26" t="n">
        <v>10</v>
      </c>
      <c r="M383" s="26" t="n">
        <v>38</v>
      </c>
      <c r="N383" s="26" t="n">
        <v>1</v>
      </c>
      <c r="O383" s="26" t="inlineStr">
        <is>
          <t>고2 저4</t>
        </is>
      </c>
      <c r="P383" s="25" t="n">
        <v>70</v>
      </c>
      <c r="Q383" s="26" t="inlineStr">
        <is>
          <t>+11</t>
        </is>
      </c>
      <c r="R383" s="26" t="inlineStr">
        <is>
          <t>상위17.7%</t>
        </is>
      </c>
      <c r="S383" s="26" t="n">
        <v>7</v>
      </c>
      <c r="T383" s="26" t="n">
        <v>0</v>
      </c>
      <c r="U383" s="26" t="n">
        <v>0</v>
      </c>
      <c r="V383" s="26" t="n">
        <v>0</v>
      </c>
      <c r="W383" s="26" t="n">
        <v>0</v>
      </c>
      <c r="X383" s="26" t="n">
        <v>35</v>
      </c>
      <c r="Y383" s="26" t="n">
        <v>18</v>
      </c>
      <c r="Z383" s="26" t="n">
        <v>11.63</v>
      </c>
      <c r="AA383" s="26" t="n">
        <v>19.02</v>
      </c>
    </row>
    <row r="384">
      <c r="A384" s="25" t="n">
        <v>843</v>
      </c>
      <c r="B384" s="26" t="n">
        <v>19</v>
      </c>
      <c r="C384" s="26" t="n">
        <v>21</v>
      </c>
      <c r="D384" s="26" t="n">
        <v>30</v>
      </c>
      <c r="E384" s="26" t="n">
        <v>33</v>
      </c>
      <c r="F384" s="26" t="n">
        <v>34</v>
      </c>
      <c r="G384" s="26" t="n">
        <v>42</v>
      </c>
      <c r="H384" s="26" t="n">
        <v>4</v>
      </c>
      <c r="I384" s="44" t="inlineStr">
        <is>
          <t>19 21 30 33 34 42</t>
        </is>
      </c>
      <c r="J384" s="26" t="n">
        <v>179</v>
      </c>
      <c r="K384" s="26" t="n">
        <v>3</v>
      </c>
      <c r="L384" s="26" t="n">
        <v>8</v>
      </c>
      <c r="M384" s="26" t="n">
        <v>23</v>
      </c>
      <c r="N384" s="26" t="n">
        <v>1</v>
      </c>
      <c r="O384" s="26" t="inlineStr">
        <is>
          <t>고4 저2</t>
        </is>
      </c>
      <c r="P384" s="25" t="n">
        <v>72</v>
      </c>
      <c r="Q384" s="26" t="inlineStr">
        <is>
          <t>+13</t>
        </is>
      </c>
      <c r="R384" s="26" t="inlineStr">
        <is>
          <t>상위12.8%</t>
        </is>
      </c>
      <c r="S384" s="26" t="n">
        <v>7</v>
      </c>
      <c r="T384" s="26" t="n">
        <v>0</v>
      </c>
      <c r="U384" s="26" t="n">
        <v>0</v>
      </c>
      <c r="V384" s="26" t="n">
        <v>0</v>
      </c>
      <c r="W384" s="26" t="n">
        <v>0</v>
      </c>
      <c r="X384" s="26" t="n">
        <v>36</v>
      </c>
      <c r="Y384" s="26" t="n">
        <v>5</v>
      </c>
      <c r="Z384" s="26" t="n">
        <v>40.13</v>
      </c>
      <c r="AA384" s="26" t="n">
        <v>27.84</v>
      </c>
    </row>
    <row r="385">
      <c r="A385" s="41" t="n">
        <v>842</v>
      </c>
      <c r="B385" s="42" t="n">
        <v>14</v>
      </c>
      <c r="C385" s="42" t="n">
        <v>26</v>
      </c>
      <c r="D385" s="42" t="n">
        <v>32</v>
      </c>
      <c r="E385" s="42" t="n">
        <v>36</v>
      </c>
      <c r="F385" s="42" t="n">
        <v>39</v>
      </c>
      <c r="G385" s="42" t="n">
        <v>42</v>
      </c>
      <c r="H385" s="42" t="n">
        <v>38</v>
      </c>
      <c r="I385" s="43" t="inlineStr">
        <is>
          <t>14 26 32 36 39 42</t>
        </is>
      </c>
      <c r="J385" s="42" t="n">
        <v>189</v>
      </c>
      <c r="K385" s="42" t="n">
        <v>1</v>
      </c>
      <c r="L385" s="42" t="n">
        <v>7</v>
      </c>
      <c r="M385" s="42" t="n">
        <v>28</v>
      </c>
      <c r="N385" s="42" t="n">
        <v>0</v>
      </c>
      <c r="O385" s="42" t="inlineStr">
        <is>
          <t>고5 저1</t>
        </is>
      </c>
      <c r="P385" s="41" t="n">
        <v>54</v>
      </c>
      <c r="Q385" s="42" t="inlineStr">
        <is>
          <t>-5</t>
        </is>
      </c>
      <c r="R385" s="42" t="inlineStr">
        <is>
          <t>상위69.9%</t>
        </is>
      </c>
      <c r="S385" s="42" t="n">
        <v>4</v>
      </c>
      <c r="T385" s="42" t="n">
        <v>0</v>
      </c>
      <c r="U385" s="42" t="n">
        <v>0</v>
      </c>
      <c r="V385" s="42" t="n">
        <v>0</v>
      </c>
      <c r="W385" s="42" t="n">
        <v>2</v>
      </c>
      <c r="X385" s="42" t="n">
        <v>24</v>
      </c>
      <c r="Y385" s="42" t="n">
        <v>10</v>
      </c>
      <c r="Z385" s="42" t="n">
        <v>20.35</v>
      </c>
      <c r="AA385" s="42" t="n">
        <v>15.3</v>
      </c>
    </row>
    <row r="386">
      <c r="A386" s="27" t="n">
        <v>841</v>
      </c>
      <c r="B386" s="28" t="n">
        <v>5</v>
      </c>
      <c r="C386" s="28" t="n">
        <v>11</v>
      </c>
      <c r="D386" s="28" t="n">
        <v>14</v>
      </c>
      <c r="E386" s="28" t="n">
        <v>30</v>
      </c>
      <c r="F386" s="28" t="n">
        <v>33</v>
      </c>
      <c r="G386" s="28" t="n">
        <v>38</v>
      </c>
      <c r="H386" s="28" t="n">
        <v>24</v>
      </c>
      <c r="I386" s="30" t="inlineStr">
        <is>
          <t>5 11 14 30 33 38</t>
        </is>
      </c>
      <c r="J386" s="28" t="n">
        <v>131</v>
      </c>
      <c r="K386" s="28" t="n">
        <v>3</v>
      </c>
      <c r="L386" s="28" t="n">
        <v>8</v>
      </c>
      <c r="M386" s="28" t="n">
        <v>33</v>
      </c>
      <c r="N386" s="28" t="n">
        <v>0</v>
      </c>
      <c r="O386" s="28" t="inlineStr">
        <is>
          <t>고3 저3</t>
        </is>
      </c>
      <c r="P386" s="27" t="n">
        <v>61</v>
      </c>
      <c r="Q386" s="28" t="inlineStr">
        <is>
          <t>+2</t>
        </is>
      </c>
      <c r="R386" s="28" t="inlineStr">
        <is>
          <t>상위45.2%</t>
        </is>
      </c>
      <c r="S386" s="28" t="n">
        <v>6</v>
      </c>
      <c r="T386" s="28" t="n">
        <v>0</v>
      </c>
      <c r="U386" s="28" t="n">
        <v>0</v>
      </c>
      <c r="V386" s="28" t="n">
        <v>0</v>
      </c>
      <c r="W386" s="28" t="n">
        <v>1</v>
      </c>
      <c r="X386" s="28" t="n">
        <v>29</v>
      </c>
      <c r="Y386" s="28" t="n">
        <v>17</v>
      </c>
      <c r="Z386" s="28" t="n">
        <v>11.16</v>
      </c>
      <c r="AA386" s="28" t="n">
        <v>22.19</v>
      </c>
    </row>
    <row r="387">
      <c r="A387" s="41" t="n">
        <v>840</v>
      </c>
      <c r="B387" s="42" t="n">
        <v>2</v>
      </c>
      <c r="C387" s="42" t="n">
        <v>4</v>
      </c>
      <c r="D387" s="42" t="n">
        <v>11</v>
      </c>
      <c r="E387" s="42" t="n">
        <v>28</v>
      </c>
      <c r="F387" s="42" t="n">
        <v>29</v>
      </c>
      <c r="G387" s="42" t="n">
        <v>43</v>
      </c>
      <c r="H387" s="42" t="n">
        <v>27</v>
      </c>
      <c r="I387" s="43" t="inlineStr">
        <is>
          <t>2 4 11 28 29 43</t>
        </is>
      </c>
      <c r="J387" s="42" t="n">
        <v>117</v>
      </c>
      <c r="K387" s="42" t="n">
        <v>3</v>
      </c>
      <c r="L387" s="42" t="n">
        <v>10</v>
      </c>
      <c r="M387" s="42" t="n">
        <v>41</v>
      </c>
      <c r="N387" s="42" t="n">
        <v>1</v>
      </c>
      <c r="O387" s="42" t="inlineStr">
        <is>
          <t>고3 저3</t>
        </is>
      </c>
      <c r="P387" s="41" t="n">
        <v>53</v>
      </c>
      <c r="Q387" s="42" t="inlineStr">
        <is>
          <t>-6</t>
        </is>
      </c>
      <c r="R387" s="42" t="inlineStr">
        <is>
          <t>상위73.7%</t>
        </is>
      </c>
      <c r="S387" s="42" t="n">
        <v>3</v>
      </c>
      <c r="T387" s="42" t="n">
        <v>0</v>
      </c>
      <c r="U387" s="42" t="n">
        <v>0</v>
      </c>
      <c r="V387" s="42" t="n">
        <v>0</v>
      </c>
      <c r="W387" s="42" t="n">
        <v>1</v>
      </c>
      <c r="X387" s="42" t="n">
        <v>25</v>
      </c>
      <c r="Y387" s="42" t="n">
        <v>10</v>
      </c>
      <c r="Z387" s="42" t="n">
        <v>20.43</v>
      </c>
      <c r="AA387" s="42" t="n">
        <v>13.66</v>
      </c>
    </row>
    <row r="388">
      <c r="A388" s="38" t="n">
        <v>839</v>
      </c>
      <c r="B388" s="39" t="n">
        <v>3</v>
      </c>
      <c r="C388" s="39" t="n">
        <v>9</v>
      </c>
      <c r="D388" s="39" t="n">
        <v>11</v>
      </c>
      <c r="E388" s="39" t="n">
        <v>12</v>
      </c>
      <c r="F388" s="39" t="n">
        <v>13</v>
      </c>
      <c r="G388" s="39" t="n">
        <v>19</v>
      </c>
      <c r="H388" s="39" t="n">
        <v>35</v>
      </c>
      <c r="I388" s="40" t="inlineStr">
        <is>
          <t>3 9 11 12 13 19</t>
        </is>
      </c>
      <c r="J388" s="39" t="n">
        <v>67</v>
      </c>
      <c r="K388" s="39" t="n">
        <v>5</v>
      </c>
      <c r="L388" s="39" t="n">
        <v>5</v>
      </c>
      <c r="M388" s="39" t="n">
        <v>16</v>
      </c>
      <c r="N388" s="39" t="n">
        <v>2</v>
      </c>
      <c r="O388" s="39" t="inlineStr">
        <is>
          <t>고0 저6</t>
        </is>
      </c>
      <c r="P388" s="38" t="n">
        <v>44</v>
      </c>
      <c r="Q388" s="39" t="inlineStr">
        <is>
          <t>-15</t>
        </is>
      </c>
      <c r="R388" s="39" t="inlineStr">
        <is>
          <t>상위93.5%</t>
        </is>
      </c>
      <c r="S388" s="39" t="n">
        <v>2</v>
      </c>
      <c r="T388" s="39" t="n">
        <v>0</v>
      </c>
      <c r="U388" s="39" t="n">
        <v>0</v>
      </c>
      <c r="V388" s="39" t="n">
        <v>0</v>
      </c>
      <c r="W388" s="39" t="n">
        <v>4</v>
      </c>
      <c r="X388" s="39" t="n">
        <v>16</v>
      </c>
      <c r="Y388" s="39" t="n">
        <v>13</v>
      </c>
      <c r="Z388" s="39" t="n">
        <v>13.59</v>
      </c>
      <c r="AA388" s="39" t="n">
        <v>15.98</v>
      </c>
    </row>
    <row r="389">
      <c r="A389" s="41" t="n">
        <v>838</v>
      </c>
      <c r="B389" s="42" t="n">
        <v>9</v>
      </c>
      <c r="C389" s="42" t="n">
        <v>14</v>
      </c>
      <c r="D389" s="42" t="n">
        <v>17</v>
      </c>
      <c r="E389" s="42" t="n">
        <v>33</v>
      </c>
      <c r="F389" s="42" t="n">
        <v>36</v>
      </c>
      <c r="G389" s="42" t="n">
        <v>38</v>
      </c>
      <c r="H389" s="42" t="n">
        <v>20</v>
      </c>
      <c r="I389" s="43" t="inlineStr">
        <is>
          <t>9 14 17 33 36 38</t>
        </is>
      </c>
      <c r="J389" s="42" t="n">
        <v>147</v>
      </c>
      <c r="K389" s="42" t="n">
        <v>3</v>
      </c>
      <c r="L389" s="42" t="n">
        <v>6</v>
      </c>
      <c r="M389" s="42" t="n">
        <v>29</v>
      </c>
      <c r="N389" s="42" t="n">
        <v>0</v>
      </c>
      <c r="O389" s="42" t="inlineStr">
        <is>
          <t>고3 저3</t>
        </is>
      </c>
      <c r="P389" s="41" t="n">
        <v>53</v>
      </c>
      <c r="Q389" s="42" t="inlineStr">
        <is>
          <t>-6</t>
        </is>
      </c>
      <c r="R389" s="42" t="inlineStr">
        <is>
          <t>상위73.7%</t>
        </is>
      </c>
      <c r="S389" s="42" t="n">
        <v>4</v>
      </c>
      <c r="T389" s="42" t="n">
        <v>0</v>
      </c>
      <c r="U389" s="42" t="n">
        <v>0</v>
      </c>
      <c r="V389" s="42" t="n">
        <v>0</v>
      </c>
      <c r="W389" s="42" t="n">
        <v>1</v>
      </c>
      <c r="X389" s="42" t="n">
        <v>25</v>
      </c>
      <c r="Y389" s="42" t="n">
        <v>5</v>
      </c>
      <c r="Z389" s="42" t="n">
        <v>38.14</v>
      </c>
      <c r="AA389" s="42" t="n">
        <v>18.35</v>
      </c>
    </row>
    <row r="390">
      <c r="A390" s="25" t="n">
        <v>837</v>
      </c>
      <c r="B390" s="26" t="n">
        <v>2</v>
      </c>
      <c r="C390" s="26" t="n">
        <v>25</v>
      </c>
      <c r="D390" s="26" t="n">
        <v>28</v>
      </c>
      <c r="E390" s="26" t="n">
        <v>30</v>
      </c>
      <c r="F390" s="26" t="n">
        <v>33</v>
      </c>
      <c r="G390" s="26" t="n">
        <v>45</v>
      </c>
      <c r="H390" s="26" t="n">
        <v>6</v>
      </c>
      <c r="I390" s="44" t="inlineStr">
        <is>
          <t>2 25 28 30 33 45</t>
        </is>
      </c>
      <c r="J390" s="26" t="n">
        <v>163</v>
      </c>
      <c r="K390" s="26" t="n">
        <v>3</v>
      </c>
      <c r="L390" s="26" t="n">
        <v>8</v>
      </c>
      <c r="M390" s="26" t="n">
        <v>43</v>
      </c>
      <c r="N390" s="26" t="n">
        <v>0</v>
      </c>
      <c r="O390" s="26" t="inlineStr">
        <is>
          <t>고5 저1</t>
        </is>
      </c>
      <c r="P390" s="25" t="n">
        <v>68</v>
      </c>
      <c r="Q390" s="26" t="inlineStr">
        <is>
          <t>+9</t>
        </is>
      </c>
      <c r="R390" s="26" t="inlineStr">
        <is>
          <t>상위23.2%</t>
        </is>
      </c>
      <c r="S390" s="26" t="n">
        <v>6</v>
      </c>
      <c r="T390" s="26" t="n">
        <v>0</v>
      </c>
      <c r="U390" s="26" t="n">
        <v>0</v>
      </c>
      <c r="V390" s="26" t="n">
        <v>0</v>
      </c>
      <c r="W390" s="26" t="n">
        <v>0</v>
      </c>
      <c r="X390" s="26" t="n">
        <v>34</v>
      </c>
      <c r="Y390" s="26" t="n">
        <v>6</v>
      </c>
      <c r="Z390" s="26" t="n">
        <v>31.44</v>
      </c>
      <c r="AA390" s="26" t="n">
        <v>25.21</v>
      </c>
    </row>
    <row r="391">
      <c r="A391" s="41" t="n">
        <v>836</v>
      </c>
      <c r="B391" s="42" t="n">
        <v>1</v>
      </c>
      <c r="C391" s="42" t="n">
        <v>9</v>
      </c>
      <c r="D391" s="42" t="n">
        <v>11</v>
      </c>
      <c r="E391" s="42" t="n">
        <v>14</v>
      </c>
      <c r="F391" s="42" t="n">
        <v>26</v>
      </c>
      <c r="G391" s="42" t="n">
        <v>28</v>
      </c>
      <c r="H391" s="42" t="n">
        <v>19</v>
      </c>
      <c r="I391" s="43" t="inlineStr">
        <is>
          <t>1 9 11 14 26 28</t>
        </is>
      </c>
      <c r="J391" s="42" t="n">
        <v>89</v>
      </c>
      <c r="K391" s="42" t="n">
        <v>3</v>
      </c>
      <c r="L391" s="42" t="n">
        <v>8</v>
      </c>
      <c r="M391" s="42" t="n">
        <v>27</v>
      </c>
      <c r="N391" s="42" t="n">
        <v>0</v>
      </c>
      <c r="O391" s="42" t="inlineStr">
        <is>
          <t>고2 저4</t>
        </is>
      </c>
      <c r="P391" s="41" t="n">
        <v>54</v>
      </c>
      <c r="Q391" s="42" t="inlineStr">
        <is>
          <t>-5</t>
        </is>
      </c>
      <c r="R391" s="42" t="inlineStr">
        <is>
          <t>상위69.9%</t>
        </is>
      </c>
      <c r="S391" s="42" t="n">
        <v>4</v>
      </c>
      <c r="T391" s="42" t="n">
        <v>0</v>
      </c>
      <c r="U391" s="42" t="n">
        <v>0</v>
      </c>
      <c r="V391" s="42" t="n">
        <v>0</v>
      </c>
      <c r="W391" s="42" t="n">
        <v>4</v>
      </c>
      <c r="X391" s="42" t="n">
        <v>21</v>
      </c>
      <c r="Y391" s="42" t="n">
        <v>14</v>
      </c>
      <c r="Z391" s="42" t="n">
        <v>12.58</v>
      </c>
      <c r="AA391" s="42" t="n">
        <v>14.85</v>
      </c>
    </row>
    <row r="392">
      <c r="A392" s="38" t="n">
        <v>835</v>
      </c>
      <c r="B392" s="39" t="n">
        <v>9</v>
      </c>
      <c r="C392" s="39" t="n">
        <v>10</v>
      </c>
      <c r="D392" s="39" t="n">
        <v>13</v>
      </c>
      <c r="E392" s="39" t="n">
        <v>28</v>
      </c>
      <c r="F392" s="39" t="n">
        <v>38</v>
      </c>
      <c r="G392" s="39" t="n">
        <v>45</v>
      </c>
      <c r="H392" s="39" t="n">
        <v>35</v>
      </c>
      <c r="I392" s="40" t="inlineStr">
        <is>
          <t>9 10 13 28 38 45</t>
        </is>
      </c>
      <c r="J392" s="39" t="n">
        <v>143</v>
      </c>
      <c r="K392" s="39" t="n">
        <v>3</v>
      </c>
      <c r="L392" s="39" t="n">
        <v>10</v>
      </c>
      <c r="M392" s="39" t="n">
        <v>36</v>
      </c>
      <c r="N392" s="39" t="n">
        <v>1</v>
      </c>
      <c r="O392" s="39" t="inlineStr">
        <is>
          <t>고3 저3</t>
        </is>
      </c>
      <c r="P392" s="38" t="n">
        <v>47</v>
      </c>
      <c r="Q392" s="39" t="inlineStr">
        <is>
          <t>-12</t>
        </is>
      </c>
      <c r="R392" s="39" t="inlineStr">
        <is>
          <t>상위89.0%</t>
        </is>
      </c>
      <c r="S392" s="39" t="n">
        <v>4</v>
      </c>
      <c r="T392" s="39" t="n">
        <v>0</v>
      </c>
      <c r="U392" s="39" t="n">
        <v>0</v>
      </c>
      <c r="V392" s="39" t="n">
        <v>0</v>
      </c>
      <c r="W392" s="39" t="n">
        <v>1</v>
      </c>
      <c r="X392" s="39" t="n">
        <v>22</v>
      </c>
      <c r="Y392" s="39" t="n">
        <v>15</v>
      </c>
      <c r="Z392" s="39" t="n">
        <v>12.34</v>
      </c>
      <c r="AA392" s="39" t="n">
        <v>22.8</v>
      </c>
    </row>
    <row r="393">
      <c r="A393" s="41" t="n">
        <v>834</v>
      </c>
      <c r="B393" s="42" t="n">
        <v>6</v>
      </c>
      <c r="C393" s="42" t="n">
        <v>8</v>
      </c>
      <c r="D393" s="42" t="n">
        <v>18</v>
      </c>
      <c r="E393" s="42" t="n">
        <v>35</v>
      </c>
      <c r="F393" s="42" t="n">
        <v>42</v>
      </c>
      <c r="G393" s="42" t="n">
        <v>43</v>
      </c>
      <c r="H393" s="42" t="n">
        <v>3</v>
      </c>
      <c r="I393" s="43" t="inlineStr">
        <is>
          <t>6 8 18 35 42 43</t>
        </is>
      </c>
      <c r="J393" s="42" t="n">
        <v>152</v>
      </c>
      <c r="K393" s="42" t="n">
        <v>2</v>
      </c>
      <c r="L393" s="42" t="n">
        <v>10</v>
      </c>
      <c r="M393" s="42" t="n">
        <v>37</v>
      </c>
      <c r="N393" s="42" t="n">
        <v>1</v>
      </c>
      <c r="O393" s="42" t="inlineStr">
        <is>
          <t>고3 저3</t>
        </is>
      </c>
      <c r="P393" s="41" t="n">
        <v>55</v>
      </c>
      <c r="Q393" s="42" t="inlineStr">
        <is>
          <t>-4</t>
        </is>
      </c>
      <c r="R393" s="42" t="inlineStr">
        <is>
          <t>상위66.9%</t>
        </is>
      </c>
      <c r="S393" s="42" t="n">
        <v>3</v>
      </c>
      <c r="T393" s="42" t="n">
        <v>0</v>
      </c>
      <c r="U393" s="42" t="n">
        <v>0</v>
      </c>
      <c r="V393" s="42" t="n">
        <v>0</v>
      </c>
      <c r="W393" s="42" t="n">
        <v>1</v>
      </c>
      <c r="X393" s="42" t="n">
        <v>26</v>
      </c>
      <c r="Y393" s="42" t="n">
        <v>11</v>
      </c>
      <c r="Z393" s="42" t="n">
        <v>16.91</v>
      </c>
      <c r="AA393" s="42" t="n">
        <v>17.36</v>
      </c>
    </row>
    <row r="394">
      <c r="A394" s="25" t="n">
        <v>833</v>
      </c>
      <c r="B394" s="26" t="n">
        <v>12</v>
      </c>
      <c r="C394" s="26" t="n">
        <v>18</v>
      </c>
      <c r="D394" s="26" t="n">
        <v>30</v>
      </c>
      <c r="E394" s="26" t="n">
        <v>39</v>
      </c>
      <c r="F394" s="26" t="n">
        <v>41</v>
      </c>
      <c r="G394" s="26" t="n">
        <v>42</v>
      </c>
      <c r="H394" s="26" t="n">
        <v>19</v>
      </c>
      <c r="I394" s="44" t="inlineStr">
        <is>
          <t>12 18 30 39 41 42</t>
        </is>
      </c>
      <c r="J394" s="26" t="n">
        <v>182</v>
      </c>
      <c r="K394" s="26" t="n">
        <v>2</v>
      </c>
      <c r="L394" s="26" t="n">
        <v>9</v>
      </c>
      <c r="M394" s="26" t="n">
        <v>30</v>
      </c>
      <c r="N394" s="26" t="n">
        <v>1</v>
      </c>
      <c r="O394" s="26" t="inlineStr">
        <is>
          <t>고4 저2</t>
        </is>
      </c>
      <c r="P394" s="25" t="n">
        <v>67</v>
      </c>
      <c r="Q394" s="26" t="inlineStr">
        <is>
          <t>+8</t>
        </is>
      </c>
      <c r="R394" s="26" t="inlineStr">
        <is>
          <t>상위26.4%</t>
        </is>
      </c>
      <c r="S394" s="26" t="n">
        <v>6</v>
      </c>
      <c r="T394" s="26" t="n">
        <v>0</v>
      </c>
      <c r="U394" s="26" t="n">
        <v>0</v>
      </c>
      <c r="V394" s="26" t="n">
        <v>0</v>
      </c>
      <c r="W394" s="26" t="n">
        <v>3</v>
      </c>
      <c r="X394" s="26" t="n">
        <v>29</v>
      </c>
      <c r="Y394" s="26" t="n">
        <v>8</v>
      </c>
      <c r="Z394" s="26" t="n">
        <v>23.56</v>
      </c>
      <c r="AA394" s="26" t="n">
        <v>32.15</v>
      </c>
    </row>
    <row r="395">
      <c r="A395" s="27" t="n">
        <v>832</v>
      </c>
      <c r="B395" s="28" t="n">
        <v>13</v>
      </c>
      <c r="C395" s="28" t="n">
        <v>14</v>
      </c>
      <c r="D395" s="28" t="n">
        <v>19</v>
      </c>
      <c r="E395" s="28" t="n">
        <v>26</v>
      </c>
      <c r="F395" s="28" t="n">
        <v>40</v>
      </c>
      <c r="G395" s="28" t="n">
        <v>43</v>
      </c>
      <c r="H395" s="28" t="n">
        <v>30</v>
      </c>
      <c r="I395" s="30" t="inlineStr">
        <is>
          <t>13 14 19 26 40 43</t>
        </is>
      </c>
      <c r="J395" s="28" t="n">
        <v>155</v>
      </c>
      <c r="K395" s="28" t="n">
        <v>3</v>
      </c>
      <c r="L395" s="28" t="n">
        <v>10</v>
      </c>
      <c r="M395" s="28" t="n">
        <v>30</v>
      </c>
      <c r="N395" s="28" t="n">
        <v>1</v>
      </c>
      <c r="O395" s="28" t="inlineStr">
        <is>
          <t>고3 저3</t>
        </is>
      </c>
      <c r="P395" s="27" t="n">
        <v>62</v>
      </c>
      <c r="Q395" s="28" t="inlineStr">
        <is>
          <t>+3</t>
        </is>
      </c>
      <c r="R395" s="28" t="inlineStr">
        <is>
          <t>상위41.2%</t>
        </is>
      </c>
      <c r="S395" s="28" t="n">
        <v>8</v>
      </c>
      <c r="T395" s="28" t="n">
        <v>0</v>
      </c>
      <c r="U395" s="28" t="n">
        <v>0</v>
      </c>
      <c r="V395" s="28" t="n">
        <v>1</v>
      </c>
      <c r="W395" s="28" t="n">
        <v>2</v>
      </c>
      <c r="X395" s="28" t="n">
        <v>26</v>
      </c>
      <c r="Y395" s="28" t="n">
        <v>9</v>
      </c>
      <c r="Z395" s="28" t="n">
        <v>20.88</v>
      </c>
      <c r="AA395" s="28" t="n">
        <v>19.6</v>
      </c>
    </row>
    <row r="396">
      <c r="A396" s="25" t="n">
        <v>831</v>
      </c>
      <c r="B396" s="26" t="n">
        <v>3</v>
      </c>
      <c r="C396" s="26" t="n">
        <v>10</v>
      </c>
      <c r="D396" s="26" t="n">
        <v>16</v>
      </c>
      <c r="E396" s="26" t="n">
        <v>19</v>
      </c>
      <c r="F396" s="26" t="n">
        <v>31</v>
      </c>
      <c r="G396" s="26" t="n">
        <v>39</v>
      </c>
      <c r="H396" s="26" t="n">
        <v>9</v>
      </c>
      <c r="I396" s="44" t="inlineStr">
        <is>
          <t>3 10 16 19 31 39</t>
        </is>
      </c>
      <c r="J396" s="26" t="n">
        <v>118</v>
      </c>
      <c r="K396" s="26" t="n">
        <v>4</v>
      </c>
      <c r="L396" s="26" t="n">
        <v>10</v>
      </c>
      <c r="M396" s="26" t="n">
        <v>36</v>
      </c>
      <c r="N396" s="26" t="n">
        <v>0</v>
      </c>
      <c r="O396" s="26" t="inlineStr">
        <is>
          <t>고2 저4</t>
        </is>
      </c>
      <c r="P396" s="25" t="n">
        <v>69</v>
      </c>
      <c r="Q396" s="26" t="inlineStr">
        <is>
          <t>+10</t>
        </is>
      </c>
      <c r="R396" s="26" t="inlineStr">
        <is>
          <t>상위19.9%</t>
        </is>
      </c>
      <c r="S396" s="26" t="n">
        <v>7</v>
      </c>
      <c r="T396" s="26" t="n">
        <v>0</v>
      </c>
      <c r="U396" s="26" t="n">
        <v>0</v>
      </c>
      <c r="V396" s="26" t="n">
        <v>0</v>
      </c>
      <c r="W396" s="26" t="n">
        <v>1</v>
      </c>
      <c r="X396" s="26" t="n">
        <v>33</v>
      </c>
      <c r="Y396" s="26" t="n">
        <v>16</v>
      </c>
      <c r="Z396" s="26" t="n">
        <v>11.11</v>
      </c>
      <c r="AA396" s="26" t="n">
        <v>26.83</v>
      </c>
    </row>
    <row r="397">
      <c r="A397" s="25" t="n">
        <v>830</v>
      </c>
      <c r="B397" s="26" t="n">
        <v>5</v>
      </c>
      <c r="C397" s="26" t="n">
        <v>6</v>
      </c>
      <c r="D397" s="26" t="n">
        <v>16</v>
      </c>
      <c r="E397" s="26" t="n">
        <v>18</v>
      </c>
      <c r="F397" s="26" t="n">
        <v>37</v>
      </c>
      <c r="G397" s="26" t="n">
        <v>38</v>
      </c>
      <c r="H397" s="26" t="n">
        <v>17</v>
      </c>
      <c r="I397" s="44" t="inlineStr">
        <is>
          <t>5 6 16 18 37 38</t>
        </is>
      </c>
      <c r="J397" s="26" t="n">
        <v>120</v>
      </c>
      <c r="K397" s="26" t="n">
        <v>2</v>
      </c>
      <c r="L397" s="26" t="n">
        <v>8</v>
      </c>
      <c r="M397" s="26" t="n">
        <v>33</v>
      </c>
      <c r="N397" s="26" t="n">
        <v>2</v>
      </c>
      <c r="O397" s="26" t="inlineStr">
        <is>
          <t>고2 저4</t>
        </is>
      </c>
      <c r="P397" s="25" t="n">
        <v>72</v>
      </c>
      <c r="Q397" s="26" t="inlineStr">
        <is>
          <t>+13</t>
        </is>
      </c>
      <c r="R397" s="26" t="inlineStr">
        <is>
          <t>상위12.8%</t>
        </is>
      </c>
      <c r="S397" s="26" t="n">
        <v>8</v>
      </c>
      <c r="T397" s="26" t="n">
        <v>0</v>
      </c>
      <c r="U397" s="26" t="n">
        <v>0</v>
      </c>
      <c r="V397" s="26" t="n">
        <v>0</v>
      </c>
      <c r="W397" s="26" t="n">
        <v>2</v>
      </c>
      <c r="X397" s="26" t="n">
        <v>33</v>
      </c>
      <c r="Y397" s="26" t="n">
        <v>9</v>
      </c>
      <c r="Z397" s="26" t="n">
        <v>20.61</v>
      </c>
      <c r="AA397" s="26" t="n">
        <v>29.26</v>
      </c>
    </row>
    <row r="398">
      <c r="A398" s="38" t="n">
        <v>829</v>
      </c>
      <c r="B398" s="39" t="n">
        <v>4</v>
      </c>
      <c r="C398" s="39" t="n">
        <v>5</v>
      </c>
      <c r="D398" s="39" t="n">
        <v>31</v>
      </c>
      <c r="E398" s="39" t="n">
        <v>35</v>
      </c>
      <c r="F398" s="39" t="n">
        <v>43</v>
      </c>
      <c r="G398" s="39" t="n">
        <v>45</v>
      </c>
      <c r="H398" s="39" t="n">
        <v>29</v>
      </c>
      <c r="I398" s="40" t="inlineStr">
        <is>
          <t>4 5 31 35 43 45</t>
        </is>
      </c>
      <c r="J398" s="39" t="n">
        <v>163</v>
      </c>
      <c r="K398" s="39" t="n">
        <v>5</v>
      </c>
      <c r="L398" s="39" t="n">
        <v>10</v>
      </c>
      <c r="M398" s="39" t="n">
        <v>41</v>
      </c>
      <c r="N398" s="39" t="n">
        <v>1</v>
      </c>
      <c r="O398" s="39" t="inlineStr">
        <is>
          <t>고4 저2</t>
        </is>
      </c>
      <c r="P398" s="38" t="n">
        <v>44</v>
      </c>
      <c r="Q398" s="39" t="inlineStr">
        <is>
          <t>-15</t>
        </is>
      </c>
      <c r="R398" s="39" t="inlineStr">
        <is>
          <t>상위93.5%</t>
        </is>
      </c>
      <c r="S398" s="39" t="n">
        <v>4</v>
      </c>
      <c r="T398" s="39" t="n">
        <v>0</v>
      </c>
      <c r="U398" s="39" t="n">
        <v>0</v>
      </c>
      <c r="V398" s="39" t="n">
        <v>0</v>
      </c>
      <c r="W398" s="39" t="n">
        <v>2</v>
      </c>
      <c r="X398" s="39" t="n">
        <v>19</v>
      </c>
      <c r="Y398" s="39" t="n">
        <v>8</v>
      </c>
      <c r="Z398" s="39" t="n">
        <v>24.45</v>
      </c>
      <c r="AA398" s="39" t="n">
        <v>13.15</v>
      </c>
    </row>
    <row r="399">
      <c r="A399" s="38" t="n">
        <v>828</v>
      </c>
      <c r="B399" s="39" t="n">
        <v>4</v>
      </c>
      <c r="C399" s="39" t="n">
        <v>7</v>
      </c>
      <c r="D399" s="39" t="n">
        <v>13</v>
      </c>
      <c r="E399" s="39" t="n">
        <v>29</v>
      </c>
      <c r="F399" s="39" t="n">
        <v>31</v>
      </c>
      <c r="G399" s="39" t="n">
        <v>39</v>
      </c>
      <c r="H399" s="39" t="n">
        <v>18</v>
      </c>
      <c r="I399" s="40" t="inlineStr">
        <is>
          <t>4 7 13 29 31 39</t>
        </is>
      </c>
      <c r="J399" s="39" t="n">
        <v>123</v>
      </c>
      <c r="K399" s="39" t="n">
        <v>5</v>
      </c>
      <c r="L399" s="39" t="n">
        <v>10</v>
      </c>
      <c r="M399" s="39" t="n">
        <v>35</v>
      </c>
      <c r="N399" s="39" t="n">
        <v>0</v>
      </c>
      <c r="O399" s="39" t="inlineStr">
        <is>
          <t>고3 저3</t>
        </is>
      </c>
      <c r="P399" s="38" t="n">
        <v>51</v>
      </c>
      <c r="Q399" s="39" t="inlineStr">
        <is>
          <t>-8</t>
        </is>
      </c>
      <c r="R399" s="39" t="inlineStr">
        <is>
          <t>상위79.2%</t>
        </is>
      </c>
      <c r="S399" s="39" t="n">
        <v>4</v>
      </c>
      <c r="T399" s="39" t="n">
        <v>0</v>
      </c>
      <c r="U399" s="39" t="n">
        <v>0</v>
      </c>
      <c r="V399" s="39" t="n">
        <v>0</v>
      </c>
      <c r="W399" s="39" t="n">
        <v>1</v>
      </c>
      <c r="X399" s="39" t="n">
        <v>24</v>
      </c>
      <c r="Y399" s="39" t="n">
        <v>13</v>
      </c>
      <c r="Z399" s="39" t="n">
        <v>14.55</v>
      </c>
      <c r="AA399" s="39" t="n">
        <v>19.42</v>
      </c>
    </row>
    <row r="400">
      <c r="A400" s="25" t="n">
        <v>827</v>
      </c>
      <c r="B400" s="26" t="n">
        <v>5</v>
      </c>
      <c r="C400" s="26" t="n">
        <v>11</v>
      </c>
      <c r="D400" s="26" t="n">
        <v>12</v>
      </c>
      <c r="E400" s="26" t="n">
        <v>29</v>
      </c>
      <c r="F400" s="26" t="n">
        <v>33</v>
      </c>
      <c r="G400" s="26" t="n">
        <v>44</v>
      </c>
      <c r="H400" s="26" t="n">
        <v>14</v>
      </c>
      <c r="I400" s="44" t="inlineStr">
        <is>
          <t>5 11 12 29 33 44</t>
        </is>
      </c>
      <c r="J400" s="26" t="n">
        <v>134</v>
      </c>
      <c r="K400" s="26" t="n">
        <v>4</v>
      </c>
      <c r="L400" s="26" t="n">
        <v>10</v>
      </c>
      <c r="M400" s="26" t="n">
        <v>39</v>
      </c>
      <c r="N400" s="26" t="n">
        <v>1</v>
      </c>
      <c r="O400" s="26" t="inlineStr">
        <is>
          <t>고3 저3</t>
        </is>
      </c>
      <c r="P400" s="25" t="n">
        <v>79</v>
      </c>
      <c r="Q400" s="26" t="inlineStr">
        <is>
          <t>+20</t>
        </is>
      </c>
      <c r="R400" s="26" t="inlineStr">
        <is>
          <t>상위4.5%</t>
        </is>
      </c>
      <c r="S400" s="26" t="n">
        <v>7</v>
      </c>
      <c r="T400" s="26" t="n">
        <v>0</v>
      </c>
      <c r="U400" s="26" t="n">
        <v>0</v>
      </c>
      <c r="V400" s="26" t="n">
        <v>0</v>
      </c>
      <c r="W400" s="26" t="n">
        <v>3</v>
      </c>
      <c r="X400" s="26" t="n">
        <v>35</v>
      </c>
      <c r="Y400" s="26" t="n">
        <v>15</v>
      </c>
      <c r="Z400" s="26" t="n">
        <v>12.07</v>
      </c>
      <c r="AA400" s="26" t="n">
        <v>30.37</v>
      </c>
    </row>
    <row r="401">
      <c r="A401" s="25" t="n">
        <v>826</v>
      </c>
      <c r="B401" s="26" t="n">
        <v>13</v>
      </c>
      <c r="C401" s="26" t="n">
        <v>16</v>
      </c>
      <c r="D401" s="26" t="n">
        <v>24</v>
      </c>
      <c r="E401" s="26" t="n">
        <v>25</v>
      </c>
      <c r="F401" s="26" t="n">
        <v>33</v>
      </c>
      <c r="G401" s="26" t="n">
        <v>36</v>
      </c>
      <c r="H401" s="26" t="n">
        <v>42</v>
      </c>
      <c r="I401" s="44" t="inlineStr">
        <is>
          <t>13 16 24 25 33 36</t>
        </is>
      </c>
      <c r="J401" s="26" t="n">
        <v>147</v>
      </c>
      <c r="K401" s="26" t="n">
        <v>3</v>
      </c>
      <c r="L401" s="26" t="n">
        <v>4</v>
      </c>
      <c r="M401" s="26" t="n">
        <v>23</v>
      </c>
      <c r="N401" s="26" t="n">
        <v>1</v>
      </c>
      <c r="O401" s="26" t="inlineStr">
        <is>
          <t>고4 저2</t>
        </is>
      </c>
      <c r="P401" s="25" t="n">
        <v>73</v>
      </c>
      <c r="Q401" s="26" t="inlineStr">
        <is>
          <t>+14</t>
        </is>
      </c>
      <c r="R401" s="26" t="inlineStr">
        <is>
          <t>상위10.9%</t>
        </is>
      </c>
      <c r="S401" s="26" t="n">
        <v>8</v>
      </c>
      <c r="T401" s="26" t="n">
        <v>0</v>
      </c>
      <c r="U401" s="26" t="n">
        <v>0</v>
      </c>
      <c r="V401" s="26" t="n">
        <v>0</v>
      </c>
      <c r="W401" s="26" t="n">
        <v>3</v>
      </c>
      <c r="X401" s="26" t="n">
        <v>32</v>
      </c>
      <c r="Y401" s="26" t="n">
        <v>9</v>
      </c>
      <c r="Z401" s="26" t="n">
        <v>20.75</v>
      </c>
      <c r="AA401" s="26" t="n">
        <v>23.63</v>
      </c>
    </row>
    <row r="402">
      <c r="A402" s="27" t="n">
        <v>825</v>
      </c>
      <c r="B402" s="28" t="n">
        <v>8</v>
      </c>
      <c r="C402" s="28" t="n">
        <v>15</v>
      </c>
      <c r="D402" s="28" t="n">
        <v>21</v>
      </c>
      <c r="E402" s="28" t="n">
        <v>31</v>
      </c>
      <c r="F402" s="28" t="n">
        <v>33</v>
      </c>
      <c r="G402" s="28" t="n">
        <v>38</v>
      </c>
      <c r="H402" s="28" t="n">
        <v>42</v>
      </c>
      <c r="I402" s="30" t="inlineStr">
        <is>
          <t>8 15 21 31 33 38</t>
        </is>
      </c>
      <c r="J402" s="28" t="n">
        <v>146</v>
      </c>
      <c r="K402" s="28" t="n">
        <v>4</v>
      </c>
      <c r="L402" s="28" t="n">
        <v>8</v>
      </c>
      <c r="M402" s="28" t="n">
        <v>30</v>
      </c>
      <c r="N402" s="28" t="n">
        <v>0</v>
      </c>
      <c r="O402" s="28" t="inlineStr">
        <is>
          <t>고3 저3</t>
        </is>
      </c>
      <c r="P402" s="27" t="n">
        <v>59</v>
      </c>
      <c r="Q402" s="28" t="inlineStr">
        <is>
          <t>-0</t>
        </is>
      </c>
      <c r="R402" s="28" t="inlineStr">
        <is>
          <t>상위52.2%</t>
        </is>
      </c>
      <c r="S402" s="28" t="n">
        <v>4</v>
      </c>
      <c r="T402" s="28" t="n">
        <v>0</v>
      </c>
      <c r="U402" s="28" t="n">
        <v>0</v>
      </c>
      <c r="V402" s="28" t="n">
        <v>0</v>
      </c>
      <c r="W402" s="28" t="n">
        <v>1</v>
      </c>
      <c r="X402" s="28" t="n">
        <v>28</v>
      </c>
      <c r="Y402" s="28" t="n">
        <v>12</v>
      </c>
      <c r="Z402" s="28" t="n">
        <v>16.59</v>
      </c>
      <c r="AA402" s="28" t="n">
        <v>25.25</v>
      </c>
    </row>
    <row r="403">
      <c r="A403" s="27" t="n">
        <v>824</v>
      </c>
      <c r="B403" s="28" t="n">
        <v>7</v>
      </c>
      <c r="C403" s="28" t="n">
        <v>9</v>
      </c>
      <c r="D403" s="28" t="n">
        <v>24</v>
      </c>
      <c r="E403" s="28" t="n">
        <v>29</v>
      </c>
      <c r="F403" s="28" t="n">
        <v>34</v>
      </c>
      <c r="G403" s="28" t="n">
        <v>38</v>
      </c>
      <c r="H403" s="28" t="n">
        <v>26</v>
      </c>
      <c r="I403" s="30" t="inlineStr">
        <is>
          <t>7 9 24 29 34 38</t>
        </is>
      </c>
      <c r="J403" s="28" t="n">
        <v>141</v>
      </c>
      <c r="K403" s="28" t="n">
        <v>3</v>
      </c>
      <c r="L403" s="28" t="n">
        <v>9</v>
      </c>
      <c r="M403" s="28" t="n">
        <v>31</v>
      </c>
      <c r="N403" s="28" t="n">
        <v>0</v>
      </c>
      <c r="O403" s="28" t="inlineStr">
        <is>
          <t>고4 저2</t>
        </is>
      </c>
      <c r="P403" s="27" t="n">
        <v>64</v>
      </c>
      <c r="Q403" s="28" t="inlineStr">
        <is>
          <t>+5</t>
        </is>
      </c>
      <c r="R403" s="28" t="inlineStr">
        <is>
          <t>상위35.2%</t>
        </is>
      </c>
      <c r="S403" s="28" t="n">
        <v>6</v>
      </c>
      <c r="T403" s="28" t="n">
        <v>0</v>
      </c>
      <c r="U403" s="28" t="n">
        <v>0</v>
      </c>
      <c r="V403" s="28" t="n">
        <v>0</v>
      </c>
      <c r="W403" s="28" t="n">
        <v>2</v>
      </c>
      <c r="X403" s="28" t="n">
        <v>29</v>
      </c>
      <c r="Y403" s="28" t="n">
        <v>15</v>
      </c>
      <c r="Z403" s="28" t="n">
        <v>12.57</v>
      </c>
      <c r="AA403" s="28" t="n">
        <v>22.19</v>
      </c>
    </row>
    <row r="404">
      <c r="A404" s="27" t="n">
        <v>823</v>
      </c>
      <c r="B404" s="28" t="n">
        <v>12</v>
      </c>
      <c r="C404" s="28" t="n">
        <v>18</v>
      </c>
      <c r="D404" s="28" t="n">
        <v>24</v>
      </c>
      <c r="E404" s="28" t="n">
        <v>26</v>
      </c>
      <c r="F404" s="28" t="n">
        <v>39</v>
      </c>
      <c r="G404" s="28" t="n">
        <v>40</v>
      </c>
      <c r="H404" s="28" t="n">
        <v>15</v>
      </c>
      <c r="I404" s="30" t="inlineStr">
        <is>
          <t>12 18 24 26 39 40</t>
        </is>
      </c>
      <c r="J404" s="28" t="n">
        <v>159</v>
      </c>
      <c r="K404" s="28" t="n">
        <v>1</v>
      </c>
      <c r="L404" s="28" t="n">
        <v>8</v>
      </c>
      <c r="M404" s="28" t="n">
        <v>28</v>
      </c>
      <c r="N404" s="28" t="n">
        <v>1</v>
      </c>
      <c r="O404" s="28" t="inlineStr">
        <is>
          <t>고4 저2</t>
        </is>
      </c>
      <c r="P404" s="27" t="n">
        <v>61</v>
      </c>
      <c r="Q404" s="28" t="inlineStr">
        <is>
          <t>+2</t>
        </is>
      </c>
      <c r="R404" s="28" t="inlineStr">
        <is>
          <t>상위45.2%</t>
        </is>
      </c>
      <c r="S404" s="28" t="n">
        <v>6</v>
      </c>
      <c r="T404" s="28" t="n">
        <v>0</v>
      </c>
      <c r="U404" s="28" t="n">
        <v>0</v>
      </c>
      <c r="V404" s="28" t="n">
        <v>0</v>
      </c>
      <c r="W404" s="28" t="n">
        <v>1</v>
      </c>
      <c r="X404" s="28" t="n">
        <v>29</v>
      </c>
      <c r="Y404" s="28" t="n">
        <v>9</v>
      </c>
      <c r="Z404" s="28" t="n">
        <v>20.1</v>
      </c>
      <c r="AA404" s="28" t="n">
        <v>21.77</v>
      </c>
    </row>
    <row r="405">
      <c r="A405" s="38" t="n">
        <v>822</v>
      </c>
      <c r="B405" s="39" t="n">
        <v>9</v>
      </c>
      <c r="C405" s="39" t="n">
        <v>18</v>
      </c>
      <c r="D405" s="39" t="n">
        <v>20</v>
      </c>
      <c r="E405" s="39" t="n">
        <v>24</v>
      </c>
      <c r="F405" s="39" t="n">
        <v>27</v>
      </c>
      <c r="G405" s="39" t="n">
        <v>36</v>
      </c>
      <c r="H405" s="39" t="n">
        <v>12</v>
      </c>
      <c r="I405" s="40" t="inlineStr">
        <is>
          <t>9 18 20 24 27 36</t>
        </is>
      </c>
      <c r="J405" s="39" t="n">
        <v>134</v>
      </c>
      <c r="K405" s="39" t="n">
        <v>2</v>
      </c>
      <c r="L405" s="39" t="n">
        <v>7</v>
      </c>
      <c r="M405" s="39" t="n">
        <v>27</v>
      </c>
      <c r="N405" s="39" t="n">
        <v>0</v>
      </c>
      <c r="O405" s="39" t="inlineStr">
        <is>
          <t>고3 저3</t>
        </is>
      </c>
      <c r="P405" s="38" t="n">
        <v>38</v>
      </c>
      <c r="Q405" s="39" t="inlineStr">
        <is>
          <t>-21</t>
        </is>
      </c>
      <c r="R405" s="39" t="inlineStr">
        <is>
          <t>상위98.1%</t>
        </is>
      </c>
      <c r="S405" s="39" t="n">
        <v>5</v>
      </c>
      <c r="T405" s="39" t="n">
        <v>0</v>
      </c>
      <c r="U405" s="39" t="n">
        <v>0</v>
      </c>
      <c r="V405" s="39" t="n">
        <v>0</v>
      </c>
      <c r="W405" s="39" t="n">
        <v>2</v>
      </c>
      <c r="X405" s="39" t="n">
        <v>16</v>
      </c>
      <c r="Y405" s="39" t="n">
        <v>3</v>
      </c>
      <c r="Z405" s="39" t="n">
        <v>59.31</v>
      </c>
      <c r="AA405" s="39" t="n">
        <v>10.74</v>
      </c>
    </row>
    <row r="406">
      <c r="A406" s="27" t="n">
        <v>821</v>
      </c>
      <c r="B406" s="28" t="n">
        <v>1</v>
      </c>
      <c r="C406" s="28" t="n">
        <v>12</v>
      </c>
      <c r="D406" s="28" t="n">
        <v>13</v>
      </c>
      <c r="E406" s="28" t="n">
        <v>24</v>
      </c>
      <c r="F406" s="28" t="n">
        <v>29</v>
      </c>
      <c r="G406" s="28" t="n">
        <v>44</v>
      </c>
      <c r="H406" s="28" t="n">
        <v>16</v>
      </c>
      <c r="I406" s="30" t="inlineStr">
        <is>
          <t>1 12 13 24 29 44</t>
        </is>
      </c>
      <c r="J406" s="28" t="n">
        <v>123</v>
      </c>
      <c r="K406" s="28" t="n">
        <v>3</v>
      </c>
      <c r="L406" s="28" t="n">
        <v>8</v>
      </c>
      <c r="M406" s="28" t="n">
        <v>43</v>
      </c>
      <c r="N406" s="28" t="n">
        <v>1</v>
      </c>
      <c r="O406" s="28" t="inlineStr">
        <is>
          <t>고3 저3</t>
        </is>
      </c>
      <c r="P406" s="27" t="n">
        <v>60</v>
      </c>
      <c r="Q406" s="28" t="inlineStr">
        <is>
          <t>+1</t>
        </is>
      </c>
      <c r="R406" s="28" t="inlineStr">
        <is>
          <t>상위48.5%</t>
        </is>
      </c>
      <c r="S406" s="28" t="n">
        <v>6</v>
      </c>
      <c r="T406" s="28" t="n">
        <v>0</v>
      </c>
      <c r="U406" s="28" t="n">
        <v>0</v>
      </c>
      <c r="V406" s="28" t="n">
        <v>0</v>
      </c>
      <c r="W406" s="28" t="n">
        <v>0</v>
      </c>
      <c r="X406" s="28" t="n">
        <v>30</v>
      </c>
      <c r="Y406" s="28" t="n">
        <v>14</v>
      </c>
      <c r="Z406" s="28" t="n">
        <v>13.16</v>
      </c>
      <c r="AA406" s="28" t="n">
        <v>18.22</v>
      </c>
    </row>
    <row r="407">
      <c r="A407" s="38" t="n">
        <v>820</v>
      </c>
      <c r="B407" s="39" t="n">
        <v>10</v>
      </c>
      <c r="C407" s="39" t="n">
        <v>21</v>
      </c>
      <c r="D407" s="39" t="n">
        <v>22</v>
      </c>
      <c r="E407" s="39" t="n">
        <v>30</v>
      </c>
      <c r="F407" s="39" t="n">
        <v>35</v>
      </c>
      <c r="G407" s="39" t="n">
        <v>42</v>
      </c>
      <c r="H407" s="39" t="n">
        <v>6</v>
      </c>
      <c r="I407" s="40" t="inlineStr">
        <is>
          <t>10 21 22 30 35 42</t>
        </is>
      </c>
      <c r="J407" s="39" t="n">
        <v>160</v>
      </c>
      <c r="K407" s="39" t="n">
        <v>2</v>
      </c>
      <c r="L407" s="39" t="n">
        <v>8</v>
      </c>
      <c r="M407" s="39" t="n">
        <v>32</v>
      </c>
      <c r="N407" s="39" t="n">
        <v>1</v>
      </c>
      <c r="O407" s="39" t="inlineStr">
        <is>
          <t>고3 저3</t>
        </is>
      </c>
      <c r="P407" s="38" t="n">
        <v>47</v>
      </c>
      <c r="Q407" s="39" t="inlineStr">
        <is>
          <t>-12</t>
        </is>
      </c>
      <c r="R407" s="39" t="inlineStr">
        <is>
          <t>상위89.0%</t>
        </is>
      </c>
      <c r="S407" s="39" t="n">
        <v>3</v>
      </c>
      <c r="T407" s="39" t="n">
        <v>0</v>
      </c>
      <c r="U407" s="39" t="n">
        <v>0</v>
      </c>
      <c r="V407" s="39" t="n">
        <v>0</v>
      </c>
      <c r="W407" s="39" t="n">
        <v>1</v>
      </c>
      <c r="X407" s="39" t="n">
        <v>22</v>
      </c>
      <c r="Y407" s="39" t="n">
        <v>4</v>
      </c>
      <c r="Z407" s="39" t="n">
        <v>46.27</v>
      </c>
      <c r="AA407" s="39" t="n">
        <v>21.72</v>
      </c>
    </row>
    <row r="408">
      <c r="A408" s="25" t="n">
        <v>819</v>
      </c>
      <c r="B408" s="26" t="n">
        <v>16</v>
      </c>
      <c r="C408" s="26" t="n">
        <v>25</v>
      </c>
      <c r="D408" s="26" t="n">
        <v>33</v>
      </c>
      <c r="E408" s="26" t="n">
        <v>38</v>
      </c>
      <c r="F408" s="26" t="n">
        <v>40</v>
      </c>
      <c r="G408" s="26" t="n">
        <v>45</v>
      </c>
      <c r="H408" s="26" t="n">
        <v>15</v>
      </c>
      <c r="I408" s="44" t="inlineStr">
        <is>
          <t>16 25 33 38 40 45</t>
        </is>
      </c>
      <c r="J408" s="26" t="n">
        <v>197</v>
      </c>
      <c r="K408" s="26" t="n">
        <v>3</v>
      </c>
      <c r="L408" s="26" t="n">
        <v>8</v>
      </c>
      <c r="M408" s="26" t="n">
        <v>29</v>
      </c>
      <c r="N408" s="26" t="n">
        <v>0</v>
      </c>
      <c r="O408" s="26" t="inlineStr">
        <is>
          <t>고5 저1</t>
        </is>
      </c>
      <c r="P408" s="25" t="n">
        <v>68</v>
      </c>
      <c r="Q408" s="26" t="inlineStr">
        <is>
          <t>+9</t>
        </is>
      </c>
      <c r="R408" s="26" t="inlineStr">
        <is>
          <t>상위23.2%</t>
        </is>
      </c>
      <c r="S408" s="26" t="n">
        <v>8</v>
      </c>
      <c r="T408" s="26" t="n">
        <v>0</v>
      </c>
      <c r="U408" s="26" t="n">
        <v>0</v>
      </c>
      <c r="V408" s="26" t="n">
        <v>0</v>
      </c>
      <c r="W408" s="26" t="n">
        <v>2</v>
      </c>
      <c r="X408" s="26" t="n">
        <v>31</v>
      </c>
      <c r="Y408" s="26" t="n">
        <v>7</v>
      </c>
      <c r="Z408" s="26" t="n">
        <v>25.95</v>
      </c>
      <c r="AA408" s="26" t="n">
        <v>25.86</v>
      </c>
    </row>
    <row r="409">
      <c r="A409" s="38" t="n">
        <v>818</v>
      </c>
      <c r="B409" s="39" t="n">
        <v>14</v>
      </c>
      <c r="C409" s="39" t="n">
        <v>15</v>
      </c>
      <c r="D409" s="39" t="n">
        <v>25</v>
      </c>
      <c r="E409" s="39" t="n">
        <v>28</v>
      </c>
      <c r="F409" s="39" t="n">
        <v>29</v>
      </c>
      <c r="G409" s="39" t="n">
        <v>30</v>
      </c>
      <c r="H409" s="39" t="n">
        <v>3</v>
      </c>
      <c r="I409" s="40" t="inlineStr">
        <is>
          <t>14 15 25 28 29 30</t>
        </is>
      </c>
      <c r="J409" s="39" t="n">
        <v>141</v>
      </c>
      <c r="K409" s="39" t="n">
        <v>3</v>
      </c>
      <c r="L409" s="39" t="n">
        <v>6</v>
      </c>
      <c r="M409" s="39" t="n">
        <v>16</v>
      </c>
      <c r="N409" s="39" t="n">
        <v>3</v>
      </c>
      <c r="O409" s="39" t="inlineStr">
        <is>
          <t>고4 저2</t>
        </is>
      </c>
      <c r="P409" s="38" t="n">
        <v>44</v>
      </c>
      <c r="Q409" s="39" t="inlineStr">
        <is>
          <t>-15</t>
        </is>
      </c>
      <c r="R409" s="39" t="inlineStr">
        <is>
          <t>상위93.5%</t>
        </is>
      </c>
      <c r="S409" s="39" t="n">
        <v>0</v>
      </c>
      <c r="T409" s="39" t="n">
        <v>0</v>
      </c>
      <c r="U409" s="39" t="n">
        <v>0</v>
      </c>
      <c r="V409" s="39" t="n">
        <v>0</v>
      </c>
      <c r="W409" s="39" t="n">
        <v>0</v>
      </c>
      <c r="X409" s="39" t="n">
        <v>22</v>
      </c>
      <c r="Y409" s="39" t="n">
        <v>13</v>
      </c>
      <c r="Z409" s="39" t="n">
        <v>13.81</v>
      </c>
      <c r="AA409" s="39" t="n">
        <v>12.6</v>
      </c>
    </row>
    <row r="410">
      <c r="A410" s="27" t="n">
        <v>817</v>
      </c>
      <c r="B410" s="28" t="n">
        <v>3</v>
      </c>
      <c r="C410" s="28" t="n">
        <v>9</v>
      </c>
      <c r="D410" s="28" t="n">
        <v>12</v>
      </c>
      <c r="E410" s="28" t="n">
        <v>13</v>
      </c>
      <c r="F410" s="28" t="n">
        <v>25</v>
      </c>
      <c r="G410" s="28" t="n">
        <v>43</v>
      </c>
      <c r="H410" s="28" t="n">
        <v>34</v>
      </c>
      <c r="I410" s="30" t="inlineStr">
        <is>
          <t>3 9 12 13 25 43</t>
        </is>
      </c>
      <c r="J410" s="28" t="n">
        <v>105</v>
      </c>
      <c r="K410" s="28" t="n">
        <v>5</v>
      </c>
      <c r="L410" s="28" t="n">
        <v>10</v>
      </c>
      <c r="M410" s="28" t="n">
        <v>40</v>
      </c>
      <c r="N410" s="28" t="n">
        <v>1</v>
      </c>
      <c r="O410" s="28" t="inlineStr">
        <is>
          <t>고2 저4</t>
        </is>
      </c>
      <c r="P410" s="27" t="n">
        <v>60</v>
      </c>
      <c r="Q410" s="28" t="inlineStr">
        <is>
          <t>+1</t>
        </is>
      </c>
      <c r="R410" s="28" t="inlineStr">
        <is>
          <t>상위48.5%</t>
        </is>
      </c>
      <c r="S410" s="28" t="n">
        <v>7</v>
      </c>
      <c r="T410" s="28" t="n">
        <v>0</v>
      </c>
      <c r="U410" s="28" t="n">
        <v>0</v>
      </c>
      <c r="V410" s="28" t="n">
        <v>0</v>
      </c>
      <c r="W410" s="28" t="n">
        <v>2</v>
      </c>
      <c r="X410" s="28" t="n">
        <v>27</v>
      </c>
      <c r="Y410" s="28" t="n">
        <v>9</v>
      </c>
      <c r="Z410" s="28" t="n">
        <v>18.68</v>
      </c>
      <c r="AA410" s="28" t="n">
        <v>30.56</v>
      </c>
    </row>
    <row r="411">
      <c r="A411" s="38" t="n">
        <v>816</v>
      </c>
      <c r="B411" s="39" t="n">
        <v>12</v>
      </c>
      <c r="C411" s="39" t="n">
        <v>18</v>
      </c>
      <c r="D411" s="39" t="n">
        <v>19</v>
      </c>
      <c r="E411" s="39" t="n">
        <v>29</v>
      </c>
      <c r="F411" s="39" t="n">
        <v>31</v>
      </c>
      <c r="G411" s="39" t="n">
        <v>39</v>
      </c>
      <c r="H411" s="39" t="n">
        <v>7</v>
      </c>
      <c r="I411" s="40" t="inlineStr">
        <is>
          <t>12 18 19 29 31 39</t>
        </is>
      </c>
      <c r="J411" s="39" t="n">
        <v>148</v>
      </c>
      <c r="K411" s="39" t="n">
        <v>4</v>
      </c>
      <c r="L411" s="39" t="n">
        <v>9</v>
      </c>
      <c r="M411" s="39" t="n">
        <v>27</v>
      </c>
      <c r="N411" s="39" t="n">
        <v>1</v>
      </c>
      <c r="O411" s="39" t="inlineStr">
        <is>
          <t>고3 저3</t>
        </is>
      </c>
      <c r="P411" s="38" t="n">
        <v>50</v>
      </c>
      <c r="Q411" s="39" t="inlineStr">
        <is>
          <t>-9</t>
        </is>
      </c>
      <c r="R411" s="39" t="inlineStr">
        <is>
          <t>상위82.2%</t>
        </is>
      </c>
      <c r="S411" s="39" t="n">
        <v>4</v>
      </c>
      <c r="T411" s="39" t="n">
        <v>0</v>
      </c>
      <c r="U411" s="39" t="n">
        <v>0</v>
      </c>
      <c r="V411" s="39" t="n">
        <v>0</v>
      </c>
      <c r="W411" s="39" t="n">
        <v>0</v>
      </c>
      <c r="X411" s="39" t="n">
        <v>25</v>
      </c>
      <c r="Y411" s="39" t="n">
        <v>8</v>
      </c>
      <c r="Z411" s="39" t="n">
        <v>21.28</v>
      </c>
      <c r="AA411" s="39" t="n">
        <v>26.25</v>
      </c>
    </row>
    <row r="412">
      <c r="A412" s="25" t="n">
        <v>815</v>
      </c>
      <c r="B412" s="26" t="n">
        <v>17</v>
      </c>
      <c r="C412" s="26" t="n">
        <v>21</v>
      </c>
      <c r="D412" s="26" t="n">
        <v>25</v>
      </c>
      <c r="E412" s="26" t="n">
        <v>26</v>
      </c>
      <c r="F412" s="26" t="n">
        <v>27</v>
      </c>
      <c r="G412" s="26" t="n">
        <v>36</v>
      </c>
      <c r="H412" s="26" t="n">
        <v>4</v>
      </c>
      <c r="I412" s="44" t="inlineStr">
        <is>
          <t>17 21 25 26 27 36</t>
        </is>
      </c>
      <c r="J412" s="26" t="n">
        <v>152</v>
      </c>
      <c r="K412" s="26" t="n">
        <v>4</v>
      </c>
      <c r="L412" s="26" t="n">
        <v>6</v>
      </c>
      <c r="M412" s="26" t="n">
        <v>19</v>
      </c>
      <c r="N412" s="26" t="n">
        <v>2</v>
      </c>
      <c r="O412" s="26" t="inlineStr">
        <is>
          <t>고4 저2</t>
        </is>
      </c>
      <c r="P412" s="25" t="n">
        <v>90</v>
      </c>
      <c r="Q412" s="26" t="inlineStr">
        <is>
          <t>+31</t>
        </is>
      </c>
      <c r="R412" s="26" t="inlineStr">
        <is>
          <t>상위0.4%</t>
        </is>
      </c>
      <c r="S412" s="26" t="n">
        <v>5</v>
      </c>
      <c r="T412" s="26" t="n">
        <v>0</v>
      </c>
      <c r="U412" s="26" t="n">
        <v>0</v>
      </c>
      <c r="V412" s="26" t="n">
        <v>0</v>
      </c>
      <c r="W412" s="26" t="n">
        <v>4</v>
      </c>
      <c r="X412" s="26" t="n">
        <v>39</v>
      </c>
      <c r="Y412" s="26" t="n">
        <v>7</v>
      </c>
      <c r="Z412" s="26" t="n">
        <v>25.8</v>
      </c>
      <c r="AA412" s="26" t="n">
        <v>26.19</v>
      </c>
    </row>
    <row r="413">
      <c r="A413" s="38" t="n">
        <v>814</v>
      </c>
      <c r="B413" s="39" t="n">
        <v>2</v>
      </c>
      <c r="C413" s="39" t="n">
        <v>21</v>
      </c>
      <c r="D413" s="39" t="n">
        <v>28</v>
      </c>
      <c r="E413" s="39" t="n">
        <v>38</v>
      </c>
      <c r="F413" s="39" t="n">
        <v>42</v>
      </c>
      <c r="G413" s="39" t="n">
        <v>45</v>
      </c>
      <c r="H413" s="39" t="n">
        <v>30</v>
      </c>
      <c r="I413" s="40" t="inlineStr">
        <is>
          <t>2 21 28 38 42 45</t>
        </is>
      </c>
      <c r="J413" s="39" t="n">
        <v>176</v>
      </c>
      <c r="K413" s="39" t="n">
        <v>2</v>
      </c>
      <c r="L413" s="39" t="n">
        <v>8</v>
      </c>
      <c r="M413" s="39" t="n">
        <v>43</v>
      </c>
      <c r="N413" s="39" t="n">
        <v>0</v>
      </c>
      <c r="O413" s="39" t="inlineStr">
        <is>
          <t>고4 저2</t>
        </is>
      </c>
      <c r="P413" s="38" t="n">
        <v>47</v>
      </c>
      <c r="Q413" s="39" t="inlineStr">
        <is>
          <t>-12</t>
        </is>
      </c>
      <c r="R413" s="39" t="inlineStr">
        <is>
          <t>상위89.0%</t>
        </is>
      </c>
      <c r="S413" s="39" t="n">
        <v>3</v>
      </c>
      <c r="T413" s="39" t="n">
        <v>0</v>
      </c>
      <c r="U413" s="39" t="n">
        <v>0</v>
      </c>
      <c r="V413" s="39" t="n">
        <v>0</v>
      </c>
      <c r="W413" s="39" t="n">
        <v>1</v>
      </c>
      <c r="X413" s="39" t="n">
        <v>22</v>
      </c>
      <c r="Y413" s="39" t="n">
        <v>6</v>
      </c>
      <c r="Z413" s="39" t="n">
        <v>30.67</v>
      </c>
      <c r="AA413" s="39" t="n">
        <v>17.6</v>
      </c>
    </row>
    <row r="414">
      <c r="A414" s="27" t="n">
        <v>813</v>
      </c>
      <c r="B414" s="28" t="n">
        <v>11</v>
      </c>
      <c r="C414" s="28" t="n">
        <v>30</v>
      </c>
      <c r="D414" s="28" t="n">
        <v>34</v>
      </c>
      <c r="E414" s="28" t="n">
        <v>35</v>
      </c>
      <c r="F414" s="28" t="n">
        <v>42</v>
      </c>
      <c r="G414" s="28" t="n">
        <v>44</v>
      </c>
      <c r="H414" s="28" t="n">
        <v>27</v>
      </c>
      <c r="I414" s="30" t="inlineStr">
        <is>
          <t>11 30 34 35 42 44</t>
        </is>
      </c>
      <c r="J414" s="28" t="n">
        <v>196</v>
      </c>
      <c r="K414" s="28" t="n">
        <v>2</v>
      </c>
      <c r="L414" s="28" t="n">
        <v>10</v>
      </c>
      <c r="M414" s="28" t="n">
        <v>33</v>
      </c>
      <c r="N414" s="28" t="n">
        <v>1</v>
      </c>
      <c r="O414" s="28" t="inlineStr">
        <is>
          <t>고5 저1</t>
        </is>
      </c>
      <c r="P414" s="27" t="n">
        <v>61</v>
      </c>
      <c r="Q414" s="28" t="inlineStr">
        <is>
          <t>+2</t>
        </is>
      </c>
      <c r="R414" s="28" t="inlineStr">
        <is>
          <t>상위45.2%</t>
        </is>
      </c>
      <c r="S414" s="28" t="n">
        <v>5</v>
      </c>
      <c r="T414" s="28" t="n">
        <v>0</v>
      </c>
      <c r="U414" s="28" t="n">
        <v>0</v>
      </c>
      <c r="V414" s="28" t="n">
        <v>0</v>
      </c>
      <c r="W414" s="28" t="n">
        <v>1</v>
      </c>
      <c r="X414" s="28" t="n">
        <v>29</v>
      </c>
      <c r="Y414" s="28" t="n">
        <v>4</v>
      </c>
      <c r="Z414" s="28" t="n">
        <v>45.92</v>
      </c>
      <c r="AA414" s="28" t="n">
        <v>27.01</v>
      </c>
    </row>
    <row r="415">
      <c r="A415" s="27" t="n">
        <v>812</v>
      </c>
      <c r="B415" s="28" t="n">
        <v>1</v>
      </c>
      <c r="C415" s="28" t="n">
        <v>3</v>
      </c>
      <c r="D415" s="28" t="n">
        <v>12</v>
      </c>
      <c r="E415" s="28" t="n">
        <v>14</v>
      </c>
      <c r="F415" s="28" t="n">
        <v>16</v>
      </c>
      <c r="G415" s="28" t="n">
        <v>43</v>
      </c>
      <c r="H415" s="28" t="n">
        <v>10</v>
      </c>
      <c r="I415" s="30" t="inlineStr">
        <is>
          <t>1 3 12 14 16 43</t>
        </is>
      </c>
      <c r="J415" s="28" t="n">
        <v>89</v>
      </c>
      <c r="K415" s="28" t="n">
        <v>3</v>
      </c>
      <c r="L415" s="28" t="n">
        <v>6</v>
      </c>
      <c r="M415" s="28" t="n">
        <v>42</v>
      </c>
      <c r="N415" s="28" t="n">
        <v>0</v>
      </c>
      <c r="O415" s="28" t="inlineStr">
        <is>
          <t>고1 저5</t>
        </is>
      </c>
      <c r="P415" s="27" t="n">
        <v>59</v>
      </c>
      <c r="Q415" s="28" t="inlineStr">
        <is>
          <t>-0</t>
        </is>
      </c>
      <c r="R415" s="28" t="inlineStr">
        <is>
          <t>상위52.2%</t>
        </is>
      </c>
      <c r="S415" s="28" t="n">
        <v>5</v>
      </c>
      <c r="T415" s="28" t="n">
        <v>0</v>
      </c>
      <c r="U415" s="28" t="n">
        <v>0</v>
      </c>
      <c r="V415" s="28" t="n">
        <v>0</v>
      </c>
      <c r="W415" s="28" t="n">
        <v>3</v>
      </c>
      <c r="X415" s="28" t="n">
        <v>25</v>
      </c>
      <c r="Y415" s="28" t="n">
        <v>6</v>
      </c>
      <c r="Z415" s="28" t="n">
        <v>29.48</v>
      </c>
      <c r="AA415" s="28" t="n">
        <v>24.44</v>
      </c>
    </row>
    <row r="416">
      <c r="A416" s="25" t="n">
        <v>811</v>
      </c>
      <c r="B416" s="26" t="n">
        <v>8</v>
      </c>
      <c r="C416" s="26" t="n">
        <v>11</v>
      </c>
      <c r="D416" s="26" t="n">
        <v>19</v>
      </c>
      <c r="E416" s="26" t="n">
        <v>21</v>
      </c>
      <c r="F416" s="26" t="n">
        <v>36</v>
      </c>
      <c r="G416" s="26" t="n">
        <v>45</v>
      </c>
      <c r="H416" s="26" t="n">
        <v>25</v>
      </c>
      <c r="I416" s="44" t="inlineStr">
        <is>
          <t>8 11 19 21 36 45</t>
        </is>
      </c>
      <c r="J416" s="26" t="n">
        <v>140</v>
      </c>
      <c r="K416" s="26" t="n">
        <v>4</v>
      </c>
      <c r="L416" s="26" t="n">
        <v>10</v>
      </c>
      <c r="M416" s="26" t="n">
        <v>37</v>
      </c>
      <c r="N416" s="26" t="n">
        <v>0</v>
      </c>
      <c r="O416" s="26" t="inlineStr">
        <is>
          <t>고2 저4</t>
        </is>
      </c>
      <c r="P416" s="25" t="n">
        <v>86</v>
      </c>
      <c r="Q416" s="26" t="inlineStr">
        <is>
          <t>+27</t>
        </is>
      </c>
      <c r="R416" s="26" t="inlineStr">
        <is>
          <t>상위1.2%</t>
        </is>
      </c>
      <c r="S416" s="26" t="n">
        <v>8</v>
      </c>
      <c r="T416" s="26" t="n">
        <v>0</v>
      </c>
      <c r="U416" s="26" t="n">
        <v>0</v>
      </c>
      <c r="V416" s="26" t="n">
        <v>0</v>
      </c>
      <c r="W416" s="26" t="n">
        <v>4</v>
      </c>
      <c r="X416" s="26" t="n">
        <v>37</v>
      </c>
      <c r="Y416" s="26" t="n">
        <v>7</v>
      </c>
      <c r="Z416" s="26" t="n">
        <v>25.24</v>
      </c>
      <c r="AA416" s="26" t="n">
        <v>27.13</v>
      </c>
    </row>
    <row r="417">
      <c r="A417" s="38" t="n">
        <v>810</v>
      </c>
      <c r="B417" s="39" t="n">
        <v>5</v>
      </c>
      <c r="C417" s="39" t="n">
        <v>10</v>
      </c>
      <c r="D417" s="39" t="n">
        <v>13</v>
      </c>
      <c r="E417" s="39" t="n">
        <v>21</v>
      </c>
      <c r="F417" s="39" t="n">
        <v>39</v>
      </c>
      <c r="G417" s="39" t="n">
        <v>43</v>
      </c>
      <c r="H417" s="39" t="n">
        <v>11</v>
      </c>
      <c r="I417" s="40" t="inlineStr">
        <is>
          <t>5 10 13 21 39 43</t>
        </is>
      </c>
      <c r="J417" s="39" t="n">
        <v>131</v>
      </c>
      <c r="K417" s="39" t="n">
        <v>5</v>
      </c>
      <c r="L417" s="39" t="n">
        <v>9</v>
      </c>
      <c r="M417" s="39" t="n">
        <v>38</v>
      </c>
      <c r="N417" s="39" t="n">
        <v>0</v>
      </c>
      <c r="O417" s="39" t="inlineStr">
        <is>
          <t>고2 저4</t>
        </is>
      </c>
      <c r="P417" s="38" t="n">
        <v>49</v>
      </c>
      <c r="Q417" s="39" t="inlineStr">
        <is>
          <t>-10</t>
        </is>
      </c>
      <c r="R417" s="39" t="inlineStr">
        <is>
          <t>상위84.8%</t>
        </is>
      </c>
      <c r="S417" s="39" t="n">
        <v>3</v>
      </c>
      <c r="T417" s="39" t="n">
        <v>0</v>
      </c>
      <c r="U417" s="39" t="n">
        <v>0</v>
      </c>
      <c r="V417" s="39" t="n">
        <v>0</v>
      </c>
      <c r="W417" s="39" t="n">
        <v>1</v>
      </c>
      <c r="X417" s="39" t="n">
        <v>23</v>
      </c>
      <c r="Y417" s="39" t="n">
        <v>8</v>
      </c>
      <c r="Z417" s="39" t="n">
        <v>22.32</v>
      </c>
      <c r="AA417" s="39" t="n">
        <v>21.07</v>
      </c>
    </row>
    <row r="418">
      <c r="A418" s="38" t="n">
        <v>809</v>
      </c>
      <c r="B418" s="39" t="n">
        <v>6</v>
      </c>
      <c r="C418" s="39" t="n">
        <v>11</v>
      </c>
      <c r="D418" s="39" t="n">
        <v>15</v>
      </c>
      <c r="E418" s="39" t="n">
        <v>17</v>
      </c>
      <c r="F418" s="39" t="n">
        <v>23</v>
      </c>
      <c r="G418" s="39" t="n">
        <v>40</v>
      </c>
      <c r="H418" s="39" t="n">
        <v>39</v>
      </c>
      <c r="I418" s="40" t="inlineStr">
        <is>
          <t>6 11 15 17 23 40</t>
        </is>
      </c>
      <c r="J418" s="39" t="n">
        <v>112</v>
      </c>
      <c r="K418" s="39" t="n">
        <v>4</v>
      </c>
      <c r="L418" s="39" t="n">
        <v>8</v>
      </c>
      <c r="M418" s="39" t="n">
        <v>34</v>
      </c>
      <c r="N418" s="39" t="n">
        <v>0</v>
      </c>
      <c r="O418" s="39" t="inlineStr">
        <is>
          <t>고2 저4</t>
        </is>
      </c>
      <c r="P418" s="38" t="n">
        <v>50</v>
      </c>
      <c r="Q418" s="39" t="inlineStr">
        <is>
          <t>-9</t>
        </is>
      </c>
      <c r="R418" s="39" t="inlineStr">
        <is>
          <t>상위82.2%</t>
        </is>
      </c>
      <c r="S418" s="39" t="n">
        <v>5</v>
      </c>
      <c r="T418" s="39" t="n">
        <v>0</v>
      </c>
      <c r="U418" s="39" t="n">
        <v>0</v>
      </c>
      <c r="V418" s="39" t="n">
        <v>0</v>
      </c>
      <c r="W418" s="39" t="n">
        <v>2</v>
      </c>
      <c r="X418" s="39" t="n">
        <v>22</v>
      </c>
      <c r="Y418" s="39" t="n">
        <v>6</v>
      </c>
      <c r="Z418" s="39" t="n">
        <v>29.21</v>
      </c>
      <c r="AA418" s="39" t="n">
        <v>15.82</v>
      </c>
    </row>
    <row r="419">
      <c r="A419" s="38" t="n">
        <v>808</v>
      </c>
      <c r="B419" s="39" t="n">
        <v>15</v>
      </c>
      <c r="C419" s="39" t="n">
        <v>21</v>
      </c>
      <c r="D419" s="39" t="n">
        <v>31</v>
      </c>
      <c r="E419" s="39" t="n">
        <v>32</v>
      </c>
      <c r="F419" s="39" t="n">
        <v>41</v>
      </c>
      <c r="G419" s="39" t="n">
        <v>43</v>
      </c>
      <c r="H419" s="39" t="n">
        <v>24</v>
      </c>
      <c r="I419" s="40" t="inlineStr">
        <is>
          <t>15 21 31 32 41 43</t>
        </is>
      </c>
      <c r="J419" s="39" t="n">
        <v>183</v>
      </c>
      <c r="K419" s="39" t="n">
        <v>5</v>
      </c>
      <c r="L419" s="39" t="n">
        <v>8</v>
      </c>
      <c r="M419" s="39" t="n">
        <v>28</v>
      </c>
      <c r="N419" s="39" t="n">
        <v>1</v>
      </c>
      <c r="O419" s="39" t="inlineStr">
        <is>
          <t>고4 저2</t>
        </is>
      </c>
      <c r="P419" s="38" t="n">
        <v>46</v>
      </c>
      <c r="Q419" s="39" t="inlineStr">
        <is>
          <t>-13</t>
        </is>
      </c>
      <c r="R419" s="39" t="inlineStr">
        <is>
          <t>상위90.9%</t>
        </is>
      </c>
      <c r="S419" s="39" t="n">
        <v>3</v>
      </c>
      <c r="T419" s="39" t="n">
        <v>0</v>
      </c>
      <c r="U419" s="39" t="n">
        <v>0</v>
      </c>
      <c r="V419" s="39" t="n">
        <v>0</v>
      </c>
      <c r="W419" s="39" t="n">
        <v>0</v>
      </c>
      <c r="X419" s="39" t="n">
        <v>23</v>
      </c>
      <c r="Y419" s="39" t="n">
        <v>6</v>
      </c>
      <c r="Z419" s="39" t="n">
        <v>30.88</v>
      </c>
      <c r="AA419" s="39" t="n">
        <v>23.14</v>
      </c>
    </row>
    <row r="420">
      <c r="A420" s="27" t="n">
        <v>807</v>
      </c>
      <c r="B420" s="28" t="n">
        <v>6</v>
      </c>
      <c r="C420" s="28" t="n">
        <v>10</v>
      </c>
      <c r="D420" s="28" t="n">
        <v>18</v>
      </c>
      <c r="E420" s="28" t="n">
        <v>25</v>
      </c>
      <c r="F420" s="28" t="n">
        <v>34</v>
      </c>
      <c r="G420" s="28" t="n">
        <v>35</v>
      </c>
      <c r="H420" s="28" t="n">
        <v>33</v>
      </c>
      <c r="I420" s="30" t="inlineStr">
        <is>
          <t>6 10 18 25 34 35</t>
        </is>
      </c>
      <c r="J420" s="28" t="n">
        <v>128</v>
      </c>
      <c r="K420" s="28" t="n">
        <v>2</v>
      </c>
      <c r="L420" s="28" t="n">
        <v>10</v>
      </c>
      <c r="M420" s="28" t="n">
        <v>29</v>
      </c>
      <c r="N420" s="28" t="n">
        <v>1</v>
      </c>
      <c r="O420" s="28" t="inlineStr">
        <is>
          <t>고3 저3</t>
        </is>
      </c>
      <c r="P420" s="27" t="n">
        <v>63</v>
      </c>
      <c r="Q420" s="28" t="inlineStr">
        <is>
          <t>+4</t>
        </is>
      </c>
      <c r="R420" s="28" t="inlineStr">
        <is>
          <t>상위38.3%</t>
        </is>
      </c>
      <c r="S420" s="28" t="n">
        <v>5</v>
      </c>
      <c r="T420" s="28" t="n">
        <v>0</v>
      </c>
      <c r="U420" s="28" t="n">
        <v>0</v>
      </c>
      <c r="V420" s="28" t="n">
        <v>0</v>
      </c>
      <c r="W420" s="28" t="n">
        <v>1</v>
      </c>
      <c r="X420" s="28" t="n">
        <v>30</v>
      </c>
      <c r="Y420" s="28" t="n">
        <v>7</v>
      </c>
      <c r="Z420" s="28" t="n">
        <v>24.38</v>
      </c>
      <c r="AA420" s="28" t="n">
        <v>22.36</v>
      </c>
    </row>
    <row r="421">
      <c r="A421" s="41" t="n">
        <v>806</v>
      </c>
      <c r="B421" s="42" t="n">
        <v>14</v>
      </c>
      <c r="C421" s="42" t="n">
        <v>20</v>
      </c>
      <c r="D421" s="42" t="n">
        <v>23</v>
      </c>
      <c r="E421" s="42" t="n">
        <v>31</v>
      </c>
      <c r="F421" s="42" t="n">
        <v>37</v>
      </c>
      <c r="G421" s="42" t="n">
        <v>38</v>
      </c>
      <c r="H421" s="42" t="n">
        <v>27</v>
      </c>
      <c r="I421" s="43" t="inlineStr">
        <is>
          <t>14 20 23 31 37 38</t>
        </is>
      </c>
      <c r="J421" s="42" t="n">
        <v>163</v>
      </c>
      <c r="K421" s="42" t="n">
        <v>3</v>
      </c>
      <c r="L421" s="42" t="n">
        <v>8</v>
      </c>
      <c r="M421" s="42" t="n">
        <v>24</v>
      </c>
      <c r="N421" s="42" t="n">
        <v>1</v>
      </c>
      <c r="O421" s="42" t="inlineStr">
        <is>
          <t>고4 저2</t>
        </is>
      </c>
      <c r="P421" s="41" t="n">
        <v>52</v>
      </c>
      <c r="Q421" s="42" t="inlineStr">
        <is>
          <t>-7</t>
        </is>
      </c>
      <c r="R421" s="42" t="inlineStr">
        <is>
          <t>상위77.4%</t>
        </is>
      </c>
      <c r="S421" s="42" t="n">
        <v>5</v>
      </c>
      <c r="T421" s="42" t="n">
        <v>0</v>
      </c>
      <c r="U421" s="42" t="n">
        <v>0</v>
      </c>
      <c r="V421" s="42" t="n">
        <v>0</v>
      </c>
      <c r="W421" s="42" t="n">
        <v>2</v>
      </c>
      <c r="X421" s="42" t="n">
        <v>23</v>
      </c>
      <c r="Y421" s="42" t="n">
        <v>7</v>
      </c>
      <c r="Z421" s="42" t="n">
        <v>26.41</v>
      </c>
      <c r="AA421" s="42" t="n">
        <v>7.61</v>
      </c>
    </row>
    <row r="422">
      <c r="A422" s="25" t="n">
        <v>805</v>
      </c>
      <c r="B422" s="26" t="n">
        <v>3</v>
      </c>
      <c r="C422" s="26" t="n">
        <v>12</v>
      </c>
      <c r="D422" s="26" t="n">
        <v>13</v>
      </c>
      <c r="E422" s="26" t="n">
        <v>18</v>
      </c>
      <c r="F422" s="26" t="n">
        <v>31</v>
      </c>
      <c r="G422" s="26" t="n">
        <v>32</v>
      </c>
      <c r="H422" s="26" t="n">
        <v>42</v>
      </c>
      <c r="I422" s="44" t="inlineStr">
        <is>
          <t>3 12 13 18 31 32</t>
        </is>
      </c>
      <c r="J422" s="26" t="n">
        <v>109</v>
      </c>
      <c r="K422" s="26" t="n">
        <v>3</v>
      </c>
      <c r="L422" s="26" t="n">
        <v>8</v>
      </c>
      <c r="M422" s="26" t="n">
        <v>29</v>
      </c>
      <c r="N422" s="26" t="n">
        <v>2</v>
      </c>
      <c r="O422" s="26" t="inlineStr">
        <is>
          <t>고2 저4</t>
        </is>
      </c>
      <c r="P422" s="25" t="n">
        <v>81</v>
      </c>
      <c r="Q422" s="26" t="inlineStr">
        <is>
          <t>+22</t>
        </is>
      </c>
      <c r="R422" s="26" t="inlineStr">
        <is>
          <t>상위2.9%</t>
        </is>
      </c>
      <c r="S422" s="26" t="n">
        <v>8</v>
      </c>
      <c r="T422" s="26" t="n">
        <v>0</v>
      </c>
      <c r="U422" s="26" t="n">
        <v>0</v>
      </c>
      <c r="V422" s="26" t="n">
        <v>0</v>
      </c>
      <c r="W422" s="26" t="n">
        <v>5</v>
      </c>
      <c r="X422" s="26" t="n">
        <v>33</v>
      </c>
      <c r="Y422" s="26" t="n">
        <v>4</v>
      </c>
      <c r="Z422" s="26" t="n">
        <v>42.66</v>
      </c>
      <c r="AA422" s="26" t="n">
        <v>23.69</v>
      </c>
    </row>
    <row r="423">
      <c r="A423" s="38" t="n">
        <v>804</v>
      </c>
      <c r="B423" s="39" t="n">
        <v>1</v>
      </c>
      <c r="C423" s="39" t="n">
        <v>10</v>
      </c>
      <c r="D423" s="39" t="n">
        <v>13</v>
      </c>
      <c r="E423" s="39" t="n">
        <v>26</v>
      </c>
      <c r="F423" s="39" t="n">
        <v>32</v>
      </c>
      <c r="G423" s="39" t="n">
        <v>36</v>
      </c>
      <c r="H423" s="39" t="n">
        <v>9</v>
      </c>
      <c r="I423" s="40" t="inlineStr">
        <is>
          <t>1 10 13 26 32 36</t>
        </is>
      </c>
      <c r="J423" s="39" t="n">
        <v>118</v>
      </c>
      <c r="K423" s="39" t="n">
        <v>2</v>
      </c>
      <c r="L423" s="39" t="n">
        <v>10</v>
      </c>
      <c r="M423" s="39" t="n">
        <v>35</v>
      </c>
      <c r="N423" s="39" t="n">
        <v>0</v>
      </c>
      <c r="O423" s="39" t="inlineStr">
        <is>
          <t>고3 저3</t>
        </is>
      </c>
      <c r="P423" s="38" t="n">
        <v>48</v>
      </c>
      <c r="Q423" s="39" t="inlineStr">
        <is>
          <t>-11</t>
        </is>
      </c>
      <c r="R423" s="39" t="inlineStr">
        <is>
          <t>상위87.0%</t>
        </is>
      </c>
      <c r="S423" s="39" t="n">
        <v>3</v>
      </c>
      <c r="T423" s="39" t="n">
        <v>0</v>
      </c>
      <c r="U423" s="39" t="n">
        <v>0</v>
      </c>
      <c r="V423" s="39" t="n">
        <v>0</v>
      </c>
      <c r="W423" s="39" t="n">
        <v>0</v>
      </c>
      <c r="X423" s="39" t="n">
        <v>24</v>
      </c>
      <c r="Y423" s="39" t="n">
        <v>11</v>
      </c>
      <c r="Z423" s="39" t="n">
        <v>16.32</v>
      </c>
      <c r="AA423" s="39" t="n">
        <v>25.28</v>
      </c>
    </row>
    <row r="424">
      <c r="A424" s="41" t="n">
        <v>803</v>
      </c>
      <c r="B424" s="42" t="n">
        <v>5</v>
      </c>
      <c r="C424" s="42" t="n">
        <v>9</v>
      </c>
      <c r="D424" s="42" t="n">
        <v>14</v>
      </c>
      <c r="E424" s="42" t="n">
        <v>26</v>
      </c>
      <c r="F424" s="42" t="n">
        <v>30</v>
      </c>
      <c r="G424" s="42" t="n">
        <v>43</v>
      </c>
      <c r="H424" s="42" t="n">
        <v>2</v>
      </c>
      <c r="I424" s="43" t="inlineStr">
        <is>
          <t>5 9 14 26 30 43</t>
        </is>
      </c>
      <c r="J424" s="42" t="n">
        <v>127</v>
      </c>
      <c r="K424" s="42" t="n">
        <v>3</v>
      </c>
      <c r="L424" s="42" t="n">
        <v>7</v>
      </c>
      <c r="M424" s="42" t="n">
        <v>38</v>
      </c>
      <c r="N424" s="42" t="n">
        <v>0</v>
      </c>
      <c r="O424" s="42" t="inlineStr">
        <is>
          <t>고3 저3</t>
        </is>
      </c>
      <c r="P424" s="41" t="n">
        <v>56</v>
      </c>
      <c r="Q424" s="42" t="inlineStr">
        <is>
          <t>-3</t>
        </is>
      </c>
      <c r="R424" s="42" t="inlineStr">
        <is>
          <t>상위63.5%</t>
        </is>
      </c>
      <c r="S424" s="42" t="n">
        <v>4</v>
      </c>
      <c r="T424" s="42" t="n">
        <v>0</v>
      </c>
      <c r="U424" s="42" t="n">
        <v>0</v>
      </c>
      <c r="V424" s="42" t="n">
        <v>0</v>
      </c>
      <c r="W424" s="42" t="n">
        <v>2</v>
      </c>
      <c r="X424" s="42" t="n">
        <v>25</v>
      </c>
      <c r="Y424" s="42" t="n">
        <v>5</v>
      </c>
      <c r="Z424" s="42" t="n">
        <v>36.64</v>
      </c>
      <c r="AA424" s="42" t="n">
        <v>23.59</v>
      </c>
    </row>
    <row r="425">
      <c r="A425" s="41" t="n">
        <v>802</v>
      </c>
      <c r="B425" s="42" t="n">
        <v>10</v>
      </c>
      <c r="C425" s="42" t="n">
        <v>11</v>
      </c>
      <c r="D425" s="42" t="n">
        <v>12</v>
      </c>
      <c r="E425" s="42" t="n">
        <v>18</v>
      </c>
      <c r="F425" s="42" t="n">
        <v>24</v>
      </c>
      <c r="G425" s="42" t="n">
        <v>42</v>
      </c>
      <c r="H425" s="42" t="n">
        <v>27</v>
      </c>
      <c r="I425" s="43" t="inlineStr">
        <is>
          <t>10 11 12 18 24 42</t>
        </is>
      </c>
      <c r="J425" s="42" t="n">
        <v>117</v>
      </c>
      <c r="K425" s="42" t="n">
        <v>1</v>
      </c>
      <c r="L425" s="42" t="n">
        <v>8</v>
      </c>
      <c r="M425" s="42" t="n">
        <v>32</v>
      </c>
      <c r="N425" s="42" t="n">
        <v>2</v>
      </c>
      <c r="O425" s="42" t="inlineStr">
        <is>
          <t>고2 저4</t>
        </is>
      </c>
      <c r="P425" s="41" t="n">
        <v>53</v>
      </c>
      <c r="Q425" s="42" t="inlineStr">
        <is>
          <t>-6</t>
        </is>
      </c>
      <c r="R425" s="42" t="inlineStr">
        <is>
          <t>상위73.7%</t>
        </is>
      </c>
      <c r="S425" s="42" t="n">
        <v>1</v>
      </c>
      <c r="T425" s="42" t="n">
        <v>0</v>
      </c>
      <c r="U425" s="42" t="n">
        <v>0</v>
      </c>
      <c r="V425" s="42" t="n">
        <v>0</v>
      </c>
      <c r="W425" s="42" t="n">
        <v>1</v>
      </c>
      <c r="X425" s="42" t="n">
        <v>25</v>
      </c>
      <c r="Y425" s="42" t="n">
        <v>16</v>
      </c>
      <c r="Z425" s="42" t="n">
        <v>10.83</v>
      </c>
      <c r="AA425" s="42" t="n">
        <v>24.9</v>
      </c>
    </row>
    <row r="426">
      <c r="A426" s="38" t="n">
        <v>801</v>
      </c>
      <c r="B426" s="39" t="n">
        <v>17</v>
      </c>
      <c r="C426" s="39" t="n">
        <v>25</v>
      </c>
      <c r="D426" s="39" t="n">
        <v>28</v>
      </c>
      <c r="E426" s="39" t="n">
        <v>37</v>
      </c>
      <c r="F426" s="39" t="n">
        <v>43</v>
      </c>
      <c r="G426" s="39" t="n">
        <v>44</v>
      </c>
      <c r="H426" s="39" t="n">
        <v>2</v>
      </c>
      <c r="I426" s="40" t="inlineStr">
        <is>
          <t>17 25 28 37 43 44</t>
        </is>
      </c>
      <c r="J426" s="39" t="n">
        <v>194</v>
      </c>
      <c r="K426" s="39" t="n">
        <v>4</v>
      </c>
      <c r="L426" s="39" t="n">
        <v>10</v>
      </c>
      <c r="M426" s="39" t="n">
        <v>27</v>
      </c>
      <c r="N426" s="39" t="n">
        <v>1</v>
      </c>
      <c r="O426" s="39" t="inlineStr">
        <is>
          <t>고5 저1</t>
        </is>
      </c>
      <c r="P426" s="38" t="n">
        <v>42</v>
      </c>
      <c r="Q426" s="39" t="inlineStr">
        <is>
          <t>-17</t>
        </is>
      </c>
      <c r="R426" s="39" t="inlineStr">
        <is>
          <t>상위95.6%</t>
        </is>
      </c>
      <c r="S426" s="39" t="n">
        <v>4</v>
      </c>
      <c r="T426" s="39" t="n">
        <v>0</v>
      </c>
      <c r="U426" s="39" t="n">
        <v>0</v>
      </c>
      <c r="V426" s="39" t="n">
        <v>0</v>
      </c>
      <c r="W426" s="39" t="n">
        <v>2</v>
      </c>
      <c r="X426" s="39" t="n">
        <v>18</v>
      </c>
      <c r="Y426" s="39" t="n">
        <v>8</v>
      </c>
      <c r="Z426" s="39" t="n">
        <v>22.57</v>
      </c>
      <c r="AA426" s="39" t="n">
        <v>12.44</v>
      </c>
    </row>
    <row r="427">
      <c r="A427" s="25" t="n">
        <v>800</v>
      </c>
      <c r="B427" s="26" t="n">
        <v>1</v>
      </c>
      <c r="C427" s="26" t="n">
        <v>4</v>
      </c>
      <c r="D427" s="26" t="n">
        <v>10</v>
      </c>
      <c r="E427" s="26" t="n">
        <v>12</v>
      </c>
      <c r="F427" s="26" t="n">
        <v>28</v>
      </c>
      <c r="G427" s="26" t="n">
        <v>45</v>
      </c>
      <c r="H427" s="26" t="n">
        <v>26</v>
      </c>
      <c r="I427" s="44" t="inlineStr">
        <is>
          <t>1 4 10 12 28 45</t>
        </is>
      </c>
      <c r="J427" s="26" t="n">
        <v>100</v>
      </c>
      <c r="K427" s="26" t="n">
        <v>2</v>
      </c>
      <c r="L427" s="26" t="n">
        <v>10</v>
      </c>
      <c r="M427" s="26" t="n">
        <v>44</v>
      </c>
      <c r="N427" s="26" t="n">
        <v>0</v>
      </c>
      <c r="O427" s="26" t="inlineStr">
        <is>
          <t>고2 저4</t>
        </is>
      </c>
      <c r="P427" s="25" t="n">
        <v>68</v>
      </c>
      <c r="Q427" s="26" t="inlineStr">
        <is>
          <t>+9</t>
        </is>
      </c>
      <c r="R427" s="26" t="inlineStr">
        <is>
          <t>상위23.2%</t>
        </is>
      </c>
      <c r="S427" s="26" t="n">
        <v>7</v>
      </c>
      <c r="T427" s="26" t="n">
        <v>0</v>
      </c>
      <c r="U427" s="26" t="n">
        <v>0</v>
      </c>
      <c r="V427" s="26" t="n">
        <v>0</v>
      </c>
      <c r="W427" s="26" t="n">
        <v>0</v>
      </c>
      <c r="X427" s="26" t="n">
        <v>34</v>
      </c>
      <c r="Y427" s="26" t="n">
        <v>11</v>
      </c>
      <c r="Z427" s="26" t="n">
        <v>16.32</v>
      </c>
      <c r="AA427" s="26" t="n">
        <v>20.94</v>
      </c>
    </row>
    <row r="428">
      <c r="A428" s="25" t="n">
        <v>799</v>
      </c>
      <c r="B428" s="26" t="n">
        <v>12</v>
      </c>
      <c r="C428" s="26" t="n">
        <v>17</v>
      </c>
      <c r="D428" s="26" t="n">
        <v>23</v>
      </c>
      <c r="E428" s="26" t="n">
        <v>34</v>
      </c>
      <c r="F428" s="26" t="n">
        <v>42</v>
      </c>
      <c r="G428" s="26" t="n">
        <v>45</v>
      </c>
      <c r="H428" s="26" t="n">
        <v>33</v>
      </c>
      <c r="I428" s="44" t="inlineStr">
        <is>
          <t>12 17 23 34 42 45</t>
        </is>
      </c>
      <c r="J428" s="26" t="n">
        <v>173</v>
      </c>
      <c r="K428" s="26" t="n">
        <v>3</v>
      </c>
      <c r="L428" s="26" t="n">
        <v>7</v>
      </c>
      <c r="M428" s="26" t="n">
        <v>33</v>
      </c>
      <c r="N428" s="26" t="n">
        <v>0</v>
      </c>
      <c r="O428" s="26" t="inlineStr">
        <is>
          <t>고4 저2</t>
        </is>
      </c>
      <c r="P428" s="25" t="n">
        <v>69</v>
      </c>
      <c r="Q428" s="26" t="inlineStr">
        <is>
          <t>+10</t>
        </is>
      </c>
      <c r="R428" s="26" t="inlineStr">
        <is>
          <t>상위19.9%</t>
        </is>
      </c>
      <c r="S428" s="26" t="n">
        <v>8</v>
      </c>
      <c r="T428" s="26" t="n">
        <v>0</v>
      </c>
      <c r="U428" s="26" t="n">
        <v>0</v>
      </c>
      <c r="V428" s="26" t="n">
        <v>0</v>
      </c>
      <c r="W428" s="26" t="n">
        <v>5</v>
      </c>
      <c r="X428" s="26" t="n">
        <v>27</v>
      </c>
      <c r="Y428" s="26" t="n">
        <v>10</v>
      </c>
      <c r="Z428" s="26" t="n">
        <v>18.26</v>
      </c>
      <c r="AA428" s="26" t="n">
        <v>22.38</v>
      </c>
    </row>
    <row r="429">
      <c r="A429" s="27" t="n">
        <v>798</v>
      </c>
      <c r="B429" s="28" t="n">
        <v>2</v>
      </c>
      <c r="C429" s="28" t="n">
        <v>10</v>
      </c>
      <c r="D429" s="28" t="n">
        <v>14</v>
      </c>
      <c r="E429" s="28" t="n">
        <v>22</v>
      </c>
      <c r="F429" s="28" t="n">
        <v>32</v>
      </c>
      <c r="G429" s="28" t="n">
        <v>36</v>
      </c>
      <c r="H429" s="28" t="n">
        <v>41</v>
      </c>
      <c r="I429" s="30" t="inlineStr">
        <is>
          <t>2 10 14 22 32 36</t>
        </is>
      </c>
      <c r="J429" s="28" t="n">
        <v>116</v>
      </c>
      <c r="K429" s="28" t="n">
        <v>0</v>
      </c>
      <c r="L429" s="28" t="n">
        <v>6</v>
      </c>
      <c r="M429" s="28" t="n">
        <v>34</v>
      </c>
      <c r="N429" s="28" t="n">
        <v>0</v>
      </c>
      <c r="O429" s="28" t="inlineStr">
        <is>
          <t>고2 저4</t>
        </is>
      </c>
      <c r="P429" s="27" t="n">
        <v>62</v>
      </c>
      <c r="Q429" s="28" t="inlineStr">
        <is>
          <t>+3</t>
        </is>
      </c>
      <c r="R429" s="28" t="inlineStr">
        <is>
          <t>상위41.2%</t>
        </is>
      </c>
      <c r="S429" s="28" t="n">
        <v>3</v>
      </c>
      <c r="T429" s="28" t="n">
        <v>0</v>
      </c>
      <c r="U429" s="28" t="n">
        <v>0</v>
      </c>
      <c r="V429" s="28" t="n">
        <v>0</v>
      </c>
      <c r="W429" s="28" t="n">
        <v>2</v>
      </c>
      <c r="X429" s="28" t="n">
        <v>28</v>
      </c>
      <c r="Y429" s="28" t="n">
        <v>7</v>
      </c>
      <c r="Z429" s="28" t="n">
        <v>27.11</v>
      </c>
      <c r="AA429" s="28" t="n">
        <v>22.6</v>
      </c>
    </row>
    <row r="430">
      <c r="A430" s="38" t="n">
        <v>797</v>
      </c>
      <c r="B430" s="39" t="n">
        <v>5</v>
      </c>
      <c r="C430" s="39" t="n">
        <v>22</v>
      </c>
      <c r="D430" s="39" t="n">
        <v>31</v>
      </c>
      <c r="E430" s="39" t="n">
        <v>32</v>
      </c>
      <c r="F430" s="39" t="n">
        <v>39</v>
      </c>
      <c r="G430" s="39" t="n">
        <v>45</v>
      </c>
      <c r="H430" s="39" t="n">
        <v>36</v>
      </c>
      <c r="I430" s="40" t="inlineStr">
        <is>
          <t>5 22 31 32 39 45</t>
        </is>
      </c>
      <c r="J430" s="39" t="n">
        <v>174</v>
      </c>
      <c r="K430" s="39" t="n">
        <v>4</v>
      </c>
      <c r="L430" s="39" t="n">
        <v>9</v>
      </c>
      <c r="M430" s="39" t="n">
        <v>40</v>
      </c>
      <c r="N430" s="39" t="n">
        <v>1</v>
      </c>
      <c r="O430" s="39" t="inlineStr">
        <is>
          <t>고4 저2</t>
        </is>
      </c>
      <c r="P430" s="38" t="n">
        <v>46</v>
      </c>
      <c r="Q430" s="39" t="inlineStr">
        <is>
          <t>-13</t>
        </is>
      </c>
      <c r="R430" s="39" t="inlineStr">
        <is>
          <t>상위90.9%</t>
        </is>
      </c>
      <c r="S430" s="39" t="n">
        <v>4</v>
      </c>
      <c r="T430" s="39" t="n">
        <v>0</v>
      </c>
      <c r="U430" s="39" t="n">
        <v>0</v>
      </c>
      <c r="V430" s="39" t="n">
        <v>0</v>
      </c>
      <c r="W430" s="39" t="n">
        <v>2</v>
      </c>
      <c r="X430" s="39" t="n">
        <v>20</v>
      </c>
      <c r="Y430" s="39" t="n">
        <v>8</v>
      </c>
      <c r="Z430" s="39" t="n">
        <v>23.97</v>
      </c>
      <c r="AA430" s="39" t="n">
        <v>14.41</v>
      </c>
    </row>
    <row r="431">
      <c r="A431" s="41" t="n">
        <v>796</v>
      </c>
      <c r="B431" s="42" t="n">
        <v>1</v>
      </c>
      <c r="C431" s="42" t="n">
        <v>21</v>
      </c>
      <c r="D431" s="42" t="n">
        <v>26</v>
      </c>
      <c r="E431" s="42" t="n">
        <v>36</v>
      </c>
      <c r="F431" s="42" t="n">
        <v>40</v>
      </c>
      <c r="G431" s="42" t="n">
        <v>41</v>
      </c>
      <c r="H431" s="42" t="n">
        <v>5</v>
      </c>
      <c r="I431" s="43" t="inlineStr">
        <is>
          <t>1 21 26 36 40 41</t>
        </is>
      </c>
      <c r="J431" s="42" t="n">
        <v>165</v>
      </c>
      <c r="K431" s="42" t="n">
        <v>3</v>
      </c>
      <c r="L431" s="42" t="n">
        <v>7</v>
      </c>
      <c r="M431" s="42" t="n">
        <v>40</v>
      </c>
      <c r="N431" s="42" t="n">
        <v>1</v>
      </c>
      <c r="O431" s="42" t="inlineStr">
        <is>
          <t>고4 저2</t>
        </is>
      </c>
      <c r="P431" s="41" t="n">
        <v>53</v>
      </c>
      <c r="Q431" s="42" t="inlineStr">
        <is>
          <t>-6</t>
        </is>
      </c>
      <c r="R431" s="42" t="inlineStr">
        <is>
          <t>상위73.7%</t>
        </is>
      </c>
      <c r="S431" s="42" t="n">
        <v>4</v>
      </c>
      <c r="T431" s="42" t="n">
        <v>0</v>
      </c>
      <c r="U431" s="42" t="n">
        <v>0</v>
      </c>
      <c r="V431" s="42" t="n">
        <v>0</v>
      </c>
      <c r="W431" s="42" t="n">
        <v>3</v>
      </c>
      <c r="X431" s="42" t="n">
        <v>22</v>
      </c>
      <c r="Y431" s="42" t="n">
        <v>7</v>
      </c>
      <c r="Z431" s="42" t="n">
        <v>27.63</v>
      </c>
      <c r="AA431" s="42" t="n">
        <v>22.56</v>
      </c>
    </row>
    <row r="432">
      <c r="A432" s="25" t="n">
        <v>795</v>
      </c>
      <c r="B432" s="26" t="n">
        <v>3</v>
      </c>
      <c r="C432" s="26" t="n">
        <v>10</v>
      </c>
      <c r="D432" s="26" t="n">
        <v>13</v>
      </c>
      <c r="E432" s="26" t="n">
        <v>26</v>
      </c>
      <c r="F432" s="26" t="n">
        <v>34</v>
      </c>
      <c r="G432" s="26" t="n">
        <v>38</v>
      </c>
      <c r="H432" s="26" t="n">
        <v>36</v>
      </c>
      <c r="I432" s="44" t="inlineStr">
        <is>
          <t>3 10 13 26 34 38</t>
        </is>
      </c>
      <c r="J432" s="26" t="n">
        <v>124</v>
      </c>
      <c r="K432" s="26" t="n">
        <v>2</v>
      </c>
      <c r="L432" s="26" t="n">
        <v>10</v>
      </c>
      <c r="M432" s="26" t="n">
        <v>35</v>
      </c>
      <c r="N432" s="26" t="n">
        <v>0</v>
      </c>
      <c r="O432" s="26" t="inlineStr">
        <is>
          <t>고3 저3</t>
        </is>
      </c>
      <c r="P432" s="25" t="n">
        <v>67</v>
      </c>
      <c r="Q432" s="26" t="inlineStr">
        <is>
          <t>+8</t>
        </is>
      </c>
      <c r="R432" s="26" t="inlineStr">
        <is>
          <t>상위26.4%</t>
        </is>
      </c>
      <c r="S432" s="26" t="n">
        <v>6</v>
      </c>
      <c r="T432" s="26" t="n">
        <v>0</v>
      </c>
      <c r="U432" s="26" t="n">
        <v>0</v>
      </c>
      <c r="V432" s="26" t="n">
        <v>0</v>
      </c>
      <c r="W432" s="26" t="n">
        <v>1</v>
      </c>
      <c r="X432" s="26" t="n">
        <v>32</v>
      </c>
      <c r="Y432" s="26" t="n">
        <v>11</v>
      </c>
      <c r="Z432" s="26" t="n">
        <v>17.15</v>
      </c>
      <c r="AA432" s="26" t="n">
        <v>30.83</v>
      </c>
    </row>
    <row r="433">
      <c r="A433" s="25" t="n">
        <v>794</v>
      </c>
      <c r="B433" s="26" t="n">
        <v>6</v>
      </c>
      <c r="C433" s="26" t="n">
        <v>7</v>
      </c>
      <c r="D433" s="26" t="n">
        <v>18</v>
      </c>
      <c r="E433" s="26" t="n">
        <v>19</v>
      </c>
      <c r="F433" s="26" t="n">
        <v>30</v>
      </c>
      <c r="G433" s="26" t="n">
        <v>38</v>
      </c>
      <c r="H433" s="26" t="n">
        <v>13</v>
      </c>
      <c r="I433" s="44" t="inlineStr">
        <is>
          <t>6 7 18 19 30 38</t>
        </is>
      </c>
      <c r="J433" s="26" t="n">
        <v>118</v>
      </c>
      <c r="K433" s="26" t="n">
        <v>2</v>
      </c>
      <c r="L433" s="26" t="n">
        <v>6</v>
      </c>
      <c r="M433" s="26" t="n">
        <v>32</v>
      </c>
      <c r="N433" s="26" t="n">
        <v>2</v>
      </c>
      <c r="O433" s="26" t="inlineStr">
        <is>
          <t>고2 저4</t>
        </is>
      </c>
      <c r="P433" s="25" t="n">
        <v>73</v>
      </c>
      <c r="Q433" s="26" t="inlineStr">
        <is>
          <t>+14</t>
        </is>
      </c>
      <c r="R433" s="26" t="inlineStr">
        <is>
          <t>상위10.9%</t>
        </is>
      </c>
      <c r="S433" s="26" t="n">
        <v>8</v>
      </c>
      <c r="T433" s="26" t="n">
        <v>0</v>
      </c>
      <c r="U433" s="26" t="n">
        <v>0</v>
      </c>
      <c r="V433" s="26" t="n">
        <v>0</v>
      </c>
      <c r="W433" s="26" t="n">
        <v>3</v>
      </c>
      <c r="X433" s="26" t="n">
        <v>32</v>
      </c>
      <c r="Y433" s="26" t="n">
        <v>7</v>
      </c>
      <c r="Z433" s="26" t="n">
        <v>26.51</v>
      </c>
      <c r="AA433" s="26" t="n">
        <v>28.08</v>
      </c>
    </row>
    <row r="434">
      <c r="A434" s="27" t="n">
        <v>793</v>
      </c>
      <c r="B434" s="28" t="n">
        <v>10</v>
      </c>
      <c r="C434" s="28" t="n">
        <v>15</v>
      </c>
      <c r="D434" s="28" t="n">
        <v>21</v>
      </c>
      <c r="E434" s="28" t="n">
        <v>35</v>
      </c>
      <c r="F434" s="28" t="n">
        <v>38</v>
      </c>
      <c r="G434" s="28" t="n">
        <v>43</v>
      </c>
      <c r="H434" s="28" t="n">
        <v>31</v>
      </c>
      <c r="I434" s="30" t="inlineStr">
        <is>
          <t>10 15 21 35 38 43</t>
        </is>
      </c>
      <c r="J434" s="28" t="n">
        <v>162</v>
      </c>
      <c r="K434" s="28" t="n">
        <v>4</v>
      </c>
      <c r="L434" s="28" t="n">
        <v>8</v>
      </c>
      <c r="M434" s="28" t="n">
        <v>33</v>
      </c>
      <c r="N434" s="28" t="n">
        <v>0</v>
      </c>
      <c r="O434" s="28" t="inlineStr">
        <is>
          <t>고3 저3</t>
        </is>
      </c>
      <c r="P434" s="27" t="n">
        <v>60</v>
      </c>
      <c r="Q434" s="28" t="inlineStr">
        <is>
          <t>+1</t>
        </is>
      </c>
      <c r="R434" s="28" t="inlineStr">
        <is>
          <t>상위48.5%</t>
        </is>
      </c>
      <c r="S434" s="28" t="n">
        <v>5</v>
      </c>
      <c r="T434" s="28" t="n">
        <v>0</v>
      </c>
      <c r="U434" s="28" t="n">
        <v>0</v>
      </c>
      <c r="V434" s="28" t="n">
        <v>0</v>
      </c>
      <c r="W434" s="28" t="n">
        <v>0</v>
      </c>
      <c r="X434" s="28" t="n">
        <v>30</v>
      </c>
      <c r="Y434" s="28" t="n">
        <v>5</v>
      </c>
      <c r="Z434" s="28" t="n">
        <v>37.5</v>
      </c>
      <c r="AA434" s="28" t="n">
        <v>31.06</v>
      </c>
    </row>
    <row r="435">
      <c r="A435" s="27" t="n">
        <v>792</v>
      </c>
      <c r="B435" s="28" t="n">
        <v>2</v>
      </c>
      <c r="C435" s="28" t="n">
        <v>7</v>
      </c>
      <c r="D435" s="28" t="n">
        <v>19</v>
      </c>
      <c r="E435" s="28" t="n">
        <v>25</v>
      </c>
      <c r="F435" s="28" t="n">
        <v>29</v>
      </c>
      <c r="G435" s="28" t="n">
        <v>36</v>
      </c>
      <c r="H435" s="28" t="n">
        <v>16</v>
      </c>
      <c r="I435" s="30" t="inlineStr">
        <is>
          <t>2 7 19 25 29 36</t>
        </is>
      </c>
      <c r="J435" s="28" t="n">
        <v>118</v>
      </c>
      <c r="K435" s="28" t="n">
        <v>4</v>
      </c>
      <c r="L435" s="28" t="n">
        <v>9</v>
      </c>
      <c r="M435" s="28" t="n">
        <v>34</v>
      </c>
      <c r="N435" s="28" t="n">
        <v>0</v>
      </c>
      <c r="O435" s="28" t="inlineStr">
        <is>
          <t>고3 저3</t>
        </is>
      </c>
      <c r="P435" s="27" t="n">
        <v>62</v>
      </c>
      <c r="Q435" s="28" t="inlineStr">
        <is>
          <t>+3</t>
        </is>
      </c>
      <c r="R435" s="28" t="inlineStr">
        <is>
          <t>상위41.2%</t>
        </is>
      </c>
      <c r="S435" s="28" t="n">
        <v>6</v>
      </c>
      <c r="T435" s="28" t="n">
        <v>0</v>
      </c>
      <c r="U435" s="28" t="n">
        <v>0</v>
      </c>
      <c r="V435" s="28" t="n">
        <v>0</v>
      </c>
      <c r="W435" s="28" t="n">
        <v>2</v>
      </c>
      <c r="X435" s="28" t="n">
        <v>28</v>
      </c>
      <c r="Y435" s="28" t="n">
        <v>7</v>
      </c>
      <c r="Z435" s="28" t="n">
        <v>26.56</v>
      </c>
      <c r="AA435" s="28" t="n">
        <v>22.64</v>
      </c>
    </row>
    <row r="436">
      <c r="A436" s="27" t="n">
        <v>791</v>
      </c>
      <c r="B436" s="28" t="n">
        <v>2</v>
      </c>
      <c r="C436" s="28" t="n">
        <v>10</v>
      </c>
      <c r="D436" s="28" t="n">
        <v>12</v>
      </c>
      <c r="E436" s="28" t="n">
        <v>31</v>
      </c>
      <c r="F436" s="28" t="n">
        <v>33</v>
      </c>
      <c r="G436" s="28" t="n">
        <v>42</v>
      </c>
      <c r="H436" s="28" t="n">
        <v>32</v>
      </c>
      <c r="I436" s="30" t="inlineStr">
        <is>
          <t>2 10 12 31 33 42</t>
        </is>
      </c>
      <c r="J436" s="28" t="n">
        <v>130</v>
      </c>
      <c r="K436" s="28" t="n">
        <v>2</v>
      </c>
      <c r="L436" s="28" t="n">
        <v>8</v>
      </c>
      <c r="M436" s="28" t="n">
        <v>40</v>
      </c>
      <c r="N436" s="28" t="n">
        <v>0</v>
      </c>
      <c r="O436" s="28" t="inlineStr">
        <is>
          <t>고3 저3</t>
        </is>
      </c>
      <c r="P436" s="27" t="n">
        <v>59</v>
      </c>
      <c r="Q436" s="28" t="inlineStr">
        <is>
          <t>-0</t>
        </is>
      </c>
      <c r="R436" s="28" t="inlineStr">
        <is>
          <t>상위52.2%</t>
        </is>
      </c>
      <c r="S436" s="28" t="n">
        <v>4</v>
      </c>
      <c r="T436" s="28" t="n">
        <v>0</v>
      </c>
      <c r="U436" s="28" t="n">
        <v>0</v>
      </c>
      <c r="V436" s="28" t="n">
        <v>0</v>
      </c>
      <c r="W436" s="28" t="n">
        <v>1</v>
      </c>
      <c r="X436" s="28" t="n">
        <v>28</v>
      </c>
      <c r="Y436" s="28" t="n">
        <v>14</v>
      </c>
      <c r="Z436" s="28" t="n">
        <v>12.53</v>
      </c>
      <c r="AA436" s="28" t="n">
        <v>20.91</v>
      </c>
    </row>
    <row r="437">
      <c r="A437" s="38" t="n">
        <v>790</v>
      </c>
      <c r="B437" s="39" t="n">
        <v>3</v>
      </c>
      <c r="C437" s="39" t="n">
        <v>8</v>
      </c>
      <c r="D437" s="39" t="n">
        <v>19</v>
      </c>
      <c r="E437" s="39" t="n">
        <v>27</v>
      </c>
      <c r="F437" s="39" t="n">
        <v>30</v>
      </c>
      <c r="G437" s="39" t="n">
        <v>41</v>
      </c>
      <c r="H437" s="39" t="n">
        <v>12</v>
      </c>
      <c r="I437" s="40" t="inlineStr">
        <is>
          <t>3 8 19 27 30 41</t>
        </is>
      </c>
      <c r="J437" s="39" t="n">
        <v>128</v>
      </c>
      <c r="K437" s="39" t="n">
        <v>4</v>
      </c>
      <c r="L437" s="39" t="n">
        <v>7</v>
      </c>
      <c r="M437" s="39" t="n">
        <v>38</v>
      </c>
      <c r="N437" s="39" t="n">
        <v>0</v>
      </c>
      <c r="O437" s="39" t="inlineStr">
        <is>
          <t>고3 저3</t>
        </is>
      </c>
      <c r="P437" s="38" t="n">
        <v>50</v>
      </c>
      <c r="Q437" s="39" t="inlineStr">
        <is>
          <t>-9</t>
        </is>
      </c>
      <c r="R437" s="39" t="inlineStr">
        <is>
          <t>상위82.2%</t>
        </is>
      </c>
      <c r="S437" s="39" t="n">
        <v>4</v>
      </c>
      <c r="T437" s="39" t="n">
        <v>0</v>
      </c>
      <c r="U437" s="39" t="n">
        <v>0</v>
      </c>
      <c r="V437" s="39" t="n">
        <v>0</v>
      </c>
      <c r="W437" s="39" t="n">
        <v>2</v>
      </c>
      <c r="X437" s="39" t="n">
        <v>22</v>
      </c>
      <c r="Y437" s="39" t="n">
        <v>16</v>
      </c>
      <c r="Z437" s="39" t="n">
        <v>11.61</v>
      </c>
      <c r="AA437" s="39" t="n">
        <v>6.91</v>
      </c>
    </row>
    <row r="438">
      <c r="A438" s="25" t="n">
        <v>789</v>
      </c>
      <c r="B438" s="26" t="n">
        <v>2</v>
      </c>
      <c r="C438" s="26" t="n">
        <v>6</v>
      </c>
      <c r="D438" s="26" t="n">
        <v>7</v>
      </c>
      <c r="E438" s="26" t="n">
        <v>12</v>
      </c>
      <c r="F438" s="26" t="n">
        <v>19</v>
      </c>
      <c r="G438" s="26" t="n">
        <v>45</v>
      </c>
      <c r="H438" s="26" t="n">
        <v>38</v>
      </c>
      <c r="I438" s="44" t="inlineStr">
        <is>
          <t>2 6 7 12 19 45</t>
        </is>
      </c>
      <c r="J438" s="26" t="n">
        <v>91</v>
      </c>
      <c r="K438" s="26" t="n">
        <v>3</v>
      </c>
      <c r="L438" s="26" t="n">
        <v>9</v>
      </c>
      <c r="M438" s="26" t="n">
        <v>43</v>
      </c>
      <c r="N438" s="26" t="n">
        <v>1</v>
      </c>
      <c r="O438" s="26" t="inlineStr">
        <is>
          <t>고1 저5</t>
        </is>
      </c>
      <c r="P438" s="25" t="n">
        <v>74</v>
      </c>
      <c r="Q438" s="26" t="inlineStr">
        <is>
          <t>+15</t>
        </is>
      </c>
      <c r="R438" s="26" t="inlineStr">
        <is>
          <t>상위9.2%</t>
        </is>
      </c>
      <c r="S438" s="26" t="n">
        <v>7</v>
      </c>
      <c r="T438" s="26" t="n">
        <v>0</v>
      </c>
      <c r="U438" s="26" t="n">
        <v>0</v>
      </c>
      <c r="V438" s="26" t="n">
        <v>0</v>
      </c>
      <c r="W438" s="26" t="n">
        <v>0</v>
      </c>
      <c r="X438" s="26" t="n">
        <v>37</v>
      </c>
      <c r="Y438" s="26" t="n">
        <v>15</v>
      </c>
      <c r="Z438" s="26" t="n">
        <v>11.41</v>
      </c>
      <c r="AA438" s="26" t="n">
        <v>31.32</v>
      </c>
    </row>
    <row r="439">
      <c r="A439" s="41" t="n">
        <v>788</v>
      </c>
      <c r="B439" s="42" t="n">
        <v>2</v>
      </c>
      <c r="C439" s="42" t="n">
        <v>10</v>
      </c>
      <c r="D439" s="42" t="n">
        <v>11</v>
      </c>
      <c r="E439" s="42" t="n">
        <v>19</v>
      </c>
      <c r="F439" s="42" t="n">
        <v>35</v>
      </c>
      <c r="G439" s="42" t="n">
        <v>39</v>
      </c>
      <c r="H439" s="42" t="n">
        <v>29</v>
      </c>
      <c r="I439" s="43" t="inlineStr">
        <is>
          <t>2 10 11 19 35 39</t>
        </is>
      </c>
      <c r="J439" s="42" t="n">
        <v>116</v>
      </c>
      <c r="K439" s="42" t="n">
        <v>4</v>
      </c>
      <c r="L439" s="42" t="n">
        <v>8</v>
      </c>
      <c r="M439" s="42" t="n">
        <v>37</v>
      </c>
      <c r="N439" s="42" t="n">
        <v>1</v>
      </c>
      <c r="O439" s="42" t="inlineStr">
        <is>
          <t>고2 저4</t>
        </is>
      </c>
      <c r="P439" s="41" t="n">
        <v>54</v>
      </c>
      <c r="Q439" s="42" t="inlineStr">
        <is>
          <t>-5</t>
        </is>
      </c>
      <c r="R439" s="42" t="inlineStr">
        <is>
          <t>상위69.9%</t>
        </is>
      </c>
      <c r="S439" s="42" t="n">
        <v>3</v>
      </c>
      <c r="T439" s="42" t="n">
        <v>0</v>
      </c>
      <c r="U439" s="42" t="n">
        <v>0</v>
      </c>
      <c r="V439" s="42" t="n">
        <v>0</v>
      </c>
      <c r="W439" s="42" t="n">
        <v>0</v>
      </c>
      <c r="X439" s="42" t="n">
        <v>27</v>
      </c>
      <c r="Y439" s="42" t="n">
        <v>13</v>
      </c>
      <c r="Z439" s="42" t="n">
        <v>14.01</v>
      </c>
      <c r="AA439" s="42" t="n">
        <v>19.96</v>
      </c>
    </row>
    <row r="440">
      <c r="A440" s="27" t="n">
        <v>787</v>
      </c>
      <c r="B440" s="28" t="n">
        <v>5</v>
      </c>
      <c r="C440" s="28" t="n">
        <v>6</v>
      </c>
      <c r="D440" s="28" t="n">
        <v>13</v>
      </c>
      <c r="E440" s="28" t="n">
        <v>16</v>
      </c>
      <c r="F440" s="28" t="n">
        <v>27</v>
      </c>
      <c r="G440" s="28" t="n">
        <v>28</v>
      </c>
      <c r="H440" s="28" t="n">
        <v>9</v>
      </c>
      <c r="I440" s="30" t="inlineStr">
        <is>
          <t>5 6 13 16 27 28</t>
        </is>
      </c>
      <c r="J440" s="28" t="n">
        <v>95</v>
      </c>
      <c r="K440" s="28" t="n">
        <v>3</v>
      </c>
      <c r="L440" s="28" t="n">
        <v>7</v>
      </c>
      <c r="M440" s="28" t="n">
        <v>23</v>
      </c>
      <c r="N440" s="28" t="n">
        <v>2</v>
      </c>
      <c r="O440" s="28" t="inlineStr">
        <is>
          <t>고2 저4</t>
        </is>
      </c>
      <c r="P440" s="27" t="n">
        <v>64</v>
      </c>
      <c r="Q440" s="28" t="inlineStr">
        <is>
          <t>+5</t>
        </is>
      </c>
      <c r="R440" s="28" t="inlineStr">
        <is>
          <t>상위35.2%</t>
        </is>
      </c>
      <c r="S440" s="28" t="n">
        <v>7</v>
      </c>
      <c r="T440" s="28" t="n">
        <v>0</v>
      </c>
      <c r="U440" s="28" t="n">
        <v>0</v>
      </c>
      <c r="V440" s="28" t="n">
        <v>0</v>
      </c>
      <c r="W440" s="28" t="n">
        <v>2</v>
      </c>
      <c r="X440" s="28" t="n">
        <v>29</v>
      </c>
      <c r="Y440" s="28" t="n">
        <v>6</v>
      </c>
      <c r="Z440" s="28" t="n">
        <v>30.92</v>
      </c>
      <c r="AA440" s="28" t="n">
        <v>22.36</v>
      </c>
    </row>
    <row r="441">
      <c r="A441" s="27" t="n">
        <v>786</v>
      </c>
      <c r="B441" s="28" t="n">
        <v>12</v>
      </c>
      <c r="C441" s="28" t="n">
        <v>15</v>
      </c>
      <c r="D441" s="28" t="n">
        <v>16</v>
      </c>
      <c r="E441" s="28" t="n">
        <v>20</v>
      </c>
      <c r="F441" s="28" t="n">
        <v>24</v>
      </c>
      <c r="G441" s="28" t="n">
        <v>30</v>
      </c>
      <c r="H441" s="28" t="n">
        <v>38</v>
      </c>
      <c r="I441" s="30" t="inlineStr">
        <is>
          <t>12 15 16 20 24 30</t>
        </is>
      </c>
      <c r="J441" s="28" t="n">
        <v>117</v>
      </c>
      <c r="K441" s="28" t="n">
        <v>1</v>
      </c>
      <c r="L441" s="28" t="n">
        <v>7</v>
      </c>
      <c r="M441" s="28" t="n">
        <v>18</v>
      </c>
      <c r="N441" s="28" t="n">
        <v>1</v>
      </c>
      <c r="O441" s="28" t="inlineStr">
        <is>
          <t>고2 저4</t>
        </is>
      </c>
      <c r="P441" s="27" t="n">
        <v>60</v>
      </c>
      <c r="Q441" s="28" t="inlineStr">
        <is>
          <t>+1</t>
        </is>
      </c>
      <c r="R441" s="28" t="inlineStr">
        <is>
          <t>상위48.5%</t>
        </is>
      </c>
      <c r="S441" s="28" t="n">
        <v>7</v>
      </c>
      <c r="T441" s="28" t="n">
        <v>0</v>
      </c>
      <c r="U441" s="28" t="n">
        <v>0</v>
      </c>
      <c r="V441" s="28" t="n">
        <v>1</v>
      </c>
      <c r="W441" s="28" t="n">
        <v>0</v>
      </c>
      <c r="X441" s="28" t="n">
        <v>28</v>
      </c>
      <c r="Y441" s="28" t="n">
        <v>4</v>
      </c>
      <c r="Z441" s="28" t="n">
        <v>45.51</v>
      </c>
      <c r="AA441" s="28" t="n">
        <v>16.21</v>
      </c>
    </row>
    <row r="442">
      <c r="A442" s="38" t="n">
        <v>785</v>
      </c>
      <c r="B442" s="39" t="n">
        <v>4</v>
      </c>
      <c r="C442" s="39" t="n">
        <v>6</v>
      </c>
      <c r="D442" s="39" t="n">
        <v>15</v>
      </c>
      <c r="E442" s="39" t="n">
        <v>25</v>
      </c>
      <c r="F442" s="39" t="n">
        <v>26</v>
      </c>
      <c r="G442" s="39" t="n">
        <v>33</v>
      </c>
      <c r="H442" s="39" t="n">
        <v>40</v>
      </c>
      <c r="I442" s="40" t="inlineStr">
        <is>
          <t>4 6 15 25 26 33</t>
        </is>
      </c>
      <c r="J442" s="39" t="n">
        <v>109</v>
      </c>
      <c r="K442" s="39" t="n">
        <v>3</v>
      </c>
      <c r="L442" s="39" t="n">
        <v>9</v>
      </c>
      <c r="M442" s="39" t="n">
        <v>29</v>
      </c>
      <c r="N442" s="39" t="n">
        <v>1</v>
      </c>
      <c r="O442" s="39" t="inlineStr">
        <is>
          <t>고3 저3</t>
        </is>
      </c>
      <c r="P442" s="38" t="n">
        <v>51</v>
      </c>
      <c r="Q442" s="39" t="inlineStr">
        <is>
          <t>-8</t>
        </is>
      </c>
      <c r="R442" s="39" t="inlineStr">
        <is>
          <t>상위79.2%</t>
        </is>
      </c>
      <c r="S442" s="39" t="n">
        <v>3</v>
      </c>
      <c r="T442" s="39" t="n">
        <v>0</v>
      </c>
      <c r="U442" s="39" t="n">
        <v>0</v>
      </c>
      <c r="V442" s="39" t="n">
        <v>0</v>
      </c>
      <c r="W442" s="39" t="n">
        <v>1</v>
      </c>
      <c r="X442" s="39" t="n">
        <v>24</v>
      </c>
      <c r="Y442" s="39" t="n">
        <v>6</v>
      </c>
      <c r="Z442" s="39" t="n">
        <v>28.87</v>
      </c>
      <c r="AA442" s="39" t="n">
        <v>14.66</v>
      </c>
    </row>
    <row r="443">
      <c r="A443" s="41" t="n">
        <v>784</v>
      </c>
      <c r="B443" s="42" t="n">
        <v>3</v>
      </c>
      <c r="C443" s="42" t="n">
        <v>10</v>
      </c>
      <c r="D443" s="42" t="n">
        <v>23</v>
      </c>
      <c r="E443" s="42" t="n">
        <v>24</v>
      </c>
      <c r="F443" s="42" t="n">
        <v>31</v>
      </c>
      <c r="G443" s="42" t="n">
        <v>39</v>
      </c>
      <c r="H443" s="42" t="n">
        <v>22</v>
      </c>
      <c r="I443" s="43" t="inlineStr">
        <is>
          <t>3 10 23 24 31 39</t>
        </is>
      </c>
      <c r="J443" s="42" t="n">
        <v>130</v>
      </c>
      <c r="K443" s="42" t="n">
        <v>4</v>
      </c>
      <c r="L443" s="42" t="n">
        <v>7</v>
      </c>
      <c r="M443" s="42" t="n">
        <v>36</v>
      </c>
      <c r="N443" s="42" t="n">
        <v>1</v>
      </c>
      <c r="O443" s="42" t="inlineStr">
        <is>
          <t>고4 저2</t>
        </is>
      </c>
      <c r="P443" s="41" t="n">
        <v>56</v>
      </c>
      <c r="Q443" s="42" t="inlineStr">
        <is>
          <t>-3</t>
        </is>
      </c>
      <c r="R443" s="42" t="inlineStr">
        <is>
          <t>상위63.5%</t>
        </is>
      </c>
      <c r="S443" s="42" t="n">
        <v>4</v>
      </c>
      <c r="T443" s="42" t="n">
        <v>0</v>
      </c>
      <c r="U443" s="42" t="n">
        <v>0</v>
      </c>
      <c r="V443" s="42" t="n">
        <v>0</v>
      </c>
      <c r="W443" s="42" t="n">
        <v>2</v>
      </c>
      <c r="X443" s="42" t="n">
        <v>25</v>
      </c>
      <c r="Y443" s="42" t="n">
        <v>9</v>
      </c>
      <c r="Z443" s="42" t="n">
        <v>19.09</v>
      </c>
      <c r="AA443" s="42" t="n">
        <v>16.19</v>
      </c>
    </row>
    <row r="444">
      <c r="A444" s="41" t="n">
        <v>783</v>
      </c>
      <c r="B444" s="42" t="n">
        <v>14</v>
      </c>
      <c r="C444" s="42" t="n">
        <v>15</v>
      </c>
      <c r="D444" s="42" t="n">
        <v>16</v>
      </c>
      <c r="E444" s="42" t="n">
        <v>17</v>
      </c>
      <c r="F444" s="42" t="n">
        <v>38</v>
      </c>
      <c r="G444" s="42" t="n">
        <v>45</v>
      </c>
      <c r="H444" s="42" t="n">
        <v>36</v>
      </c>
      <c r="I444" s="43" t="inlineStr">
        <is>
          <t>14 15 16 17 38 45</t>
        </is>
      </c>
      <c r="J444" s="42" t="n">
        <v>145</v>
      </c>
      <c r="K444" s="42" t="n">
        <v>3</v>
      </c>
      <c r="L444" s="42" t="n">
        <v>7</v>
      </c>
      <c r="M444" s="42" t="n">
        <v>31</v>
      </c>
      <c r="N444" s="42" t="n">
        <v>3</v>
      </c>
      <c r="O444" s="42" t="inlineStr">
        <is>
          <t>고2 저4</t>
        </is>
      </c>
      <c r="P444" s="41" t="n">
        <v>53</v>
      </c>
      <c r="Q444" s="42" t="inlineStr">
        <is>
          <t>-6</t>
        </is>
      </c>
      <c r="R444" s="42" t="inlineStr">
        <is>
          <t>상위73.7%</t>
        </is>
      </c>
      <c r="S444" s="42" t="n">
        <v>2</v>
      </c>
      <c r="T444" s="42" t="n">
        <v>0</v>
      </c>
      <c r="U444" s="42" t="n">
        <v>0</v>
      </c>
      <c r="V444" s="42" t="n">
        <v>0</v>
      </c>
      <c r="W444" s="42" t="n">
        <v>3</v>
      </c>
      <c r="X444" s="42" t="n">
        <v>22</v>
      </c>
      <c r="Y444" s="42" t="n">
        <v>4</v>
      </c>
      <c r="Z444" s="42" t="n">
        <v>46.04</v>
      </c>
      <c r="AA444" s="42" t="n">
        <v>19.26</v>
      </c>
    </row>
    <row r="445">
      <c r="A445" s="25" t="n">
        <v>782</v>
      </c>
      <c r="B445" s="26" t="n">
        <v>6</v>
      </c>
      <c r="C445" s="26" t="n">
        <v>18</v>
      </c>
      <c r="D445" s="26" t="n">
        <v>31</v>
      </c>
      <c r="E445" s="26" t="n">
        <v>34</v>
      </c>
      <c r="F445" s="26" t="n">
        <v>38</v>
      </c>
      <c r="G445" s="26" t="n">
        <v>45</v>
      </c>
      <c r="H445" s="26" t="n">
        <v>20</v>
      </c>
      <c r="I445" s="44" t="inlineStr">
        <is>
          <t>6 18 31 34 38 45</t>
        </is>
      </c>
      <c r="J445" s="26" t="n">
        <v>172</v>
      </c>
      <c r="K445" s="26" t="n">
        <v>2</v>
      </c>
      <c r="L445" s="26" t="n">
        <v>9</v>
      </c>
      <c r="M445" s="26" t="n">
        <v>39</v>
      </c>
      <c r="N445" s="26" t="n">
        <v>0</v>
      </c>
      <c r="O445" s="26" t="inlineStr">
        <is>
          <t>고4 저2</t>
        </is>
      </c>
      <c r="P445" s="25" t="n">
        <v>72</v>
      </c>
      <c r="Q445" s="26" t="inlineStr">
        <is>
          <t>+13</t>
        </is>
      </c>
      <c r="R445" s="26" t="inlineStr">
        <is>
          <t>상위12.8%</t>
        </is>
      </c>
      <c r="S445" s="26" t="n">
        <v>9</v>
      </c>
      <c r="T445" s="26" t="n">
        <v>0</v>
      </c>
      <c r="U445" s="26" t="n">
        <v>0</v>
      </c>
      <c r="V445" s="26" t="n">
        <v>1</v>
      </c>
      <c r="W445" s="26" t="n">
        <v>4</v>
      </c>
      <c r="X445" s="26" t="n">
        <v>28</v>
      </c>
      <c r="Y445" s="26" t="n">
        <v>9</v>
      </c>
      <c r="Z445" s="26" t="n">
        <v>19.46</v>
      </c>
      <c r="AA445" s="26" t="n">
        <v>26.28</v>
      </c>
    </row>
    <row r="446">
      <c r="A446" s="41" t="n">
        <v>781</v>
      </c>
      <c r="B446" s="42" t="n">
        <v>11</v>
      </c>
      <c r="C446" s="42" t="n">
        <v>16</v>
      </c>
      <c r="D446" s="42" t="n">
        <v>18</v>
      </c>
      <c r="E446" s="42" t="n">
        <v>19</v>
      </c>
      <c r="F446" s="42" t="n">
        <v>24</v>
      </c>
      <c r="G446" s="42" t="n">
        <v>39</v>
      </c>
      <c r="H446" s="42" t="n">
        <v>43</v>
      </c>
      <c r="I446" s="43" t="inlineStr">
        <is>
          <t>11 16 18 19 24 39</t>
        </is>
      </c>
      <c r="J446" s="42" t="n">
        <v>127</v>
      </c>
      <c r="K446" s="42" t="n">
        <v>3</v>
      </c>
      <c r="L446" s="42" t="n">
        <v>8</v>
      </c>
      <c r="M446" s="42" t="n">
        <v>28</v>
      </c>
      <c r="N446" s="42" t="n">
        <v>1</v>
      </c>
      <c r="O446" s="42" t="inlineStr">
        <is>
          <t>고2 저4</t>
        </is>
      </c>
      <c r="P446" s="41" t="n">
        <v>58</v>
      </c>
      <c r="Q446" s="42" t="inlineStr">
        <is>
          <t>-1</t>
        </is>
      </c>
      <c r="R446" s="42" t="inlineStr">
        <is>
          <t>상위55.5%</t>
        </is>
      </c>
      <c r="S446" s="42" t="n">
        <v>1</v>
      </c>
      <c r="T446" s="42" t="n">
        <v>0</v>
      </c>
      <c r="U446" s="42" t="n">
        <v>0</v>
      </c>
      <c r="V446" s="42" t="n">
        <v>0</v>
      </c>
      <c r="W446" s="42" t="n">
        <v>0</v>
      </c>
      <c r="X446" s="42" t="n">
        <v>29</v>
      </c>
      <c r="Y446" s="42" t="n">
        <v>9</v>
      </c>
      <c r="Z446" s="42" t="n">
        <v>18.83</v>
      </c>
      <c r="AA446" s="42" t="n">
        <v>25.7</v>
      </c>
    </row>
    <row r="447">
      <c r="A447" s="25" t="n">
        <v>780</v>
      </c>
      <c r="B447" s="26" t="n">
        <v>15</v>
      </c>
      <c r="C447" s="26" t="n">
        <v>17</v>
      </c>
      <c r="D447" s="26" t="n">
        <v>19</v>
      </c>
      <c r="E447" s="26" t="n">
        <v>21</v>
      </c>
      <c r="F447" s="26" t="n">
        <v>27</v>
      </c>
      <c r="G447" s="26" t="n">
        <v>45</v>
      </c>
      <c r="H447" s="26" t="n">
        <v>16</v>
      </c>
      <c r="I447" s="44" t="inlineStr">
        <is>
          <t>15 17 19 21 27 45</t>
        </is>
      </c>
      <c r="J447" s="26" t="n">
        <v>144</v>
      </c>
      <c r="K447" s="26" t="n">
        <v>6</v>
      </c>
      <c r="L447" s="26" t="n">
        <v>6</v>
      </c>
      <c r="M447" s="26" t="n">
        <v>30</v>
      </c>
      <c r="N447" s="26" t="n">
        <v>0</v>
      </c>
      <c r="O447" s="26" t="inlineStr">
        <is>
          <t>고2 저4</t>
        </is>
      </c>
      <c r="P447" s="25" t="n">
        <v>83</v>
      </c>
      <c r="Q447" s="26" t="inlineStr">
        <is>
          <t>+24</t>
        </is>
      </c>
      <c r="R447" s="26" t="inlineStr">
        <is>
          <t>상위1.9%</t>
        </is>
      </c>
      <c r="S447" s="26" t="n">
        <v>5</v>
      </c>
      <c r="T447" s="26" t="n">
        <v>0</v>
      </c>
      <c r="U447" s="26" t="n">
        <v>0</v>
      </c>
      <c r="V447" s="26" t="n">
        <v>0</v>
      </c>
      <c r="W447" s="26" t="n">
        <v>3</v>
      </c>
      <c r="X447" s="26" t="n">
        <v>37</v>
      </c>
      <c r="Y447" s="26" t="n">
        <v>11</v>
      </c>
      <c r="Z447" s="26" t="n">
        <v>16.68</v>
      </c>
      <c r="AA447" s="26" t="n">
        <v>32.62</v>
      </c>
    </row>
    <row r="448">
      <c r="A448" s="25" t="n">
        <v>779</v>
      </c>
      <c r="B448" s="26" t="n">
        <v>6</v>
      </c>
      <c r="C448" s="26" t="n">
        <v>12</v>
      </c>
      <c r="D448" s="26" t="n">
        <v>19</v>
      </c>
      <c r="E448" s="26" t="n">
        <v>24</v>
      </c>
      <c r="F448" s="26" t="n">
        <v>34</v>
      </c>
      <c r="G448" s="26" t="n">
        <v>41</v>
      </c>
      <c r="H448" s="26" t="n">
        <v>4</v>
      </c>
      <c r="I448" s="44" t="inlineStr">
        <is>
          <t>6 12 19 24 34 41</t>
        </is>
      </c>
      <c r="J448" s="26" t="n">
        <v>136</v>
      </c>
      <c r="K448" s="26" t="n">
        <v>2</v>
      </c>
      <c r="L448" s="26" t="n">
        <v>8</v>
      </c>
      <c r="M448" s="26" t="n">
        <v>35</v>
      </c>
      <c r="N448" s="26" t="n">
        <v>0</v>
      </c>
      <c r="O448" s="26" t="inlineStr">
        <is>
          <t>고3 저3</t>
        </is>
      </c>
      <c r="P448" s="25" t="n">
        <v>68</v>
      </c>
      <c r="Q448" s="26" t="inlineStr">
        <is>
          <t>+9</t>
        </is>
      </c>
      <c r="R448" s="26" t="inlineStr">
        <is>
          <t>상위23.2%</t>
        </is>
      </c>
      <c r="S448" s="26" t="n">
        <v>8</v>
      </c>
      <c r="T448" s="26" t="n">
        <v>0</v>
      </c>
      <c r="U448" s="26" t="n">
        <v>0</v>
      </c>
      <c r="V448" s="26" t="n">
        <v>0</v>
      </c>
      <c r="W448" s="26" t="n">
        <v>2</v>
      </c>
      <c r="X448" s="26" t="n">
        <v>31</v>
      </c>
      <c r="Y448" s="26" t="n">
        <v>11</v>
      </c>
      <c r="Z448" s="26" t="n">
        <v>15.28</v>
      </c>
      <c r="AA448" s="26" t="n">
        <v>27.96</v>
      </c>
    </row>
    <row r="449">
      <c r="A449" s="27" t="n">
        <v>778</v>
      </c>
      <c r="B449" s="28" t="n">
        <v>6</v>
      </c>
      <c r="C449" s="28" t="n">
        <v>21</v>
      </c>
      <c r="D449" s="28" t="n">
        <v>35</v>
      </c>
      <c r="E449" s="28" t="n">
        <v>36</v>
      </c>
      <c r="F449" s="28" t="n">
        <v>37</v>
      </c>
      <c r="G449" s="28" t="n">
        <v>41</v>
      </c>
      <c r="H449" s="28" t="n">
        <v>11</v>
      </c>
      <c r="I449" s="30" t="inlineStr">
        <is>
          <t>6 21 35 36 37 41</t>
        </is>
      </c>
      <c r="J449" s="28" t="n">
        <v>176</v>
      </c>
      <c r="K449" s="28" t="n">
        <v>4</v>
      </c>
      <c r="L449" s="28" t="n">
        <v>8</v>
      </c>
      <c r="M449" s="28" t="n">
        <v>35</v>
      </c>
      <c r="N449" s="28" t="n">
        <v>2</v>
      </c>
      <c r="O449" s="28" t="inlineStr">
        <is>
          <t>고4 저2</t>
        </is>
      </c>
      <c r="P449" s="27" t="n">
        <v>66</v>
      </c>
      <c r="Q449" s="28" t="inlineStr">
        <is>
          <t>+7</t>
        </is>
      </c>
      <c r="R449" s="28" t="inlineStr">
        <is>
          <t>상위29.4%</t>
        </is>
      </c>
      <c r="S449" s="28" t="n">
        <v>6</v>
      </c>
      <c r="T449" s="28" t="n">
        <v>0</v>
      </c>
      <c r="U449" s="28" t="n">
        <v>0</v>
      </c>
      <c r="V449" s="28" t="n">
        <v>0</v>
      </c>
      <c r="W449" s="28" t="n">
        <v>2</v>
      </c>
      <c r="X449" s="28" t="n">
        <v>30</v>
      </c>
      <c r="Y449" s="28" t="n">
        <v>3</v>
      </c>
      <c r="Z449" s="28" t="n">
        <v>62.64</v>
      </c>
      <c r="AA449" s="28" t="n">
        <v>27.71</v>
      </c>
    </row>
    <row r="450">
      <c r="A450" s="25" t="n">
        <v>777</v>
      </c>
      <c r="B450" s="26" t="n">
        <v>6</v>
      </c>
      <c r="C450" s="26" t="n">
        <v>12</v>
      </c>
      <c r="D450" s="26" t="n">
        <v>17</v>
      </c>
      <c r="E450" s="26" t="n">
        <v>21</v>
      </c>
      <c r="F450" s="26" t="n">
        <v>34</v>
      </c>
      <c r="G450" s="26" t="n">
        <v>37</v>
      </c>
      <c r="H450" s="26" t="n">
        <v>18</v>
      </c>
      <c r="I450" s="44" t="inlineStr">
        <is>
          <t>6 12 17 21 34 37</t>
        </is>
      </c>
      <c r="J450" s="26" t="n">
        <v>127</v>
      </c>
      <c r="K450" s="26" t="n">
        <v>3</v>
      </c>
      <c r="L450" s="26" t="n">
        <v>10</v>
      </c>
      <c r="M450" s="26" t="n">
        <v>31</v>
      </c>
      <c r="N450" s="26" t="n">
        <v>0</v>
      </c>
      <c r="O450" s="26" t="inlineStr">
        <is>
          <t>고2 저4</t>
        </is>
      </c>
      <c r="P450" s="25" t="n">
        <v>71</v>
      </c>
      <c r="Q450" s="26" t="inlineStr">
        <is>
          <t>+12</t>
        </is>
      </c>
      <c r="R450" s="26" t="inlineStr">
        <is>
          <t>상위14.8%</t>
        </is>
      </c>
      <c r="S450" s="26" t="n">
        <v>7</v>
      </c>
      <c r="T450" s="26" t="n">
        <v>0</v>
      </c>
      <c r="U450" s="26" t="n">
        <v>0</v>
      </c>
      <c r="V450" s="26" t="n">
        <v>0</v>
      </c>
      <c r="W450" s="26" t="n">
        <v>1</v>
      </c>
      <c r="X450" s="26" t="n">
        <v>34</v>
      </c>
      <c r="Y450" s="26" t="n">
        <v>21</v>
      </c>
      <c r="Z450" s="26" t="n">
        <v>8.33</v>
      </c>
      <c r="AA450" s="26" t="n">
        <v>30.15</v>
      </c>
    </row>
    <row r="451">
      <c r="A451" s="38" t="n">
        <v>776</v>
      </c>
      <c r="B451" s="39" t="n">
        <v>8</v>
      </c>
      <c r="C451" s="39" t="n">
        <v>9</v>
      </c>
      <c r="D451" s="39" t="n">
        <v>18</v>
      </c>
      <c r="E451" s="39" t="n">
        <v>21</v>
      </c>
      <c r="F451" s="39" t="n">
        <v>28</v>
      </c>
      <c r="G451" s="39" t="n">
        <v>40</v>
      </c>
      <c r="H451" s="39" t="n">
        <v>20</v>
      </c>
      <c r="I451" s="40" t="inlineStr">
        <is>
          <t>8 9 18 21 28 40</t>
        </is>
      </c>
      <c r="J451" s="39" t="n">
        <v>124</v>
      </c>
      <c r="K451" s="39" t="n">
        <v>2</v>
      </c>
      <c r="L451" s="39" t="n">
        <v>7</v>
      </c>
      <c r="M451" s="39" t="n">
        <v>32</v>
      </c>
      <c r="N451" s="39" t="n">
        <v>1</v>
      </c>
      <c r="O451" s="39" t="inlineStr">
        <is>
          <t>고2 저4</t>
        </is>
      </c>
      <c r="P451" s="38" t="n">
        <v>40</v>
      </c>
      <c r="Q451" s="39" t="inlineStr">
        <is>
          <t>-19</t>
        </is>
      </c>
      <c r="R451" s="39" t="inlineStr">
        <is>
          <t>상위97.4%</t>
        </is>
      </c>
      <c r="S451" s="39" t="n">
        <v>3</v>
      </c>
      <c r="T451" s="39" t="n">
        <v>0</v>
      </c>
      <c r="U451" s="39" t="n">
        <v>0</v>
      </c>
      <c r="V451" s="39" t="n">
        <v>0</v>
      </c>
      <c r="W451" s="39" t="n">
        <v>0</v>
      </c>
      <c r="X451" s="39" t="n">
        <v>20</v>
      </c>
      <c r="Y451" s="39" t="n">
        <v>7</v>
      </c>
      <c r="Z451" s="39" t="n">
        <v>25.58</v>
      </c>
      <c r="AA451" s="39" t="n">
        <v>11.06</v>
      </c>
    </row>
    <row r="452">
      <c r="A452" s="27" t="n">
        <v>775</v>
      </c>
      <c r="B452" s="28" t="n">
        <v>11</v>
      </c>
      <c r="C452" s="28" t="n">
        <v>12</v>
      </c>
      <c r="D452" s="28" t="n">
        <v>29</v>
      </c>
      <c r="E452" s="28" t="n">
        <v>33</v>
      </c>
      <c r="F452" s="28" t="n">
        <v>38</v>
      </c>
      <c r="G452" s="28" t="n">
        <v>42</v>
      </c>
      <c r="H452" s="28" t="n">
        <v>17</v>
      </c>
      <c r="I452" s="30" t="inlineStr">
        <is>
          <t>11 12 29 33 38 42</t>
        </is>
      </c>
      <c r="J452" s="28" t="n">
        <v>165</v>
      </c>
      <c r="K452" s="28" t="n">
        <v>3</v>
      </c>
      <c r="L452" s="28" t="n">
        <v>8</v>
      </c>
      <c r="M452" s="28" t="n">
        <v>31</v>
      </c>
      <c r="N452" s="28" t="n">
        <v>1</v>
      </c>
      <c r="O452" s="28" t="inlineStr">
        <is>
          <t>고4 저2</t>
        </is>
      </c>
      <c r="P452" s="27" t="n">
        <v>65</v>
      </c>
      <c r="Q452" s="28" t="inlineStr">
        <is>
          <t>+6</t>
        </is>
      </c>
      <c r="R452" s="28" t="inlineStr">
        <is>
          <t>상위32.5%</t>
        </is>
      </c>
      <c r="S452" s="28" t="n">
        <v>7</v>
      </c>
      <c r="T452" s="28" t="n">
        <v>0</v>
      </c>
      <c r="U452" s="28" t="n">
        <v>0</v>
      </c>
      <c r="V452" s="28" t="n">
        <v>0</v>
      </c>
      <c r="W452" s="28" t="n">
        <v>5</v>
      </c>
      <c r="X452" s="28" t="n">
        <v>25</v>
      </c>
      <c r="Y452" s="28" t="n">
        <v>5</v>
      </c>
      <c r="Z452" s="28" t="n">
        <v>34.7</v>
      </c>
      <c r="AA452" s="28" t="n">
        <v>27.02</v>
      </c>
    </row>
    <row r="453">
      <c r="A453" s="25" t="n">
        <v>774</v>
      </c>
      <c r="B453" s="26" t="n">
        <v>12</v>
      </c>
      <c r="C453" s="26" t="n">
        <v>15</v>
      </c>
      <c r="D453" s="26" t="n">
        <v>18</v>
      </c>
      <c r="E453" s="26" t="n">
        <v>28</v>
      </c>
      <c r="F453" s="26" t="n">
        <v>34</v>
      </c>
      <c r="G453" s="26" t="n">
        <v>42</v>
      </c>
      <c r="H453" s="26" t="n">
        <v>9</v>
      </c>
      <c r="I453" s="44" t="inlineStr">
        <is>
          <t>12 15 18 28 34 42</t>
        </is>
      </c>
      <c r="J453" s="26" t="n">
        <v>149</v>
      </c>
      <c r="K453" s="26" t="n">
        <v>1</v>
      </c>
      <c r="L453" s="26" t="n">
        <v>7</v>
      </c>
      <c r="M453" s="26" t="n">
        <v>30</v>
      </c>
      <c r="N453" s="26" t="n">
        <v>0</v>
      </c>
      <c r="O453" s="26" t="inlineStr">
        <is>
          <t>고3 저3</t>
        </is>
      </c>
      <c r="P453" s="25" t="n">
        <v>79</v>
      </c>
      <c r="Q453" s="26" t="inlineStr">
        <is>
          <t>+20</t>
        </is>
      </c>
      <c r="R453" s="26" t="inlineStr">
        <is>
          <t>상위4.5%</t>
        </is>
      </c>
      <c r="S453" s="26" t="n">
        <v>8</v>
      </c>
      <c r="T453" s="26" t="n">
        <v>0</v>
      </c>
      <c r="U453" s="26" t="n">
        <v>0</v>
      </c>
      <c r="V453" s="26" t="n">
        <v>0</v>
      </c>
      <c r="W453" s="26" t="n">
        <v>3</v>
      </c>
      <c r="X453" s="26" t="n">
        <v>35</v>
      </c>
      <c r="Y453" s="26" t="n">
        <v>11</v>
      </c>
      <c r="Z453" s="26" t="n">
        <v>17.1</v>
      </c>
      <c r="AA453" s="26" t="n">
        <v>31.48</v>
      </c>
    </row>
    <row r="454">
      <c r="A454" s="41" t="n">
        <v>773</v>
      </c>
      <c r="B454" s="42" t="n">
        <v>8</v>
      </c>
      <c r="C454" s="42" t="n">
        <v>12</v>
      </c>
      <c r="D454" s="42" t="n">
        <v>19</v>
      </c>
      <c r="E454" s="42" t="n">
        <v>21</v>
      </c>
      <c r="F454" s="42" t="n">
        <v>31</v>
      </c>
      <c r="G454" s="42" t="n">
        <v>35</v>
      </c>
      <c r="H454" s="42" t="n">
        <v>44</v>
      </c>
      <c r="I454" s="43" t="inlineStr">
        <is>
          <t>8 12 19 21 31 35</t>
        </is>
      </c>
      <c r="J454" s="42" t="n">
        <v>126</v>
      </c>
      <c r="K454" s="42" t="n">
        <v>4</v>
      </c>
      <c r="L454" s="42" t="n">
        <v>8</v>
      </c>
      <c r="M454" s="42" t="n">
        <v>27</v>
      </c>
      <c r="N454" s="42" t="n">
        <v>0</v>
      </c>
      <c r="O454" s="42" t="inlineStr">
        <is>
          <t>고2 저4</t>
        </is>
      </c>
      <c r="P454" s="41" t="n">
        <v>53</v>
      </c>
      <c r="Q454" s="42" t="inlineStr">
        <is>
          <t>-6</t>
        </is>
      </c>
      <c r="R454" s="42" t="inlineStr">
        <is>
          <t>상위73.7%</t>
        </is>
      </c>
      <c r="S454" s="42" t="n">
        <v>4</v>
      </c>
      <c r="T454" s="42" t="n">
        <v>0</v>
      </c>
      <c r="U454" s="42" t="n">
        <v>0</v>
      </c>
      <c r="V454" s="42" t="n">
        <v>0</v>
      </c>
      <c r="W454" s="42" t="n">
        <v>1</v>
      </c>
      <c r="X454" s="42" t="n">
        <v>25</v>
      </c>
      <c r="Y454" s="42" t="n">
        <v>11</v>
      </c>
      <c r="Z454" s="42" t="n">
        <v>16.09</v>
      </c>
      <c r="AA454" s="42" t="n">
        <v>17.68</v>
      </c>
    </row>
    <row r="455">
      <c r="A455" s="25" t="n">
        <v>772</v>
      </c>
      <c r="B455" s="26" t="n">
        <v>5</v>
      </c>
      <c r="C455" s="26" t="n">
        <v>6</v>
      </c>
      <c r="D455" s="26" t="n">
        <v>11</v>
      </c>
      <c r="E455" s="26" t="n">
        <v>14</v>
      </c>
      <c r="F455" s="26" t="n">
        <v>21</v>
      </c>
      <c r="G455" s="26" t="n">
        <v>41</v>
      </c>
      <c r="H455" s="26" t="n">
        <v>32</v>
      </c>
      <c r="I455" s="44" t="inlineStr">
        <is>
          <t>5 6 11 14 21 41</t>
        </is>
      </c>
      <c r="J455" s="26" t="n">
        <v>98</v>
      </c>
      <c r="K455" s="26" t="n">
        <v>4</v>
      </c>
      <c r="L455" s="26" t="n">
        <v>10</v>
      </c>
      <c r="M455" s="26" t="n">
        <v>36</v>
      </c>
      <c r="N455" s="26" t="n">
        <v>1</v>
      </c>
      <c r="O455" s="26" t="inlineStr">
        <is>
          <t>고1 저5</t>
        </is>
      </c>
      <c r="P455" s="25" t="n">
        <v>73</v>
      </c>
      <c r="Q455" s="26" t="inlineStr">
        <is>
          <t>+14</t>
        </is>
      </c>
      <c r="R455" s="26" t="inlineStr">
        <is>
          <t>상위10.9%</t>
        </is>
      </c>
      <c r="S455" s="26" t="n">
        <v>6</v>
      </c>
      <c r="T455" s="26" t="n">
        <v>0</v>
      </c>
      <c r="U455" s="26" t="n">
        <v>0</v>
      </c>
      <c r="V455" s="26" t="n">
        <v>0</v>
      </c>
      <c r="W455" s="26" t="n">
        <v>1</v>
      </c>
      <c r="X455" s="26" t="n">
        <v>35</v>
      </c>
      <c r="Y455" s="26" t="n">
        <v>10</v>
      </c>
      <c r="Z455" s="26" t="n">
        <v>17.7</v>
      </c>
      <c r="AA455" s="26" t="n">
        <v>22.14</v>
      </c>
    </row>
    <row r="456">
      <c r="A456" s="41" t="n">
        <v>771</v>
      </c>
      <c r="B456" s="42" t="n">
        <v>6</v>
      </c>
      <c r="C456" s="42" t="n">
        <v>10</v>
      </c>
      <c r="D456" s="42" t="n">
        <v>17</v>
      </c>
      <c r="E456" s="42" t="n">
        <v>18</v>
      </c>
      <c r="F456" s="42" t="n">
        <v>21</v>
      </c>
      <c r="G456" s="42" t="n">
        <v>29</v>
      </c>
      <c r="H456" s="42" t="n">
        <v>30</v>
      </c>
      <c r="I456" s="43" t="inlineStr">
        <is>
          <t>6 10 17 18 21 29</t>
        </is>
      </c>
      <c r="J456" s="42" t="n">
        <v>101</v>
      </c>
      <c r="K456" s="42" t="n">
        <v>3</v>
      </c>
      <c r="L456" s="42" t="n">
        <v>5</v>
      </c>
      <c r="M456" s="42" t="n">
        <v>23</v>
      </c>
      <c r="N456" s="42" t="n">
        <v>1</v>
      </c>
      <c r="O456" s="42" t="inlineStr">
        <is>
          <t>고1 저5</t>
        </is>
      </c>
      <c r="P456" s="41" t="n">
        <v>52</v>
      </c>
      <c r="Q456" s="42" t="inlineStr">
        <is>
          <t>-7</t>
        </is>
      </c>
      <c r="R456" s="42" t="inlineStr">
        <is>
          <t>상위77.4%</t>
        </is>
      </c>
      <c r="S456" s="42" t="n">
        <v>4</v>
      </c>
      <c r="T456" s="42" t="n">
        <v>0</v>
      </c>
      <c r="U456" s="42" t="n">
        <v>0</v>
      </c>
      <c r="V456" s="42" t="n">
        <v>0</v>
      </c>
      <c r="W456" s="42" t="n">
        <v>2</v>
      </c>
      <c r="X456" s="42" t="n">
        <v>23</v>
      </c>
      <c r="Y456" s="42" t="n">
        <v>4</v>
      </c>
      <c r="Z456" s="42" t="n">
        <v>43.63</v>
      </c>
      <c r="AA456" s="42" t="n">
        <v>19.37</v>
      </c>
    </row>
    <row r="457">
      <c r="A457" s="27" t="n">
        <v>770</v>
      </c>
      <c r="B457" s="28" t="n">
        <v>1</v>
      </c>
      <c r="C457" s="28" t="n">
        <v>9</v>
      </c>
      <c r="D457" s="28" t="n">
        <v>12</v>
      </c>
      <c r="E457" s="28" t="n">
        <v>23</v>
      </c>
      <c r="F457" s="28" t="n">
        <v>39</v>
      </c>
      <c r="G457" s="28" t="n">
        <v>43</v>
      </c>
      <c r="H457" s="28" t="n">
        <v>34</v>
      </c>
      <c r="I457" s="30" t="inlineStr">
        <is>
          <t>1 9 12 23 39 43</t>
        </is>
      </c>
      <c r="J457" s="28" t="n">
        <v>127</v>
      </c>
      <c r="K457" s="28" t="n">
        <v>5</v>
      </c>
      <c r="L457" s="28" t="n">
        <v>9</v>
      </c>
      <c r="M457" s="28" t="n">
        <v>42</v>
      </c>
      <c r="N457" s="28" t="n">
        <v>0</v>
      </c>
      <c r="O457" s="28" t="inlineStr">
        <is>
          <t>고3 저3</t>
        </is>
      </c>
      <c r="P457" s="27" t="n">
        <v>62</v>
      </c>
      <c r="Q457" s="28" t="inlineStr">
        <is>
          <t>+3</t>
        </is>
      </c>
      <c r="R457" s="28" t="inlineStr">
        <is>
          <t>상위41.2%</t>
        </is>
      </c>
      <c r="S457" s="28" t="n">
        <v>6</v>
      </c>
      <c r="T457" s="28" t="n">
        <v>0</v>
      </c>
      <c r="U457" s="28" t="n">
        <v>0</v>
      </c>
      <c r="V457" s="28" t="n">
        <v>0</v>
      </c>
      <c r="W457" s="28" t="n">
        <v>4</v>
      </c>
      <c r="X457" s="28" t="n">
        <v>25</v>
      </c>
      <c r="Y457" s="28" t="n">
        <v>8</v>
      </c>
      <c r="Z457" s="28" t="n">
        <v>21.63</v>
      </c>
      <c r="AA457" s="28" t="n">
        <v>31.58</v>
      </c>
    </row>
    <row r="458">
      <c r="A458" s="27" t="n">
        <v>769</v>
      </c>
      <c r="B458" s="28" t="n">
        <v>5</v>
      </c>
      <c r="C458" s="28" t="n">
        <v>7</v>
      </c>
      <c r="D458" s="28" t="n">
        <v>11</v>
      </c>
      <c r="E458" s="28" t="n">
        <v>16</v>
      </c>
      <c r="F458" s="28" t="n">
        <v>41</v>
      </c>
      <c r="G458" s="28" t="n">
        <v>45</v>
      </c>
      <c r="H458" s="28" t="n">
        <v>4</v>
      </c>
      <c r="I458" s="30" t="inlineStr">
        <is>
          <t>5 7 11 16 41 45</t>
        </is>
      </c>
      <c r="J458" s="28" t="n">
        <v>125</v>
      </c>
      <c r="K458" s="28" t="n">
        <v>5</v>
      </c>
      <c r="L458" s="28" t="n">
        <v>8</v>
      </c>
      <c r="M458" s="28" t="n">
        <v>40</v>
      </c>
      <c r="N458" s="28" t="n">
        <v>0</v>
      </c>
      <c r="O458" s="28" t="inlineStr">
        <is>
          <t>고2 저4</t>
        </is>
      </c>
      <c r="P458" s="27" t="n">
        <v>59</v>
      </c>
      <c r="Q458" s="28" t="inlineStr">
        <is>
          <t>-0</t>
        </is>
      </c>
      <c r="R458" s="28" t="inlineStr">
        <is>
          <t>상위52.2%</t>
        </is>
      </c>
      <c r="S458" s="28" t="n">
        <v>3</v>
      </c>
      <c r="T458" s="28" t="n">
        <v>0</v>
      </c>
      <c r="U458" s="28" t="n">
        <v>0</v>
      </c>
      <c r="V458" s="28" t="n">
        <v>0</v>
      </c>
      <c r="W458" s="28" t="n">
        <v>1</v>
      </c>
      <c r="X458" s="28" t="n">
        <v>28</v>
      </c>
      <c r="Y458" s="28" t="n">
        <v>9</v>
      </c>
      <c r="Z458" s="28" t="n">
        <v>19.31</v>
      </c>
      <c r="AA458" s="28" t="n">
        <v>22.53</v>
      </c>
    </row>
    <row r="459">
      <c r="A459" s="25" t="n">
        <v>768</v>
      </c>
      <c r="B459" s="26" t="n">
        <v>7</v>
      </c>
      <c r="C459" s="26" t="n">
        <v>27</v>
      </c>
      <c r="D459" s="26" t="n">
        <v>29</v>
      </c>
      <c r="E459" s="26" t="n">
        <v>30</v>
      </c>
      <c r="F459" s="26" t="n">
        <v>38</v>
      </c>
      <c r="G459" s="26" t="n">
        <v>44</v>
      </c>
      <c r="H459" s="26" t="n">
        <v>4</v>
      </c>
      <c r="I459" s="44" t="inlineStr">
        <is>
          <t>7 27 29 30 38 44</t>
        </is>
      </c>
      <c r="J459" s="26" t="n">
        <v>175</v>
      </c>
      <c r="K459" s="26" t="n">
        <v>3</v>
      </c>
      <c r="L459" s="26" t="n">
        <v>10</v>
      </c>
      <c r="M459" s="26" t="n">
        <v>37</v>
      </c>
      <c r="N459" s="26" t="n">
        <v>1</v>
      </c>
      <c r="O459" s="26" t="inlineStr">
        <is>
          <t>고5 저1</t>
        </is>
      </c>
      <c r="P459" s="25" t="n">
        <v>68</v>
      </c>
      <c r="Q459" s="26" t="inlineStr">
        <is>
          <t>+9</t>
        </is>
      </c>
      <c r="R459" s="26" t="inlineStr">
        <is>
          <t>상위23.2%</t>
        </is>
      </c>
      <c r="S459" s="26" t="n">
        <v>8</v>
      </c>
      <c r="T459" s="26" t="n">
        <v>0</v>
      </c>
      <c r="U459" s="26" t="n">
        <v>0</v>
      </c>
      <c r="V459" s="26" t="n">
        <v>0</v>
      </c>
      <c r="W459" s="26" t="n">
        <v>2</v>
      </c>
      <c r="X459" s="26" t="n">
        <v>31</v>
      </c>
      <c r="Y459" s="26" t="n">
        <v>13</v>
      </c>
      <c r="Z459" s="26" t="n">
        <v>13.64</v>
      </c>
      <c r="AA459" s="26" t="n">
        <v>25.97</v>
      </c>
    </row>
    <row r="460">
      <c r="A460" s="27" t="n">
        <v>767</v>
      </c>
      <c r="B460" s="28" t="n">
        <v>5</v>
      </c>
      <c r="C460" s="28" t="n">
        <v>15</v>
      </c>
      <c r="D460" s="28" t="n">
        <v>20</v>
      </c>
      <c r="E460" s="28" t="n">
        <v>31</v>
      </c>
      <c r="F460" s="28" t="n">
        <v>34</v>
      </c>
      <c r="G460" s="28" t="n">
        <v>42</v>
      </c>
      <c r="H460" s="28" t="n">
        <v>22</v>
      </c>
      <c r="I460" s="30" t="inlineStr">
        <is>
          <t>5 15 20 31 34 42</t>
        </is>
      </c>
      <c r="J460" s="28" t="n">
        <v>147</v>
      </c>
      <c r="K460" s="28" t="n">
        <v>3</v>
      </c>
      <c r="L460" s="28" t="n">
        <v>9</v>
      </c>
      <c r="M460" s="28" t="n">
        <v>37</v>
      </c>
      <c r="N460" s="28" t="n">
        <v>0</v>
      </c>
      <c r="O460" s="28" t="inlineStr">
        <is>
          <t>고3 저3</t>
        </is>
      </c>
      <c r="P460" s="27" t="n">
        <v>60</v>
      </c>
      <c r="Q460" s="28" t="inlineStr">
        <is>
          <t>+1</t>
        </is>
      </c>
      <c r="R460" s="28" t="inlineStr">
        <is>
          <t>상위48.5%</t>
        </is>
      </c>
      <c r="S460" s="28" t="n">
        <v>6</v>
      </c>
      <c r="T460" s="28" t="n">
        <v>0</v>
      </c>
      <c r="U460" s="28" t="n">
        <v>0</v>
      </c>
      <c r="V460" s="28" t="n">
        <v>0</v>
      </c>
      <c r="W460" s="28" t="n">
        <v>0</v>
      </c>
      <c r="X460" s="28" t="n">
        <v>30</v>
      </c>
      <c r="Y460" s="28" t="n">
        <v>15</v>
      </c>
      <c r="Z460" s="28" t="n">
        <v>11.64</v>
      </c>
      <c r="AA460" s="28" t="n">
        <v>17.17</v>
      </c>
    </row>
    <row r="461">
      <c r="A461" s="27" t="n">
        <v>766</v>
      </c>
      <c r="B461" s="28" t="n">
        <v>9</v>
      </c>
      <c r="C461" s="28" t="n">
        <v>30</v>
      </c>
      <c r="D461" s="28" t="n">
        <v>34</v>
      </c>
      <c r="E461" s="28" t="n">
        <v>35</v>
      </c>
      <c r="F461" s="28" t="n">
        <v>39</v>
      </c>
      <c r="G461" s="28" t="n">
        <v>41</v>
      </c>
      <c r="H461" s="28" t="n">
        <v>21</v>
      </c>
      <c r="I461" s="30" t="inlineStr">
        <is>
          <t>9 30 34 35 39 41</t>
        </is>
      </c>
      <c r="J461" s="28" t="n">
        <v>188</v>
      </c>
      <c r="K461" s="28" t="n">
        <v>4</v>
      </c>
      <c r="L461" s="28" t="n">
        <v>8</v>
      </c>
      <c r="M461" s="28" t="n">
        <v>32</v>
      </c>
      <c r="N461" s="28" t="n">
        <v>1</v>
      </c>
      <c r="O461" s="28" t="inlineStr">
        <is>
          <t>고5 저1</t>
        </is>
      </c>
      <c r="P461" s="27" t="n">
        <v>66</v>
      </c>
      <c r="Q461" s="28" t="inlineStr">
        <is>
          <t>+7</t>
        </is>
      </c>
      <c r="R461" s="28" t="inlineStr">
        <is>
          <t>상위29.4%</t>
        </is>
      </c>
      <c r="S461" s="28" t="n">
        <v>3</v>
      </c>
      <c r="T461" s="28" t="n">
        <v>0</v>
      </c>
      <c r="U461" s="28" t="n">
        <v>0</v>
      </c>
      <c r="V461" s="28" t="n">
        <v>0</v>
      </c>
      <c r="W461" s="28" t="n">
        <v>2</v>
      </c>
      <c r="X461" s="28" t="n">
        <v>30</v>
      </c>
      <c r="Y461" s="28" t="n">
        <v>8</v>
      </c>
      <c r="Z461" s="28" t="n">
        <v>21.74</v>
      </c>
      <c r="AA461" s="28" t="n">
        <v>22.55</v>
      </c>
    </row>
    <row r="462">
      <c r="A462" s="25" t="n">
        <v>765</v>
      </c>
      <c r="B462" s="26" t="n">
        <v>1</v>
      </c>
      <c r="C462" s="26" t="n">
        <v>3</v>
      </c>
      <c r="D462" s="26" t="n">
        <v>8</v>
      </c>
      <c r="E462" s="26" t="n">
        <v>12</v>
      </c>
      <c r="F462" s="26" t="n">
        <v>42</v>
      </c>
      <c r="G462" s="26" t="n">
        <v>43</v>
      </c>
      <c r="H462" s="26" t="n">
        <v>33</v>
      </c>
      <c r="I462" s="44" t="inlineStr">
        <is>
          <t>1 3 8 12 42 43</t>
        </is>
      </c>
      <c r="J462" s="26" t="n">
        <v>109</v>
      </c>
      <c r="K462" s="26" t="n">
        <v>3</v>
      </c>
      <c r="L462" s="26" t="n">
        <v>10</v>
      </c>
      <c r="M462" s="26" t="n">
        <v>42</v>
      </c>
      <c r="N462" s="26" t="n">
        <v>1</v>
      </c>
      <c r="O462" s="26" t="inlineStr">
        <is>
          <t>고2 저4</t>
        </is>
      </c>
      <c r="P462" s="25" t="n">
        <v>79</v>
      </c>
      <c r="Q462" s="26" t="inlineStr">
        <is>
          <t>+20</t>
        </is>
      </c>
      <c r="R462" s="26" t="inlineStr">
        <is>
          <t>상위4.5%</t>
        </is>
      </c>
      <c r="S462" s="26" t="n">
        <v>8</v>
      </c>
      <c r="T462" s="26" t="n">
        <v>0</v>
      </c>
      <c r="U462" s="26" t="n">
        <v>0</v>
      </c>
      <c r="V462" s="26" t="n">
        <v>0</v>
      </c>
      <c r="W462" s="26" t="n">
        <v>3</v>
      </c>
      <c r="X462" s="26" t="n">
        <v>35</v>
      </c>
      <c r="Y462" s="26" t="n">
        <v>15</v>
      </c>
      <c r="Z462" s="26" t="n">
        <v>11.09</v>
      </c>
      <c r="AA462" s="26" t="n">
        <v>37.2</v>
      </c>
    </row>
    <row r="463">
      <c r="A463" s="27" t="n">
        <v>764</v>
      </c>
      <c r="B463" s="28" t="n">
        <v>7</v>
      </c>
      <c r="C463" s="28" t="n">
        <v>22</v>
      </c>
      <c r="D463" s="28" t="n">
        <v>24</v>
      </c>
      <c r="E463" s="28" t="n">
        <v>31</v>
      </c>
      <c r="F463" s="28" t="n">
        <v>34</v>
      </c>
      <c r="G463" s="28" t="n">
        <v>36</v>
      </c>
      <c r="H463" s="28" t="n">
        <v>15</v>
      </c>
      <c r="I463" s="30" t="inlineStr">
        <is>
          <t>7 22 24 31 34 36</t>
        </is>
      </c>
      <c r="J463" s="28" t="n">
        <v>154</v>
      </c>
      <c r="K463" s="28" t="n">
        <v>2</v>
      </c>
      <c r="L463" s="28" t="n">
        <v>8</v>
      </c>
      <c r="M463" s="28" t="n">
        <v>29</v>
      </c>
      <c r="N463" s="28" t="n">
        <v>0</v>
      </c>
      <c r="O463" s="28" t="inlineStr">
        <is>
          <t>고4 저2</t>
        </is>
      </c>
      <c r="P463" s="27" t="n">
        <v>63</v>
      </c>
      <c r="Q463" s="28" t="inlineStr">
        <is>
          <t>+4</t>
        </is>
      </c>
      <c r="R463" s="28" t="inlineStr">
        <is>
          <t>상위38.3%</t>
        </is>
      </c>
      <c r="S463" s="28" t="n">
        <v>6</v>
      </c>
      <c r="T463" s="28" t="n">
        <v>0</v>
      </c>
      <c r="U463" s="28" t="n">
        <v>0</v>
      </c>
      <c r="V463" s="28" t="n">
        <v>1</v>
      </c>
      <c r="W463" s="28" t="n">
        <v>1</v>
      </c>
      <c r="X463" s="28" t="n">
        <v>28</v>
      </c>
      <c r="Y463" s="28" t="n">
        <v>7</v>
      </c>
      <c r="Z463" s="28" t="n">
        <v>24.6</v>
      </c>
      <c r="AA463" s="28" t="n">
        <v>17.14</v>
      </c>
    </row>
    <row r="464">
      <c r="A464" s="38" t="n">
        <v>763</v>
      </c>
      <c r="B464" s="39" t="n">
        <v>3</v>
      </c>
      <c r="C464" s="39" t="n">
        <v>8</v>
      </c>
      <c r="D464" s="39" t="n">
        <v>16</v>
      </c>
      <c r="E464" s="39" t="n">
        <v>32</v>
      </c>
      <c r="F464" s="39" t="n">
        <v>34</v>
      </c>
      <c r="G464" s="39" t="n">
        <v>43</v>
      </c>
      <c r="H464" s="39" t="n">
        <v>10</v>
      </c>
      <c r="I464" s="40" t="inlineStr">
        <is>
          <t>3 8 16 32 34 43</t>
        </is>
      </c>
      <c r="J464" s="39" t="n">
        <v>136</v>
      </c>
      <c r="K464" s="39" t="n">
        <v>2</v>
      </c>
      <c r="L464" s="39" t="n">
        <v>10</v>
      </c>
      <c r="M464" s="39" t="n">
        <v>40</v>
      </c>
      <c r="N464" s="39" t="n">
        <v>0</v>
      </c>
      <c r="O464" s="39" t="inlineStr">
        <is>
          <t>고3 저3</t>
        </is>
      </c>
      <c r="P464" s="38" t="n">
        <v>42</v>
      </c>
      <c r="Q464" s="39" t="inlineStr">
        <is>
          <t>-17</t>
        </is>
      </c>
      <c r="R464" s="39" t="inlineStr">
        <is>
          <t>상위95.6%</t>
        </is>
      </c>
      <c r="S464" s="39" t="n">
        <v>3</v>
      </c>
      <c r="T464" s="39" t="n">
        <v>0</v>
      </c>
      <c r="U464" s="39" t="n">
        <v>0</v>
      </c>
      <c r="V464" s="39" t="n">
        <v>0</v>
      </c>
      <c r="W464" s="39" t="n">
        <v>0</v>
      </c>
      <c r="X464" s="39" t="n">
        <v>21</v>
      </c>
      <c r="Y464" s="39" t="n">
        <v>8</v>
      </c>
      <c r="Z464" s="39" t="n">
        <v>21.38</v>
      </c>
      <c r="AA464" s="39" t="n">
        <v>12.08</v>
      </c>
    </row>
    <row r="465">
      <c r="A465" s="27" t="n">
        <v>762</v>
      </c>
      <c r="B465" s="28" t="n">
        <v>1</v>
      </c>
      <c r="C465" s="28" t="n">
        <v>3</v>
      </c>
      <c r="D465" s="28" t="n">
        <v>12</v>
      </c>
      <c r="E465" s="28" t="n">
        <v>21</v>
      </c>
      <c r="F465" s="28" t="n">
        <v>26</v>
      </c>
      <c r="G465" s="28" t="n">
        <v>41</v>
      </c>
      <c r="H465" s="28" t="n">
        <v>16</v>
      </c>
      <c r="I465" s="30" t="inlineStr">
        <is>
          <t>1 3 12 21 26 41</t>
        </is>
      </c>
      <c r="J465" s="28" t="n">
        <v>104</v>
      </c>
      <c r="K465" s="28" t="n">
        <v>4</v>
      </c>
      <c r="L465" s="28" t="n">
        <v>8</v>
      </c>
      <c r="M465" s="28" t="n">
        <v>40</v>
      </c>
      <c r="N465" s="28" t="n">
        <v>0</v>
      </c>
      <c r="O465" s="28" t="inlineStr">
        <is>
          <t>고2 저4</t>
        </is>
      </c>
      <c r="P465" s="27" t="n">
        <v>61</v>
      </c>
      <c r="Q465" s="28" t="inlineStr">
        <is>
          <t>+2</t>
        </is>
      </c>
      <c r="R465" s="28" t="inlineStr">
        <is>
          <t>상위45.2%</t>
        </is>
      </c>
      <c r="S465" s="28" t="n">
        <v>6</v>
      </c>
      <c r="T465" s="28" t="n">
        <v>0</v>
      </c>
      <c r="U465" s="28" t="n">
        <v>0</v>
      </c>
      <c r="V465" s="28" t="n">
        <v>0</v>
      </c>
      <c r="W465" s="28" t="n">
        <v>1</v>
      </c>
      <c r="X465" s="28" t="n">
        <v>29</v>
      </c>
      <c r="Y465" s="28" t="n">
        <v>10</v>
      </c>
      <c r="Z465" s="28" t="n">
        <v>16.31</v>
      </c>
      <c r="AA465" s="28" t="n">
        <v>20.29</v>
      </c>
    </row>
    <row r="466">
      <c r="A466" s="27" t="n">
        <v>761</v>
      </c>
      <c r="B466" s="28" t="n">
        <v>4</v>
      </c>
      <c r="C466" s="28" t="n">
        <v>7</v>
      </c>
      <c r="D466" s="28" t="n">
        <v>11</v>
      </c>
      <c r="E466" s="28" t="n">
        <v>24</v>
      </c>
      <c r="F466" s="28" t="n">
        <v>42</v>
      </c>
      <c r="G466" s="28" t="n">
        <v>45</v>
      </c>
      <c r="H466" s="28" t="n">
        <v>30</v>
      </c>
      <c r="I466" s="30" t="inlineStr">
        <is>
          <t>4 7 11 24 42 45</t>
        </is>
      </c>
      <c r="J466" s="28" t="n">
        <v>133</v>
      </c>
      <c r="K466" s="28" t="n">
        <v>3</v>
      </c>
      <c r="L466" s="28" t="n">
        <v>8</v>
      </c>
      <c r="M466" s="28" t="n">
        <v>41</v>
      </c>
      <c r="N466" s="28" t="n">
        <v>0</v>
      </c>
      <c r="O466" s="28" t="inlineStr">
        <is>
          <t>고3 저3</t>
        </is>
      </c>
      <c r="P466" s="27" t="n">
        <v>59</v>
      </c>
      <c r="Q466" s="28" t="inlineStr">
        <is>
          <t>-0</t>
        </is>
      </c>
      <c r="R466" s="28" t="inlineStr">
        <is>
          <t>상위52.2%</t>
        </is>
      </c>
      <c r="S466" s="28" t="n">
        <v>4</v>
      </c>
      <c r="T466" s="28" t="n">
        <v>0</v>
      </c>
      <c r="U466" s="28" t="n">
        <v>0</v>
      </c>
      <c r="V466" s="28" t="n">
        <v>0</v>
      </c>
      <c r="W466" s="28" t="n">
        <v>3</v>
      </c>
      <c r="X466" s="28" t="n">
        <v>25</v>
      </c>
      <c r="Y466" s="28" t="n">
        <v>7</v>
      </c>
      <c r="Z466" s="28" t="n">
        <v>23.93</v>
      </c>
      <c r="AA466" s="28" t="n">
        <v>20.27</v>
      </c>
    </row>
    <row r="467">
      <c r="A467" s="27" t="n">
        <v>760</v>
      </c>
      <c r="B467" s="28" t="n">
        <v>10</v>
      </c>
      <c r="C467" s="28" t="n">
        <v>22</v>
      </c>
      <c r="D467" s="28" t="n">
        <v>27</v>
      </c>
      <c r="E467" s="28" t="n">
        <v>31</v>
      </c>
      <c r="F467" s="28" t="n">
        <v>42</v>
      </c>
      <c r="G467" s="28" t="n">
        <v>43</v>
      </c>
      <c r="H467" s="28" t="n">
        <v>12</v>
      </c>
      <c r="I467" s="30" t="inlineStr">
        <is>
          <t>10 22 27 31 42 43</t>
        </is>
      </c>
      <c r="J467" s="28" t="n">
        <v>175</v>
      </c>
      <c r="K467" s="28" t="n">
        <v>3</v>
      </c>
      <c r="L467" s="28" t="n">
        <v>8</v>
      </c>
      <c r="M467" s="28" t="n">
        <v>33</v>
      </c>
      <c r="N467" s="28" t="n">
        <v>1</v>
      </c>
      <c r="O467" s="28" t="inlineStr">
        <is>
          <t>고4 저2</t>
        </is>
      </c>
      <c r="P467" s="27" t="n">
        <v>63</v>
      </c>
      <c r="Q467" s="28" t="inlineStr">
        <is>
          <t>+4</t>
        </is>
      </c>
      <c r="R467" s="28" t="inlineStr">
        <is>
          <t>상위38.3%</t>
        </is>
      </c>
      <c r="S467" s="28" t="n">
        <v>6</v>
      </c>
      <c r="T467" s="28" t="n">
        <v>0</v>
      </c>
      <c r="U467" s="28" t="n">
        <v>0</v>
      </c>
      <c r="V467" s="28" t="n">
        <v>0</v>
      </c>
      <c r="W467" s="28" t="n">
        <v>3</v>
      </c>
      <c r="X467" s="28" t="n">
        <v>27</v>
      </c>
      <c r="Y467" s="28" t="n">
        <v>8</v>
      </c>
      <c r="Z467" s="28" t="n">
        <v>22.53</v>
      </c>
      <c r="AA467" s="28" t="n">
        <v>20.58</v>
      </c>
    </row>
    <row r="468">
      <c r="A468" s="38" t="n">
        <v>759</v>
      </c>
      <c r="B468" s="39" t="n">
        <v>9</v>
      </c>
      <c r="C468" s="39" t="n">
        <v>33</v>
      </c>
      <c r="D468" s="39" t="n">
        <v>36</v>
      </c>
      <c r="E468" s="39" t="n">
        <v>40</v>
      </c>
      <c r="F468" s="39" t="n">
        <v>42</v>
      </c>
      <c r="G468" s="39" t="n">
        <v>43</v>
      </c>
      <c r="H468" s="39" t="n">
        <v>32</v>
      </c>
      <c r="I468" s="40" t="inlineStr">
        <is>
          <t>9 33 36 40 42 43</t>
        </is>
      </c>
      <c r="J468" s="39" t="n">
        <v>203</v>
      </c>
      <c r="K468" s="39" t="n">
        <v>3</v>
      </c>
      <c r="L468" s="39" t="n">
        <v>8</v>
      </c>
      <c r="M468" s="39" t="n">
        <v>34</v>
      </c>
      <c r="N468" s="39" t="n">
        <v>1</v>
      </c>
      <c r="O468" s="39" t="inlineStr">
        <is>
          <t>고5 저1</t>
        </is>
      </c>
      <c r="P468" s="38" t="n">
        <v>41</v>
      </c>
      <c r="Q468" s="39" t="inlineStr">
        <is>
          <t>-18</t>
        </is>
      </c>
      <c r="R468" s="39" t="inlineStr">
        <is>
          <t>상위96.2%</t>
        </is>
      </c>
      <c r="S468" s="39" t="n">
        <v>0</v>
      </c>
      <c r="T468" s="39" t="n">
        <v>0</v>
      </c>
      <c r="U468" s="39" t="n">
        <v>0</v>
      </c>
      <c r="V468" s="39" t="n">
        <v>0</v>
      </c>
      <c r="W468" s="39" t="n">
        <v>1</v>
      </c>
      <c r="X468" s="39" t="n">
        <v>19</v>
      </c>
      <c r="Y468" s="39" t="n">
        <v>6</v>
      </c>
      <c r="Z468" s="39" t="n">
        <v>30.33</v>
      </c>
      <c r="AA468" s="39" t="n">
        <v>12.52</v>
      </c>
    </row>
    <row r="469">
      <c r="A469" s="27" t="n">
        <v>758</v>
      </c>
      <c r="B469" s="28" t="n">
        <v>5</v>
      </c>
      <c r="C469" s="28" t="n">
        <v>9</v>
      </c>
      <c r="D469" s="28" t="n">
        <v>12</v>
      </c>
      <c r="E469" s="28" t="n">
        <v>30</v>
      </c>
      <c r="F469" s="28" t="n">
        <v>39</v>
      </c>
      <c r="G469" s="28" t="n">
        <v>43</v>
      </c>
      <c r="H469" s="28" t="n">
        <v>24</v>
      </c>
      <c r="I469" s="30" t="inlineStr">
        <is>
          <t>5 9 12 30 39 43</t>
        </is>
      </c>
      <c r="J469" s="28" t="n">
        <v>138</v>
      </c>
      <c r="K469" s="28" t="n">
        <v>4</v>
      </c>
      <c r="L469" s="28" t="n">
        <v>8</v>
      </c>
      <c r="M469" s="28" t="n">
        <v>38</v>
      </c>
      <c r="N469" s="28" t="n">
        <v>0</v>
      </c>
      <c r="O469" s="28" t="inlineStr">
        <is>
          <t>고3 저3</t>
        </is>
      </c>
      <c r="P469" s="27" t="n">
        <v>65</v>
      </c>
      <c r="Q469" s="28" t="inlineStr">
        <is>
          <t>+6</t>
        </is>
      </c>
      <c r="R469" s="28" t="inlineStr">
        <is>
          <t>상위32.5%</t>
        </is>
      </c>
      <c r="S469" s="28" t="n">
        <v>6</v>
      </c>
      <c r="T469" s="28" t="n">
        <v>0</v>
      </c>
      <c r="U469" s="28" t="n">
        <v>0</v>
      </c>
      <c r="V469" s="28" t="n">
        <v>0</v>
      </c>
      <c r="W469" s="28" t="n">
        <v>7</v>
      </c>
      <c r="X469" s="28" t="n">
        <v>22</v>
      </c>
      <c r="Y469" s="28" t="n">
        <v>8</v>
      </c>
      <c r="Z469" s="28" t="n">
        <v>20.79</v>
      </c>
      <c r="AA469" s="28" t="n">
        <v>29.16</v>
      </c>
    </row>
    <row r="470">
      <c r="A470" s="27" t="n">
        <v>757</v>
      </c>
      <c r="B470" s="28" t="n">
        <v>6</v>
      </c>
      <c r="C470" s="28" t="n">
        <v>7</v>
      </c>
      <c r="D470" s="28" t="n">
        <v>11</v>
      </c>
      <c r="E470" s="28" t="n">
        <v>17</v>
      </c>
      <c r="F470" s="28" t="n">
        <v>33</v>
      </c>
      <c r="G470" s="28" t="n">
        <v>44</v>
      </c>
      <c r="H470" s="28" t="n">
        <v>1</v>
      </c>
      <c r="I470" s="30" t="inlineStr">
        <is>
          <t>6 7 11 17 33 44</t>
        </is>
      </c>
      <c r="J470" s="28" t="n">
        <v>118</v>
      </c>
      <c r="K470" s="28" t="n">
        <v>4</v>
      </c>
      <c r="L470" s="28" t="n">
        <v>8</v>
      </c>
      <c r="M470" s="28" t="n">
        <v>38</v>
      </c>
      <c r="N470" s="28" t="n">
        <v>1</v>
      </c>
      <c r="O470" s="28" t="inlineStr">
        <is>
          <t>고2 저4</t>
        </is>
      </c>
      <c r="P470" s="27" t="n">
        <v>62</v>
      </c>
      <c r="Q470" s="28" t="inlineStr">
        <is>
          <t>+3</t>
        </is>
      </c>
      <c r="R470" s="28" t="inlineStr">
        <is>
          <t>상위41.2%</t>
        </is>
      </c>
      <c r="S470" s="28" t="n">
        <v>7</v>
      </c>
      <c r="T470" s="28" t="n">
        <v>0</v>
      </c>
      <c r="U470" s="28" t="n">
        <v>0</v>
      </c>
      <c r="V470" s="28" t="n">
        <v>0</v>
      </c>
      <c r="W470" s="28" t="n">
        <v>4</v>
      </c>
      <c r="X470" s="28" t="n">
        <v>25</v>
      </c>
      <c r="Y470" s="28" t="n">
        <v>21</v>
      </c>
      <c r="Z470" s="28" t="n">
        <v>7.4</v>
      </c>
      <c r="AA470" s="28" t="n">
        <v>21.41</v>
      </c>
    </row>
    <row r="471">
      <c r="A471" s="27" t="n">
        <v>756</v>
      </c>
      <c r="B471" s="28" t="n">
        <v>10</v>
      </c>
      <c r="C471" s="28" t="n">
        <v>14</v>
      </c>
      <c r="D471" s="28" t="n">
        <v>16</v>
      </c>
      <c r="E471" s="28" t="n">
        <v>18</v>
      </c>
      <c r="F471" s="28" t="n">
        <v>27</v>
      </c>
      <c r="G471" s="28" t="n">
        <v>28</v>
      </c>
      <c r="H471" s="28" t="n">
        <v>4</v>
      </c>
      <c r="I471" s="30" t="inlineStr">
        <is>
          <t>10 14 16 18 27 28</t>
        </is>
      </c>
      <c r="J471" s="28" t="n">
        <v>113</v>
      </c>
      <c r="K471" s="28" t="n">
        <v>1</v>
      </c>
      <c r="L471" s="28" t="n">
        <v>8</v>
      </c>
      <c r="M471" s="28" t="n">
        <v>18</v>
      </c>
      <c r="N471" s="28" t="n">
        <v>1</v>
      </c>
      <c r="O471" s="28" t="inlineStr">
        <is>
          <t>고2 저4</t>
        </is>
      </c>
      <c r="P471" s="27" t="n">
        <v>62</v>
      </c>
      <c r="Q471" s="28" t="inlineStr">
        <is>
          <t>+3</t>
        </is>
      </c>
      <c r="R471" s="28" t="inlineStr">
        <is>
          <t>상위41.2%</t>
        </is>
      </c>
      <c r="S471" s="28" t="n">
        <v>4</v>
      </c>
      <c r="T471" s="28" t="n">
        <v>0</v>
      </c>
      <c r="U471" s="28" t="n">
        <v>0</v>
      </c>
      <c r="V471" s="28" t="n">
        <v>0</v>
      </c>
      <c r="W471" s="28" t="n">
        <v>2</v>
      </c>
      <c r="X471" s="28" t="n">
        <v>28</v>
      </c>
      <c r="Y471" s="28" t="n">
        <v>5</v>
      </c>
      <c r="Z471" s="28" t="n">
        <v>34.14</v>
      </c>
      <c r="AA471" s="28" t="n">
        <v>21.55</v>
      </c>
    </row>
    <row r="472">
      <c r="A472" s="27" t="n">
        <v>755</v>
      </c>
      <c r="B472" s="28" t="n">
        <v>13</v>
      </c>
      <c r="C472" s="28" t="n">
        <v>14</v>
      </c>
      <c r="D472" s="28" t="n">
        <v>26</v>
      </c>
      <c r="E472" s="28" t="n">
        <v>28</v>
      </c>
      <c r="F472" s="28" t="n">
        <v>30</v>
      </c>
      <c r="G472" s="28" t="n">
        <v>36</v>
      </c>
      <c r="H472" s="28" t="n">
        <v>37</v>
      </c>
      <c r="I472" s="30" t="inlineStr">
        <is>
          <t>13 14 26 28 30 36</t>
        </is>
      </c>
      <c r="J472" s="28" t="n">
        <v>147</v>
      </c>
      <c r="K472" s="28" t="n">
        <v>1</v>
      </c>
      <c r="L472" s="28" t="n">
        <v>9</v>
      </c>
      <c r="M472" s="28" t="n">
        <v>23</v>
      </c>
      <c r="N472" s="28" t="n">
        <v>1</v>
      </c>
      <c r="O472" s="28" t="inlineStr">
        <is>
          <t>고4 저2</t>
        </is>
      </c>
      <c r="P472" s="27" t="n">
        <v>66</v>
      </c>
      <c r="Q472" s="28" t="inlineStr">
        <is>
          <t>+7</t>
        </is>
      </c>
      <c r="R472" s="28" t="inlineStr">
        <is>
          <t>상위29.4%</t>
        </is>
      </c>
      <c r="S472" s="28" t="n">
        <v>6</v>
      </c>
      <c r="T472" s="28" t="n">
        <v>0</v>
      </c>
      <c r="U472" s="28" t="n">
        <v>0</v>
      </c>
      <c r="V472" s="28" t="n">
        <v>0</v>
      </c>
      <c r="W472" s="28" t="n">
        <v>2</v>
      </c>
      <c r="X472" s="28" t="n">
        <v>30</v>
      </c>
      <c r="Y472" s="28" t="n">
        <v>8</v>
      </c>
      <c r="Z472" s="28" t="n">
        <v>22.14</v>
      </c>
      <c r="AA472" s="28" t="n">
        <v>24.24</v>
      </c>
    </row>
    <row r="473">
      <c r="A473" s="41" t="n">
        <v>754</v>
      </c>
      <c r="B473" s="42" t="n">
        <v>2</v>
      </c>
      <c r="C473" s="42" t="n">
        <v>8</v>
      </c>
      <c r="D473" s="42" t="n">
        <v>17</v>
      </c>
      <c r="E473" s="42" t="n">
        <v>24</v>
      </c>
      <c r="F473" s="42" t="n">
        <v>29</v>
      </c>
      <c r="G473" s="42" t="n">
        <v>31</v>
      </c>
      <c r="H473" s="42" t="n">
        <v>32</v>
      </c>
      <c r="I473" s="43" t="inlineStr">
        <is>
          <t>2 8 17 24 29 31</t>
        </is>
      </c>
      <c r="J473" s="42" t="n">
        <v>111</v>
      </c>
      <c r="K473" s="42" t="n">
        <v>3</v>
      </c>
      <c r="L473" s="42" t="n">
        <v>9</v>
      </c>
      <c r="M473" s="42" t="n">
        <v>29</v>
      </c>
      <c r="N473" s="42" t="n">
        <v>0</v>
      </c>
      <c r="O473" s="42" t="inlineStr">
        <is>
          <t>고3 저3</t>
        </is>
      </c>
      <c r="P473" s="41" t="n">
        <v>57</v>
      </c>
      <c r="Q473" s="42" t="inlineStr">
        <is>
          <t>-2</t>
        </is>
      </c>
      <c r="R473" s="42" t="inlineStr">
        <is>
          <t>상위59.3%</t>
        </is>
      </c>
      <c r="S473" s="42" t="n">
        <v>4</v>
      </c>
      <c r="T473" s="42" t="n">
        <v>0</v>
      </c>
      <c r="U473" s="42" t="n">
        <v>0</v>
      </c>
      <c r="V473" s="42" t="n">
        <v>0</v>
      </c>
      <c r="W473" s="42" t="n">
        <v>3</v>
      </c>
      <c r="X473" s="42" t="n">
        <v>24</v>
      </c>
      <c r="Y473" s="42" t="n">
        <v>5</v>
      </c>
      <c r="Z473" s="42" t="n">
        <v>34.28</v>
      </c>
      <c r="AA473" s="42" t="n">
        <v>13.44</v>
      </c>
    </row>
    <row r="474">
      <c r="A474" s="38" t="n">
        <v>753</v>
      </c>
      <c r="B474" s="39" t="n">
        <v>2</v>
      </c>
      <c r="C474" s="39" t="n">
        <v>17</v>
      </c>
      <c r="D474" s="39" t="n">
        <v>19</v>
      </c>
      <c r="E474" s="39" t="n">
        <v>24</v>
      </c>
      <c r="F474" s="39" t="n">
        <v>37</v>
      </c>
      <c r="G474" s="39" t="n">
        <v>41</v>
      </c>
      <c r="H474" s="39" t="n">
        <v>3</v>
      </c>
      <c r="I474" s="40" t="inlineStr">
        <is>
          <t>2 17 19 24 37 41</t>
        </is>
      </c>
      <c r="J474" s="39" t="n">
        <v>140</v>
      </c>
      <c r="K474" s="39" t="n">
        <v>4</v>
      </c>
      <c r="L474" s="39" t="n">
        <v>8</v>
      </c>
      <c r="M474" s="39" t="n">
        <v>39</v>
      </c>
      <c r="N474" s="39" t="n">
        <v>0</v>
      </c>
      <c r="O474" s="39" t="inlineStr">
        <is>
          <t>고3 저3</t>
        </is>
      </c>
      <c r="P474" s="38" t="n">
        <v>50</v>
      </c>
      <c r="Q474" s="39" t="inlineStr">
        <is>
          <t>-9</t>
        </is>
      </c>
      <c r="R474" s="39" t="inlineStr">
        <is>
          <t>상위82.2%</t>
        </is>
      </c>
      <c r="S474" s="39" t="n">
        <v>3</v>
      </c>
      <c r="T474" s="39" t="n">
        <v>0</v>
      </c>
      <c r="U474" s="39" t="n">
        <v>0</v>
      </c>
      <c r="V474" s="39" t="n">
        <v>0</v>
      </c>
      <c r="W474" s="39" t="n">
        <v>0</v>
      </c>
      <c r="X474" s="39" t="n">
        <v>25</v>
      </c>
      <c r="Y474" s="39" t="n">
        <v>6</v>
      </c>
      <c r="Z474" s="39" t="n">
        <v>27.11</v>
      </c>
      <c r="AA474" s="39" t="n">
        <v>20.82</v>
      </c>
    </row>
    <row r="475">
      <c r="A475" s="25" t="n">
        <v>752</v>
      </c>
      <c r="B475" s="26" t="n">
        <v>4</v>
      </c>
      <c r="C475" s="26" t="n">
        <v>16</v>
      </c>
      <c r="D475" s="26" t="n">
        <v>20</v>
      </c>
      <c r="E475" s="26" t="n">
        <v>33</v>
      </c>
      <c r="F475" s="26" t="n">
        <v>40</v>
      </c>
      <c r="G475" s="26" t="n">
        <v>43</v>
      </c>
      <c r="H475" s="26" t="n">
        <v>7</v>
      </c>
      <c r="I475" s="44" t="inlineStr">
        <is>
          <t>4 16 20 33 40 43</t>
        </is>
      </c>
      <c r="J475" s="26" t="n">
        <v>156</v>
      </c>
      <c r="K475" s="26" t="n">
        <v>2</v>
      </c>
      <c r="L475" s="26" t="n">
        <v>10</v>
      </c>
      <c r="M475" s="26" t="n">
        <v>39</v>
      </c>
      <c r="N475" s="26" t="n">
        <v>0</v>
      </c>
      <c r="O475" s="26" t="inlineStr">
        <is>
          <t>고3 저3</t>
        </is>
      </c>
      <c r="P475" s="25" t="n">
        <v>80</v>
      </c>
      <c r="Q475" s="26" t="inlineStr">
        <is>
          <t>+21</t>
        </is>
      </c>
      <c r="R475" s="26" t="inlineStr">
        <is>
          <t>상위3.7%</t>
        </is>
      </c>
      <c r="S475" s="26" t="n">
        <v>8</v>
      </c>
      <c r="T475" s="26" t="n">
        <v>0</v>
      </c>
      <c r="U475" s="26" t="n">
        <v>0</v>
      </c>
      <c r="V475" s="26" t="n">
        <v>0</v>
      </c>
      <c r="W475" s="26" t="n">
        <v>2</v>
      </c>
      <c r="X475" s="26" t="n">
        <v>37</v>
      </c>
      <c r="Y475" s="26" t="n">
        <v>9</v>
      </c>
      <c r="Z475" s="26" t="n">
        <v>18.7</v>
      </c>
      <c r="AA475" s="26" t="n">
        <v>24.25</v>
      </c>
    </row>
    <row r="476">
      <c r="A476" s="27" t="n">
        <v>751</v>
      </c>
      <c r="B476" s="28" t="n">
        <v>3</v>
      </c>
      <c r="C476" s="28" t="n">
        <v>4</v>
      </c>
      <c r="D476" s="28" t="n">
        <v>16</v>
      </c>
      <c r="E476" s="28" t="n">
        <v>20</v>
      </c>
      <c r="F476" s="28" t="n">
        <v>28</v>
      </c>
      <c r="G476" s="28" t="n">
        <v>44</v>
      </c>
      <c r="H476" s="28" t="n">
        <v>17</v>
      </c>
      <c r="I476" s="30" t="inlineStr">
        <is>
          <t>3 4 16 20 28 44</t>
        </is>
      </c>
      <c r="J476" s="28" t="n">
        <v>115</v>
      </c>
      <c r="K476" s="28" t="n">
        <v>1</v>
      </c>
      <c r="L476" s="28" t="n">
        <v>7</v>
      </c>
      <c r="M476" s="28" t="n">
        <v>41</v>
      </c>
      <c r="N476" s="28" t="n">
        <v>1</v>
      </c>
      <c r="O476" s="28" t="inlineStr">
        <is>
          <t>고2 저4</t>
        </is>
      </c>
      <c r="P476" s="27" t="n">
        <v>63</v>
      </c>
      <c r="Q476" s="28" t="inlineStr">
        <is>
          <t>+4</t>
        </is>
      </c>
      <c r="R476" s="28" t="inlineStr">
        <is>
          <t>상위38.3%</t>
        </is>
      </c>
      <c r="S476" s="28" t="n">
        <v>6</v>
      </c>
      <c r="T476" s="28" t="n">
        <v>0</v>
      </c>
      <c r="U476" s="28" t="n">
        <v>0</v>
      </c>
      <c r="V476" s="28" t="n">
        <v>1</v>
      </c>
      <c r="W476" s="28" t="n">
        <v>1</v>
      </c>
      <c r="X476" s="28" t="n">
        <v>28</v>
      </c>
      <c r="Y476" s="28" t="n">
        <v>8</v>
      </c>
      <c r="Z476" s="28" t="n">
        <v>20.98</v>
      </c>
      <c r="AA476" s="28" t="n">
        <v>20.58</v>
      </c>
    </row>
    <row r="477">
      <c r="A477" s="41" t="n">
        <v>750</v>
      </c>
      <c r="B477" s="42" t="n">
        <v>1</v>
      </c>
      <c r="C477" s="42" t="n">
        <v>2</v>
      </c>
      <c r="D477" s="42" t="n">
        <v>15</v>
      </c>
      <c r="E477" s="42" t="n">
        <v>19</v>
      </c>
      <c r="F477" s="42" t="n">
        <v>24</v>
      </c>
      <c r="G477" s="42" t="n">
        <v>36</v>
      </c>
      <c r="H477" s="42" t="n">
        <v>12</v>
      </c>
      <c r="I477" s="43" t="inlineStr">
        <is>
          <t>1 2 15 19 24 36</t>
        </is>
      </c>
      <c r="J477" s="42" t="n">
        <v>97</v>
      </c>
      <c r="K477" s="42" t="n">
        <v>3</v>
      </c>
      <c r="L477" s="42" t="n">
        <v>9</v>
      </c>
      <c r="M477" s="42" t="n">
        <v>35</v>
      </c>
      <c r="N477" s="42" t="n">
        <v>1</v>
      </c>
      <c r="O477" s="42" t="inlineStr">
        <is>
          <t>고2 저4</t>
        </is>
      </c>
      <c r="P477" s="41" t="n">
        <v>52</v>
      </c>
      <c r="Q477" s="42" t="inlineStr">
        <is>
          <t>-7</t>
        </is>
      </c>
      <c r="R477" s="42" t="inlineStr">
        <is>
          <t>상위77.4%</t>
        </is>
      </c>
      <c r="S477" s="42" t="n">
        <v>3</v>
      </c>
      <c r="T477" s="42" t="n">
        <v>0</v>
      </c>
      <c r="U477" s="42" t="n">
        <v>0</v>
      </c>
      <c r="V477" s="42" t="n">
        <v>0</v>
      </c>
      <c r="W477" s="42" t="n">
        <v>0</v>
      </c>
      <c r="X477" s="42" t="n">
        <v>26</v>
      </c>
      <c r="Y477" s="42" t="n">
        <v>7</v>
      </c>
      <c r="Z477" s="42" t="n">
        <v>25.22</v>
      </c>
      <c r="AA477" s="42" t="n">
        <v>20.05</v>
      </c>
    </row>
    <row r="478">
      <c r="A478" s="41" t="n">
        <v>749</v>
      </c>
      <c r="B478" s="42" t="n">
        <v>12</v>
      </c>
      <c r="C478" s="42" t="n">
        <v>14</v>
      </c>
      <c r="D478" s="42" t="n">
        <v>24</v>
      </c>
      <c r="E478" s="42" t="n">
        <v>26</v>
      </c>
      <c r="F478" s="42" t="n">
        <v>34</v>
      </c>
      <c r="G478" s="42" t="n">
        <v>45</v>
      </c>
      <c r="H478" s="42" t="n">
        <v>41</v>
      </c>
      <c r="I478" s="43" t="inlineStr">
        <is>
          <t>12 14 24 26 34 45</t>
        </is>
      </c>
      <c r="J478" s="42" t="n">
        <v>155</v>
      </c>
      <c r="K478" s="42" t="n">
        <v>1</v>
      </c>
      <c r="L478" s="42" t="n">
        <v>7</v>
      </c>
      <c r="M478" s="42" t="n">
        <v>33</v>
      </c>
      <c r="N478" s="42" t="n">
        <v>0</v>
      </c>
      <c r="O478" s="42" t="inlineStr">
        <is>
          <t>고4 저2</t>
        </is>
      </c>
      <c r="P478" s="41" t="n">
        <v>52</v>
      </c>
      <c r="Q478" s="42" t="inlineStr">
        <is>
          <t>-7</t>
        </is>
      </c>
      <c r="R478" s="42" t="inlineStr">
        <is>
          <t>상위77.4%</t>
        </is>
      </c>
      <c r="S478" s="42" t="n">
        <v>4</v>
      </c>
      <c r="T478" s="42" t="n">
        <v>0</v>
      </c>
      <c r="U478" s="42" t="n">
        <v>0</v>
      </c>
      <c r="V478" s="42" t="n">
        <v>0</v>
      </c>
      <c r="W478" s="42" t="n">
        <v>0</v>
      </c>
      <c r="X478" s="42" t="n">
        <v>26</v>
      </c>
      <c r="Y478" s="42" t="n">
        <v>13</v>
      </c>
      <c r="Z478" s="42" t="n">
        <v>13.5</v>
      </c>
      <c r="AA478" s="42" t="n">
        <v>19.45</v>
      </c>
    </row>
    <row r="479">
      <c r="A479" s="25" t="n">
        <v>748</v>
      </c>
      <c r="B479" s="26" t="n">
        <v>3</v>
      </c>
      <c r="C479" s="26" t="n">
        <v>10</v>
      </c>
      <c r="D479" s="26" t="n">
        <v>13</v>
      </c>
      <c r="E479" s="26" t="n">
        <v>22</v>
      </c>
      <c r="F479" s="26" t="n">
        <v>31</v>
      </c>
      <c r="G479" s="26" t="n">
        <v>32</v>
      </c>
      <c r="H479" s="26" t="n">
        <v>29</v>
      </c>
      <c r="I479" s="44" t="inlineStr">
        <is>
          <t>3 10 13 22 31 32</t>
        </is>
      </c>
      <c r="J479" s="26" t="n">
        <v>111</v>
      </c>
      <c r="K479" s="26" t="n">
        <v>3</v>
      </c>
      <c r="L479" s="26" t="n">
        <v>7</v>
      </c>
      <c r="M479" s="26" t="n">
        <v>29</v>
      </c>
      <c r="N479" s="26" t="n">
        <v>1</v>
      </c>
      <c r="O479" s="26" t="inlineStr">
        <is>
          <t>고2 저4</t>
        </is>
      </c>
      <c r="P479" s="25" t="n">
        <v>73</v>
      </c>
      <c r="Q479" s="26" t="inlineStr">
        <is>
          <t>+14</t>
        </is>
      </c>
      <c r="R479" s="26" t="inlineStr">
        <is>
          <t>상위10.9%</t>
        </is>
      </c>
      <c r="S479" s="26" t="n">
        <v>6</v>
      </c>
      <c r="T479" s="26" t="n">
        <v>0</v>
      </c>
      <c r="U479" s="26" t="n">
        <v>0</v>
      </c>
      <c r="V479" s="26" t="n">
        <v>0</v>
      </c>
      <c r="W479" s="26" t="n">
        <v>1</v>
      </c>
      <c r="X479" s="26" t="n">
        <v>35</v>
      </c>
      <c r="Y479" s="26" t="n">
        <v>9</v>
      </c>
      <c r="Z479" s="26" t="n">
        <v>19.28</v>
      </c>
      <c r="AA479" s="26" t="n">
        <v>29.33</v>
      </c>
    </row>
    <row r="480">
      <c r="A480" s="38" t="n">
        <v>747</v>
      </c>
      <c r="B480" s="39" t="n">
        <v>7</v>
      </c>
      <c r="C480" s="39" t="n">
        <v>9</v>
      </c>
      <c r="D480" s="39" t="n">
        <v>12</v>
      </c>
      <c r="E480" s="39" t="n">
        <v>14</v>
      </c>
      <c r="F480" s="39" t="n">
        <v>23</v>
      </c>
      <c r="G480" s="39" t="n">
        <v>28</v>
      </c>
      <c r="H480" s="39" t="n">
        <v>17</v>
      </c>
      <c r="I480" s="40" t="inlineStr">
        <is>
          <t>7 9 12 14 23 28</t>
        </is>
      </c>
      <c r="J480" s="39" t="n">
        <v>93</v>
      </c>
      <c r="K480" s="39" t="n">
        <v>3</v>
      </c>
      <c r="L480" s="39" t="n">
        <v>5</v>
      </c>
      <c r="M480" s="39" t="n">
        <v>21</v>
      </c>
      <c r="N480" s="39" t="n">
        <v>0</v>
      </c>
      <c r="O480" s="39" t="inlineStr">
        <is>
          <t>고2 저4</t>
        </is>
      </c>
      <c r="P480" s="38" t="n">
        <v>44</v>
      </c>
      <c r="Q480" s="39" t="inlineStr">
        <is>
          <t>-15</t>
        </is>
      </c>
      <c r="R480" s="39" t="inlineStr">
        <is>
          <t>상위93.5%</t>
        </is>
      </c>
      <c r="S480" s="39" t="n">
        <v>4</v>
      </c>
      <c r="T480" s="39" t="n">
        <v>0</v>
      </c>
      <c r="U480" s="39" t="n">
        <v>0</v>
      </c>
      <c r="V480" s="39" t="n">
        <v>0</v>
      </c>
      <c r="W480" s="39" t="n">
        <v>2</v>
      </c>
      <c r="X480" s="39" t="n">
        <v>19</v>
      </c>
      <c r="Y480" s="39" t="n">
        <v>9</v>
      </c>
      <c r="Z480" s="39" t="n">
        <v>19.03</v>
      </c>
      <c r="AA480" s="39" t="n">
        <v>19</v>
      </c>
    </row>
    <row r="481">
      <c r="A481" s="25" t="n">
        <v>746</v>
      </c>
      <c r="B481" s="26" t="n">
        <v>3</v>
      </c>
      <c r="C481" s="26" t="n">
        <v>12</v>
      </c>
      <c r="D481" s="26" t="n">
        <v>33</v>
      </c>
      <c r="E481" s="26" t="n">
        <v>36</v>
      </c>
      <c r="F481" s="26" t="n">
        <v>42</v>
      </c>
      <c r="G481" s="26" t="n">
        <v>45</v>
      </c>
      <c r="H481" s="26" t="n">
        <v>25</v>
      </c>
      <c r="I481" s="44" t="inlineStr">
        <is>
          <t>3 12 33 36 42 45</t>
        </is>
      </c>
      <c r="J481" s="26" t="n">
        <v>171</v>
      </c>
      <c r="K481" s="26" t="n">
        <v>3</v>
      </c>
      <c r="L481" s="26" t="n">
        <v>5</v>
      </c>
      <c r="M481" s="26" t="n">
        <v>42</v>
      </c>
      <c r="N481" s="26" t="n">
        <v>0</v>
      </c>
      <c r="O481" s="26" t="inlineStr">
        <is>
          <t>고4 저2</t>
        </is>
      </c>
      <c r="P481" s="25" t="n">
        <v>72</v>
      </c>
      <c r="Q481" s="26" t="inlineStr">
        <is>
          <t>+13</t>
        </is>
      </c>
      <c r="R481" s="26" t="inlineStr">
        <is>
          <t>상위12.8%</t>
        </is>
      </c>
      <c r="S481" s="26" t="n">
        <v>7</v>
      </c>
      <c r="T481" s="26" t="n">
        <v>0</v>
      </c>
      <c r="U481" s="26" t="n">
        <v>0</v>
      </c>
      <c r="V481" s="26" t="n">
        <v>0</v>
      </c>
      <c r="W481" s="26" t="n">
        <v>0</v>
      </c>
      <c r="X481" s="26" t="n">
        <v>36</v>
      </c>
      <c r="Y481" s="26" t="n">
        <v>9</v>
      </c>
      <c r="Z481" s="26" t="n">
        <v>20.39</v>
      </c>
      <c r="AA481" s="26" t="n">
        <v>24.64</v>
      </c>
    </row>
    <row r="482">
      <c r="A482" s="27" t="n">
        <v>745</v>
      </c>
      <c r="B482" s="28" t="n">
        <v>1</v>
      </c>
      <c r="C482" s="28" t="n">
        <v>2</v>
      </c>
      <c r="D482" s="28" t="n">
        <v>3</v>
      </c>
      <c r="E482" s="28" t="n">
        <v>9</v>
      </c>
      <c r="F482" s="28" t="n">
        <v>12</v>
      </c>
      <c r="G482" s="28" t="n">
        <v>23</v>
      </c>
      <c r="H482" s="28" t="n">
        <v>10</v>
      </c>
      <c r="I482" s="30" t="inlineStr">
        <is>
          <t>1 2 3 9 12 23</t>
        </is>
      </c>
      <c r="J482" s="28" t="n">
        <v>50</v>
      </c>
      <c r="K482" s="28" t="n">
        <v>4</v>
      </c>
      <c r="L482" s="28" t="n">
        <v>8</v>
      </c>
      <c r="M482" s="28" t="n">
        <v>22</v>
      </c>
      <c r="N482" s="28" t="n">
        <v>2</v>
      </c>
      <c r="O482" s="28" t="inlineStr">
        <is>
          <t>고1 저5</t>
        </is>
      </c>
      <c r="P482" s="27" t="n">
        <v>65</v>
      </c>
      <c r="Q482" s="28" t="inlineStr">
        <is>
          <t>+6</t>
        </is>
      </c>
      <c r="R482" s="28" t="inlineStr">
        <is>
          <t>상위32.5%</t>
        </is>
      </c>
      <c r="S482" s="28" t="n">
        <v>2</v>
      </c>
      <c r="T482" s="28" t="n">
        <v>0</v>
      </c>
      <c r="U482" s="28" t="n">
        <v>0</v>
      </c>
      <c r="V482" s="28" t="n">
        <v>0</v>
      </c>
      <c r="W482" s="28" t="n">
        <v>1</v>
      </c>
      <c r="X482" s="28" t="n">
        <v>31</v>
      </c>
      <c r="Y482" s="28" t="n">
        <v>20</v>
      </c>
      <c r="Z482" s="28" t="n">
        <v>7.47</v>
      </c>
      <c r="AA482" s="28" t="n">
        <v>29.38</v>
      </c>
    </row>
    <row r="483">
      <c r="A483" s="25" t="n">
        <v>744</v>
      </c>
      <c r="B483" s="26" t="n">
        <v>10</v>
      </c>
      <c r="C483" s="26" t="n">
        <v>15</v>
      </c>
      <c r="D483" s="26" t="n">
        <v>18</v>
      </c>
      <c r="E483" s="26" t="n">
        <v>21</v>
      </c>
      <c r="F483" s="26" t="n">
        <v>34</v>
      </c>
      <c r="G483" s="26" t="n">
        <v>41</v>
      </c>
      <c r="H483" s="26" t="n">
        <v>43</v>
      </c>
      <c r="I483" s="44" t="inlineStr">
        <is>
          <t>10 15 18 21 34 41</t>
        </is>
      </c>
      <c r="J483" s="26" t="n">
        <v>139</v>
      </c>
      <c r="K483" s="26" t="n">
        <v>3</v>
      </c>
      <c r="L483" s="26" t="n">
        <v>9</v>
      </c>
      <c r="M483" s="26" t="n">
        <v>31</v>
      </c>
      <c r="N483" s="26" t="n">
        <v>0</v>
      </c>
      <c r="O483" s="26" t="inlineStr">
        <is>
          <t>고2 저4</t>
        </is>
      </c>
      <c r="P483" s="25" t="n">
        <v>73</v>
      </c>
      <c r="Q483" s="26" t="inlineStr">
        <is>
          <t>+14</t>
        </is>
      </c>
      <c r="R483" s="26" t="inlineStr">
        <is>
          <t>상위10.9%</t>
        </is>
      </c>
      <c r="S483" s="26" t="n">
        <v>7</v>
      </c>
      <c r="T483" s="26" t="n">
        <v>0</v>
      </c>
      <c r="U483" s="26" t="n">
        <v>0</v>
      </c>
      <c r="V483" s="26" t="n">
        <v>0</v>
      </c>
      <c r="W483" s="26" t="n">
        <v>1</v>
      </c>
      <c r="X483" s="26" t="n">
        <v>35</v>
      </c>
      <c r="Y483" s="26" t="n">
        <v>15</v>
      </c>
      <c r="Z483" s="26" t="n">
        <v>11.55</v>
      </c>
      <c r="AA483" s="26" t="n">
        <v>33.61</v>
      </c>
    </row>
    <row r="484">
      <c r="A484" s="25" t="n">
        <v>743</v>
      </c>
      <c r="B484" s="26" t="n">
        <v>15</v>
      </c>
      <c r="C484" s="26" t="n">
        <v>19</v>
      </c>
      <c r="D484" s="26" t="n">
        <v>21</v>
      </c>
      <c r="E484" s="26" t="n">
        <v>34</v>
      </c>
      <c r="F484" s="26" t="n">
        <v>41</v>
      </c>
      <c r="G484" s="26" t="n">
        <v>44</v>
      </c>
      <c r="H484" s="26" t="n">
        <v>10</v>
      </c>
      <c r="I484" s="44" t="inlineStr">
        <is>
          <t>15 19 21 34 41 44</t>
        </is>
      </c>
      <c r="J484" s="26" t="n">
        <v>174</v>
      </c>
      <c r="K484" s="26" t="n">
        <v>4</v>
      </c>
      <c r="L484" s="26" t="n">
        <v>10</v>
      </c>
      <c r="M484" s="26" t="n">
        <v>29</v>
      </c>
      <c r="N484" s="26" t="n">
        <v>0</v>
      </c>
      <c r="O484" s="26" t="inlineStr">
        <is>
          <t>고3 저3</t>
        </is>
      </c>
      <c r="P484" s="25" t="n">
        <v>90</v>
      </c>
      <c r="Q484" s="26" t="inlineStr">
        <is>
          <t>+31</t>
        </is>
      </c>
      <c r="R484" s="26" t="inlineStr">
        <is>
          <t>상위0.4%</t>
        </is>
      </c>
      <c r="S484" s="26" t="n">
        <v>9</v>
      </c>
      <c r="T484" s="26" t="n">
        <v>0</v>
      </c>
      <c r="U484" s="26" t="n">
        <v>0</v>
      </c>
      <c r="V484" s="26" t="n">
        <v>1</v>
      </c>
      <c r="W484" s="26" t="n">
        <v>4</v>
      </c>
      <c r="X484" s="26" t="n">
        <v>37</v>
      </c>
      <c r="Y484" s="26" t="n">
        <v>7</v>
      </c>
      <c r="Z484" s="26" t="n">
        <v>26.09</v>
      </c>
      <c r="AA484" s="26" t="n">
        <v>36.59</v>
      </c>
    </row>
    <row r="485">
      <c r="A485" s="41" t="n">
        <v>742</v>
      </c>
      <c r="B485" s="42" t="n">
        <v>8</v>
      </c>
      <c r="C485" s="42" t="n">
        <v>10</v>
      </c>
      <c r="D485" s="42" t="n">
        <v>13</v>
      </c>
      <c r="E485" s="42" t="n">
        <v>36</v>
      </c>
      <c r="F485" s="42" t="n">
        <v>37</v>
      </c>
      <c r="G485" s="42" t="n">
        <v>40</v>
      </c>
      <c r="H485" s="42" t="n">
        <v>6</v>
      </c>
      <c r="I485" s="43" t="inlineStr">
        <is>
          <t>8 10 13 36 37 40</t>
        </is>
      </c>
      <c r="J485" s="42" t="n">
        <v>144</v>
      </c>
      <c r="K485" s="42" t="n">
        <v>2</v>
      </c>
      <c r="L485" s="42" t="n">
        <v>8</v>
      </c>
      <c r="M485" s="42" t="n">
        <v>32</v>
      </c>
      <c r="N485" s="42" t="n">
        <v>1</v>
      </c>
      <c r="O485" s="42" t="inlineStr">
        <is>
          <t>고3 저3</t>
        </is>
      </c>
      <c r="P485" s="41" t="n">
        <v>56</v>
      </c>
      <c r="Q485" s="42" t="inlineStr">
        <is>
          <t>-3</t>
        </is>
      </c>
      <c r="R485" s="42" t="inlineStr">
        <is>
          <t>상위63.5%</t>
        </is>
      </c>
      <c r="S485" s="42" t="n">
        <v>4</v>
      </c>
      <c r="T485" s="42" t="n">
        <v>0</v>
      </c>
      <c r="U485" s="42" t="n">
        <v>0</v>
      </c>
      <c r="V485" s="42" t="n">
        <v>0</v>
      </c>
      <c r="W485" s="42" t="n">
        <v>0</v>
      </c>
      <c r="X485" s="42" t="n">
        <v>28</v>
      </c>
      <c r="Y485" s="42" t="n">
        <v>16</v>
      </c>
      <c r="Z485" s="42" t="n">
        <v>11.12</v>
      </c>
      <c r="AA485" s="42" t="n">
        <v>17.38</v>
      </c>
    </row>
    <row r="486">
      <c r="A486" s="25" t="n">
        <v>741</v>
      </c>
      <c r="B486" s="26" t="n">
        <v>5</v>
      </c>
      <c r="C486" s="26" t="n">
        <v>21</v>
      </c>
      <c r="D486" s="26" t="n">
        <v>27</v>
      </c>
      <c r="E486" s="26" t="n">
        <v>34</v>
      </c>
      <c r="F486" s="26" t="n">
        <v>44</v>
      </c>
      <c r="G486" s="26" t="n">
        <v>45</v>
      </c>
      <c r="H486" s="26" t="n">
        <v>16</v>
      </c>
      <c r="I486" s="44" t="inlineStr">
        <is>
          <t>5 21 27 34 44 45</t>
        </is>
      </c>
      <c r="J486" s="26" t="n">
        <v>176</v>
      </c>
      <c r="K486" s="26" t="n">
        <v>4</v>
      </c>
      <c r="L486" s="26" t="n">
        <v>10</v>
      </c>
      <c r="M486" s="26" t="n">
        <v>40</v>
      </c>
      <c r="N486" s="26" t="n">
        <v>1</v>
      </c>
      <c r="O486" s="26" t="inlineStr">
        <is>
          <t>고4 저2</t>
        </is>
      </c>
      <c r="P486" s="25" t="n">
        <v>70</v>
      </c>
      <c r="Q486" s="26" t="inlineStr">
        <is>
          <t>+11</t>
        </is>
      </c>
      <c r="R486" s="26" t="inlineStr">
        <is>
          <t>상위17.7%</t>
        </is>
      </c>
      <c r="S486" s="26" t="n">
        <v>7</v>
      </c>
      <c r="T486" s="26" t="n">
        <v>0</v>
      </c>
      <c r="U486" s="26" t="n">
        <v>0</v>
      </c>
      <c r="V486" s="26" t="n">
        <v>0</v>
      </c>
      <c r="W486" s="26" t="n">
        <v>0</v>
      </c>
      <c r="X486" s="26" t="n">
        <v>35</v>
      </c>
      <c r="Y486" s="26" t="n">
        <v>6</v>
      </c>
      <c r="Z486" s="26" t="n">
        <v>30.44</v>
      </c>
      <c r="AA486" s="26" t="n">
        <v>21.24</v>
      </c>
    </row>
    <row r="487">
      <c r="A487" s="38" t="n">
        <v>740</v>
      </c>
      <c r="B487" s="39" t="n">
        <v>4</v>
      </c>
      <c r="C487" s="39" t="n">
        <v>8</v>
      </c>
      <c r="D487" s="39" t="n">
        <v>9</v>
      </c>
      <c r="E487" s="39" t="n">
        <v>16</v>
      </c>
      <c r="F487" s="39" t="n">
        <v>17</v>
      </c>
      <c r="G487" s="39" t="n">
        <v>19</v>
      </c>
      <c r="H487" s="39" t="n">
        <v>31</v>
      </c>
      <c r="I487" s="40" t="inlineStr">
        <is>
          <t>4 8 9 16 17 19</t>
        </is>
      </c>
      <c r="J487" s="39" t="n">
        <v>73</v>
      </c>
      <c r="K487" s="39" t="n">
        <v>3</v>
      </c>
      <c r="L487" s="39" t="n">
        <v>8</v>
      </c>
      <c r="M487" s="39" t="n">
        <v>15</v>
      </c>
      <c r="N487" s="39" t="n">
        <v>2</v>
      </c>
      <c r="O487" s="39" t="inlineStr">
        <is>
          <t>고0 저6</t>
        </is>
      </c>
      <c r="P487" s="38" t="n">
        <v>49</v>
      </c>
      <c r="Q487" s="39" t="inlineStr">
        <is>
          <t>-10</t>
        </is>
      </c>
      <c r="R487" s="39" t="inlineStr">
        <is>
          <t>상위84.8%</t>
        </is>
      </c>
      <c r="S487" s="39" t="n">
        <v>0</v>
      </c>
      <c r="T487" s="39" t="n">
        <v>0</v>
      </c>
      <c r="U487" s="39" t="n">
        <v>0</v>
      </c>
      <c r="V487" s="39" t="n">
        <v>0</v>
      </c>
      <c r="W487" s="39" t="n">
        <v>1</v>
      </c>
      <c r="X487" s="39" t="n">
        <v>23</v>
      </c>
      <c r="Y487" s="39" t="n">
        <v>18</v>
      </c>
      <c r="Z487" s="39" t="n">
        <v>9.369999999999999</v>
      </c>
      <c r="AA487" s="39" t="n">
        <v>13.11</v>
      </c>
    </row>
    <row r="488">
      <c r="A488" s="27" t="n">
        <v>739</v>
      </c>
      <c r="B488" s="28" t="n">
        <v>7</v>
      </c>
      <c r="C488" s="28" t="n">
        <v>22</v>
      </c>
      <c r="D488" s="28" t="n">
        <v>29</v>
      </c>
      <c r="E488" s="28" t="n">
        <v>33</v>
      </c>
      <c r="F488" s="28" t="n">
        <v>34</v>
      </c>
      <c r="G488" s="28" t="n">
        <v>35</v>
      </c>
      <c r="H488" s="28" t="n">
        <v>30</v>
      </c>
      <c r="I488" s="30" t="inlineStr">
        <is>
          <t>7 22 29 33 34 35</t>
        </is>
      </c>
      <c r="J488" s="28" t="n">
        <v>160</v>
      </c>
      <c r="K488" s="28" t="n">
        <v>4</v>
      </c>
      <c r="L488" s="28" t="n">
        <v>9</v>
      </c>
      <c r="M488" s="28" t="n">
        <v>28</v>
      </c>
      <c r="N488" s="28" t="n">
        <v>2</v>
      </c>
      <c r="O488" s="28" t="inlineStr">
        <is>
          <t>고4 저2</t>
        </is>
      </c>
      <c r="P488" s="27" t="n">
        <v>59</v>
      </c>
      <c r="Q488" s="28" t="inlineStr">
        <is>
          <t>-0</t>
        </is>
      </c>
      <c r="R488" s="28" t="inlineStr">
        <is>
          <t>상위52.2%</t>
        </is>
      </c>
      <c r="S488" s="28" t="n">
        <v>3</v>
      </c>
      <c r="T488" s="28" t="n">
        <v>0</v>
      </c>
      <c r="U488" s="28" t="n">
        <v>0</v>
      </c>
      <c r="V488" s="28" t="n">
        <v>0</v>
      </c>
      <c r="W488" s="28" t="n">
        <v>1</v>
      </c>
      <c r="X488" s="28" t="n">
        <v>28</v>
      </c>
      <c r="Y488" s="28" t="n">
        <v>4</v>
      </c>
      <c r="Z488" s="28" t="n">
        <v>47.44</v>
      </c>
      <c r="AA488" s="28" t="n">
        <v>21.43</v>
      </c>
    </row>
    <row r="489">
      <c r="A489" s="38" t="n">
        <v>738</v>
      </c>
      <c r="B489" s="39" t="n">
        <v>23</v>
      </c>
      <c r="C489" s="39" t="n">
        <v>27</v>
      </c>
      <c r="D489" s="39" t="n">
        <v>28</v>
      </c>
      <c r="E489" s="39" t="n">
        <v>38</v>
      </c>
      <c r="F489" s="39" t="n">
        <v>42</v>
      </c>
      <c r="G489" s="39" t="n">
        <v>43</v>
      </c>
      <c r="H489" s="39" t="n">
        <v>36</v>
      </c>
      <c r="I489" s="40" t="inlineStr">
        <is>
          <t>23 27 28 38 42 43</t>
        </is>
      </c>
      <c r="J489" s="39" t="n">
        <v>201</v>
      </c>
      <c r="K489" s="39" t="n">
        <v>3</v>
      </c>
      <c r="L489" s="39" t="n">
        <v>5</v>
      </c>
      <c r="M489" s="39" t="n">
        <v>20</v>
      </c>
      <c r="N489" s="39" t="n">
        <v>2</v>
      </c>
      <c r="O489" s="39" t="inlineStr">
        <is>
          <t>고6 저0</t>
        </is>
      </c>
      <c r="P489" s="38" t="n">
        <v>49</v>
      </c>
      <c r="Q489" s="39" t="inlineStr">
        <is>
          <t>-10</t>
        </is>
      </c>
      <c r="R489" s="39" t="inlineStr">
        <is>
          <t>상위84.8%</t>
        </is>
      </c>
      <c r="S489" s="39" t="n">
        <v>1</v>
      </c>
      <c r="T489" s="39" t="n">
        <v>0</v>
      </c>
      <c r="U489" s="39" t="n">
        <v>0</v>
      </c>
      <c r="V489" s="39" t="n">
        <v>0</v>
      </c>
      <c r="W489" s="39" t="n">
        <v>3</v>
      </c>
      <c r="X489" s="39" t="n">
        <v>20</v>
      </c>
      <c r="Y489" s="39" t="n">
        <v>11</v>
      </c>
      <c r="Z489" s="39" t="n">
        <v>16.34</v>
      </c>
      <c r="AA489" s="39" t="n">
        <v>16.66</v>
      </c>
    </row>
    <row r="490">
      <c r="A490" s="38" t="n">
        <v>737</v>
      </c>
      <c r="B490" s="39" t="n">
        <v>13</v>
      </c>
      <c r="C490" s="39" t="n">
        <v>15</v>
      </c>
      <c r="D490" s="39" t="n">
        <v>18</v>
      </c>
      <c r="E490" s="39" t="n">
        <v>24</v>
      </c>
      <c r="F490" s="39" t="n">
        <v>27</v>
      </c>
      <c r="G490" s="39" t="n">
        <v>41</v>
      </c>
      <c r="H490" s="39" t="n">
        <v>11</v>
      </c>
      <c r="I490" s="40" t="inlineStr">
        <is>
          <t>13 15 18 24 27 41</t>
        </is>
      </c>
      <c r="J490" s="39" t="n">
        <v>138</v>
      </c>
      <c r="K490" s="39" t="n">
        <v>4</v>
      </c>
      <c r="L490" s="39" t="n">
        <v>7</v>
      </c>
      <c r="M490" s="39" t="n">
        <v>28</v>
      </c>
      <c r="N490" s="39" t="n">
        <v>0</v>
      </c>
      <c r="O490" s="39" t="inlineStr">
        <is>
          <t>고3 저3</t>
        </is>
      </c>
      <c r="P490" s="38" t="n">
        <v>39</v>
      </c>
      <c r="Q490" s="39" t="inlineStr">
        <is>
          <t>-20</t>
        </is>
      </c>
      <c r="R490" s="39" t="inlineStr">
        <is>
          <t>상위97.6%</t>
        </is>
      </c>
      <c r="S490" s="39" t="n">
        <v>4</v>
      </c>
      <c r="T490" s="39" t="n">
        <v>0</v>
      </c>
      <c r="U490" s="39" t="n">
        <v>0</v>
      </c>
      <c r="V490" s="39" t="n">
        <v>0</v>
      </c>
      <c r="W490" s="39" t="n">
        <v>1</v>
      </c>
      <c r="X490" s="39" t="n">
        <v>18</v>
      </c>
      <c r="Y490" s="39" t="n">
        <v>4</v>
      </c>
      <c r="Z490" s="39" t="n">
        <v>42.83</v>
      </c>
      <c r="AA490" s="39" t="n">
        <v>20.22</v>
      </c>
    </row>
    <row r="491">
      <c r="A491" s="25" t="n">
        <v>736</v>
      </c>
      <c r="B491" s="26" t="n">
        <v>2</v>
      </c>
      <c r="C491" s="26" t="n">
        <v>11</v>
      </c>
      <c r="D491" s="26" t="n">
        <v>17</v>
      </c>
      <c r="E491" s="26" t="n">
        <v>18</v>
      </c>
      <c r="F491" s="26" t="n">
        <v>21</v>
      </c>
      <c r="G491" s="26" t="n">
        <v>27</v>
      </c>
      <c r="H491" s="26" t="n">
        <v>6</v>
      </c>
      <c r="I491" s="44" t="inlineStr">
        <is>
          <t>2 11 17 18 21 27</t>
        </is>
      </c>
      <c r="J491" s="26" t="n">
        <v>96</v>
      </c>
      <c r="K491" s="26" t="n">
        <v>4</v>
      </c>
      <c r="L491" s="26" t="n">
        <v>6</v>
      </c>
      <c r="M491" s="26" t="n">
        <v>25</v>
      </c>
      <c r="N491" s="26" t="n">
        <v>1</v>
      </c>
      <c r="O491" s="26" t="inlineStr">
        <is>
          <t>고1 저5</t>
        </is>
      </c>
      <c r="P491" s="25" t="n">
        <v>77</v>
      </c>
      <c r="Q491" s="26" t="inlineStr">
        <is>
          <t>+18</t>
        </is>
      </c>
      <c r="R491" s="26" t="inlineStr">
        <is>
          <t>상위5.7%</t>
        </is>
      </c>
      <c r="S491" s="26" t="n">
        <v>8</v>
      </c>
      <c r="T491" s="26" t="n">
        <v>0</v>
      </c>
      <c r="U491" s="26" t="n">
        <v>0</v>
      </c>
      <c r="V491" s="26" t="n">
        <v>0</v>
      </c>
      <c r="W491" s="26" t="n">
        <v>3</v>
      </c>
      <c r="X491" s="26" t="n">
        <v>34</v>
      </c>
      <c r="Y491" s="26" t="n">
        <v>5</v>
      </c>
      <c r="Z491" s="26" t="n">
        <v>33.97</v>
      </c>
      <c r="AA491" s="26" t="n">
        <v>32.02</v>
      </c>
    </row>
    <row r="492">
      <c r="A492" s="38" t="n">
        <v>735</v>
      </c>
      <c r="B492" s="39" t="n">
        <v>5</v>
      </c>
      <c r="C492" s="39" t="n">
        <v>10</v>
      </c>
      <c r="D492" s="39" t="n">
        <v>13</v>
      </c>
      <c r="E492" s="39" t="n">
        <v>27</v>
      </c>
      <c r="F492" s="39" t="n">
        <v>37</v>
      </c>
      <c r="G492" s="39" t="n">
        <v>41</v>
      </c>
      <c r="H492" s="39" t="n">
        <v>4</v>
      </c>
      <c r="I492" s="40" t="inlineStr">
        <is>
          <t>5 10 13 27 37 41</t>
        </is>
      </c>
      <c r="J492" s="39" t="n">
        <v>133</v>
      </c>
      <c r="K492" s="39" t="n">
        <v>5</v>
      </c>
      <c r="L492" s="39" t="n">
        <v>9</v>
      </c>
      <c r="M492" s="39" t="n">
        <v>36</v>
      </c>
      <c r="N492" s="39" t="n">
        <v>0</v>
      </c>
      <c r="O492" s="39" t="inlineStr">
        <is>
          <t>고3 저3</t>
        </is>
      </c>
      <c r="P492" s="38" t="n">
        <v>45</v>
      </c>
      <c r="Q492" s="39" t="inlineStr">
        <is>
          <t>-14</t>
        </is>
      </c>
      <c r="R492" s="39" t="inlineStr">
        <is>
          <t>상위91.8%</t>
        </is>
      </c>
      <c r="S492" s="39" t="n">
        <v>4</v>
      </c>
      <c r="T492" s="39" t="n">
        <v>0</v>
      </c>
      <c r="U492" s="39" t="n">
        <v>0</v>
      </c>
      <c r="V492" s="39" t="n">
        <v>0</v>
      </c>
      <c r="W492" s="39" t="n">
        <v>1</v>
      </c>
      <c r="X492" s="39" t="n">
        <v>21</v>
      </c>
      <c r="Y492" s="39" t="n">
        <v>10</v>
      </c>
      <c r="Z492" s="39" t="n">
        <v>18.47</v>
      </c>
      <c r="AA492" s="39" t="n">
        <v>15.44</v>
      </c>
    </row>
    <row r="493">
      <c r="A493" s="25" t="n">
        <v>734</v>
      </c>
      <c r="B493" s="26" t="n">
        <v>6</v>
      </c>
      <c r="C493" s="26" t="n">
        <v>16</v>
      </c>
      <c r="D493" s="26" t="n">
        <v>37</v>
      </c>
      <c r="E493" s="26" t="n">
        <v>38</v>
      </c>
      <c r="F493" s="26" t="n">
        <v>41</v>
      </c>
      <c r="G493" s="26" t="n">
        <v>45</v>
      </c>
      <c r="H493" s="26" t="n">
        <v>18</v>
      </c>
      <c r="I493" s="44" t="inlineStr">
        <is>
          <t>6 16 37 38 41 45</t>
        </is>
      </c>
      <c r="J493" s="26" t="n">
        <v>183</v>
      </c>
      <c r="K493" s="26" t="n">
        <v>3</v>
      </c>
      <c r="L493" s="26" t="n">
        <v>9</v>
      </c>
      <c r="M493" s="26" t="n">
        <v>39</v>
      </c>
      <c r="N493" s="26" t="n">
        <v>1</v>
      </c>
      <c r="O493" s="26" t="inlineStr">
        <is>
          <t>고4 저2</t>
        </is>
      </c>
      <c r="P493" s="25" t="n">
        <v>82</v>
      </c>
      <c r="Q493" s="26" t="inlineStr">
        <is>
          <t>+23</t>
        </is>
      </c>
      <c r="R493" s="26" t="inlineStr">
        <is>
          <t>상위2.1%</t>
        </is>
      </c>
      <c r="S493" s="26" t="n">
        <v>8</v>
      </c>
      <c r="T493" s="26" t="n">
        <v>0</v>
      </c>
      <c r="U493" s="26" t="n">
        <v>0</v>
      </c>
      <c r="V493" s="26" t="n">
        <v>0</v>
      </c>
      <c r="W493" s="26" t="n">
        <v>2</v>
      </c>
      <c r="X493" s="26" t="n">
        <v>38</v>
      </c>
      <c r="Y493" s="26" t="n">
        <v>9</v>
      </c>
      <c r="Z493" s="26" t="n">
        <v>19.49</v>
      </c>
      <c r="AA493" s="26" t="n">
        <v>27.58</v>
      </c>
    </row>
    <row r="494">
      <c r="A494" s="41" t="n">
        <v>733</v>
      </c>
      <c r="B494" s="42" t="n">
        <v>11</v>
      </c>
      <c r="C494" s="42" t="n">
        <v>24</v>
      </c>
      <c r="D494" s="42" t="n">
        <v>32</v>
      </c>
      <c r="E494" s="42" t="n">
        <v>33</v>
      </c>
      <c r="F494" s="42" t="n">
        <v>35</v>
      </c>
      <c r="G494" s="42" t="n">
        <v>40</v>
      </c>
      <c r="H494" s="42" t="n">
        <v>13</v>
      </c>
      <c r="I494" s="43" t="inlineStr">
        <is>
          <t>11 24 32 33 35 40</t>
        </is>
      </c>
      <c r="J494" s="42" t="n">
        <v>175</v>
      </c>
      <c r="K494" s="42" t="n">
        <v>3</v>
      </c>
      <c r="L494" s="42" t="n">
        <v>9</v>
      </c>
      <c r="M494" s="42" t="n">
        <v>29</v>
      </c>
      <c r="N494" s="42" t="n">
        <v>1</v>
      </c>
      <c r="O494" s="42" t="inlineStr">
        <is>
          <t>고5 저1</t>
        </is>
      </c>
      <c r="P494" s="41" t="n">
        <v>53</v>
      </c>
      <c r="Q494" s="42" t="inlineStr">
        <is>
          <t>-6</t>
        </is>
      </c>
      <c r="R494" s="42" t="inlineStr">
        <is>
          <t>상위73.7%</t>
        </is>
      </c>
      <c r="S494" s="42" t="n">
        <v>3</v>
      </c>
      <c r="T494" s="42" t="n">
        <v>0</v>
      </c>
      <c r="U494" s="42" t="n">
        <v>0</v>
      </c>
      <c r="V494" s="42" t="n">
        <v>0</v>
      </c>
      <c r="W494" s="42" t="n">
        <v>1</v>
      </c>
      <c r="X494" s="42" t="n">
        <v>25</v>
      </c>
      <c r="Y494" s="42" t="n">
        <v>4</v>
      </c>
      <c r="Z494" s="42" t="n">
        <v>40.17</v>
      </c>
      <c r="AA494" s="42" t="n">
        <v>14.41</v>
      </c>
    </row>
    <row r="495">
      <c r="A495" s="27" t="n">
        <v>732</v>
      </c>
      <c r="B495" s="28" t="n">
        <v>2</v>
      </c>
      <c r="C495" s="28" t="n">
        <v>4</v>
      </c>
      <c r="D495" s="28" t="n">
        <v>5</v>
      </c>
      <c r="E495" s="28" t="n">
        <v>17</v>
      </c>
      <c r="F495" s="28" t="n">
        <v>27</v>
      </c>
      <c r="G495" s="28" t="n">
        <v>32</v>
      </c>
      <c r="H495" s="28" t="n">
        <v>43</v>
      </c>
      <c r="I495" s="30" t="inlineStr">
        <is>
          <t>2 4 5 17 27 32</t>
        </is>
      </c>
      <c r="J495" s="28" t="n">
        <v>87</v>
      </c>
      <c r="K495" s="28" t="n">
        <v>3</v>
      </c>
      <c r="L495" s="28" t="n">
        <v>9</v>
      </c>
      <c r="M495" s="28" t="n">
        <v>30</v>
      </c>
      <c r="N495" s="28" t="n">
        <v>1</v>
      </c>
      <c r="O495" s="28" t="inlineStr">
        <is>
          <t>고2 저4</t>
        </is>
      </c>
      <c r="P495" s="27" t="n">
        <v>61</v>
      </c>
      <c r="Q495" s="28" t="inlineStr">
        <is>
          <t>+2</t>
        </is>
      </c>
      <c r="R495" s="28" t="inlineStr">
        <is>
          <t>상위45.2%</t>
        </is>
      </c>
      <c r="S495" s="28" t="n">
        <v>5</v>
      </c>
      <c r="T495" s="28" t="n">
        <v>0</v>
      </c>
      <c r="U495" s="28" t="n">
        <v>0</v>
      </c>
      <c r="V495" s="28" t="n">
        <v>0</v>
      </c>
      <c r="W495" s="28" t="n">
        <v>1</v>
      </c>
      <c r="X495" s="28" t="n">
        <v>29</v>
      </c>
      <c r="Y495" s="28" t="n">
        <v>7</v>
      </c>
      <c r="Z495" s="28" t="n">
        <v>22.03</v>
      </c>
      <c r="AA495" s="28" t="n">
        <v>18.43</v>
      </c>
    </row>
    <row r="496">
      <c r="A496" s="41" t="n">
        <v>731</v>
      </c>
      <c r="B496" s="42" t="n">
        <v>2</v>
      </c>
      <c r="C496" s="42" t="n">
        <v>7</v>
      </c>
      <c r="D496" s="42" t="n">
        <v>13</v>
      </c>
      <c r="E496" s="42" t="n">
        <v>25</v>
      </c>
      <c r="F496" s="42" t="n">
        <v>42</v>
      </c>
      <c r="G496" s="42" t="n">
        <v>45</v>
      </c>
      <c r="H496" s="42" t="n">
        <v>39</v>
      </c>
      <c r="I496" s="43" t="inlineStr">
        <is>
          <t>2 7 13 25 42 45</t>
        </is>
      </c>
      <c r="J496" s="42" t="n">
        <v>134</v>
      </c>
      <c r="K496" s="42" t="n">
        <v>4</v>
      </c>
      <c r="L496" s="42" t="n">
        <v>10</v>
      </c>
      <c r="M496" s="42" t="n">
        <v>43</v>
      </c>
      <c r="N496" s="42" t="n">
        <v>0</v>
      </c>
      <c r="O496" s="42" t="inlineStr">
        <is>
          <t>고3 저3</t>
        </is>
      </c>
      <c r="P496" s="41" t="n">
        <v>55</v>
      </c>
      <c r="Q496" s="42" t="inlineStr">
        <is>
          <t>-4</t>
        </is>
      </c>
      <c r="R496" s="42" t="inlineStr">
        <is>
          <t>상위66.9%</t>
        </is>
      </c>
      <c r="S496" s="42" t="n">
        <v>3</v>
      </c>
      <c r="T496" s="42" t="n">
        <v>0</v>
      </c>
      <c r="U496" s="42" t="n">
        <v>0</v>
      </c>
      <c r="V496" s="42" t="n">
        <v>0</v>
      </c>
      <c r="W496" s="42" t="n">
        <v>1</v>
      </c>
      <c r="X496" s="42" t="n">
        <v>26</v>
      </c>
      <c r="Y496" s="42" t="n">
        <v>7</v>
      </c>
      <c r="Z496" s="42" t="n">
        <v>23.4</v>
      </c>
      <c r="AA496" s="42" t="n">
        <v>20.05</v>
      </c>
    </row>
    <row r="497">
      <c r="A497" s="25" t="n">
        <v>730</v>
      </c>
      <c r="B497" s="26" t="n">
        <v>4</v>
      </c>
      <c r="C497" s="26" t="n">
        <v>10</v>
      </c>
      <c r="D497" s="26" t="n">
        <v>14</v>
      </c>
      <c r="E497" s="26" t="n">
        <v>15</v>
      </c>
      <c r="F497" s="26" t="n">
        <v>18</v>
      </c>
      <c r="G497" s="26" t="n">
        <v>22</v>
      </c>
      <c r="H497" s="26" t="n">
        <v>39</v>
      </c>
      <c r="I497" s="44" t="inlineStr">
        <is>
          <t>4 10 14 15 18 22</t>
        </is>
      </c>
      <c r="J497" s="26" t="n">
        <v>83</v>
      </c>
      <c r="K497" s="26" t="n">
        <v>1</v>
      </c>
      <c r="L497" s="26" t="n">
        <v>7</v>
      </c>
      <c r="M497" s="26" t="n">
        <v>18</v>
      </c>
      <c r="N497" s="26" t="n">
        <v>1</v>
      </c>
      <c r="O497" s="26" t="inlineStr">
        <is>
          <t>고0 저6</t>
        </is>
      </c>
      <c r="P497" s="25" t="n">
        <v>73</v>
      </c>
      <c r="Q497" s="26" t="inlineStr">
        <is>
          <t>+14</t>
        </is>
      </c>
      <c r="R497" s="26" t="inlineStr">
        <is>
          <t>상위10.9%</t>
        </is>
      </c>
      <c r="S497" s="26" t="n">
        <v>3</v>
      </c>
      <c r="T497" s="26" t="n">
        <v>0</v>
      </c>
      <c r="U497" s="26" t="n">
        <v>0</v>
      </c>
      <c r="V497" s="26" t="n">
        <v>0</v>
      </c>
      <c r="W497" s="26" t="n">
        <v>1</v>
      </c>
      <c r="X497" s="26" t="n">
        <v>35</v>
      </c>
      <c r="Y497" s="26" t="n">
        <v>8</v>
      </c>
      <c r="Z497" s="26" t="n">
        <v>20.17</v>
      </c>
      <c r="AA497" s="26" t="n">
        <v>20.71</v>
      </c>
    </row>
    <row r="498">
      <c r="A498" s="25" t="n">
        <v>729</v>
      </c>
      <c r="B498" s="26" t="n">
        <v>11</v>
      </c>
      <c r="C498" s="26" t="n">
        <v>17</v>
      </c>
      <c r="D498" s="26" t="n">
        <v>21</v>
      </c>
      <c r="E498" s="26" t="n">
        <v>26</v>
      </c>
      <c r="F498" s="26" t="n">
        <v>36</v>
      </c>
      <c r="G498" s="26" t="n">
        <v>45</v>
      </c>
      <c r="H498" s="26" t="n">
        <v>16</v>
      </c>
      <c r="I498" s="44" t="inlineStr">
        <is>
          <t>11 17 21 26 36 45</t>
        </is>
      </c>
      <c r="J498" s="26" t="n">
        <v>156</v>
      </c>
      <c r="K498" s="26" t="n">
        <v>4</v>
      </c>
      <c r="L498" s="26" t="n">
        <v>6</v>
      </c>
      <c r="M498" s="26" t="n">
        <v>34</v>
      </c>
      <c r="N498" s="26" t="n">
        <v>0</v>
      </c>
      <c r="O498" s="26" t="inlineStr">
        <is>
          <t>고3 저3</t>
        </is>
      </c>
      <c r="P498" s="25" t="n">
        <v>67</v>
      </c>
      <c r="Q498" s="26" t="inlineStr">
        <is>
          <t>+8</t>
        </is>
      </c>
      <c r="R498" s="26" t="inlineStr">
        <is>
          <t>상위26.4%</t>
        </is>
      </c>
      <c r="S498" s="26" t="n">
        <v>8</v>
      </c>
      <c r="T498" s="26" t="n">
        <v>0</v>
      </c>
      <c r="U498" s="26" t="n">
        <v>0</v>
      </c>
      <c r="V498" s="26" t="n">
        <v>1</v>
      </c>
      <c r="W498" s="26" t="n">
        <v>3</v>
      </c>
      <c r="X498" s="26" t="n">
        <v>27</v>
      </c>
      <c r="Y498" s="26" t="n">
        <v>4</v>
      </c>
      <c r="Z498" s="26" t="n">
        <v>41.98</v>
      </c>
      <c r="AA498" s="26" t="n">
        <v>25.86</v>
      </c>
    </row>
    <row r="499">
      <c r="A499" s="27" t="n">
        <v>728</v>
      </c>
      <c r="B499" s="28" t="n">
        <v>3</v>
      </c>
      <c r="C499" s="28" t="n">
        <v>6</v>
      </c>
      <c r="D499" s="28" t="n">
        <v>10</v>
      </c>
      <c r="E499" s="28" t="n">
        <v>30</v>
      </c>
      <c r="F499" s="28" t="n">
        <v>34</v>
      </c>
      <c r="G499" s="28" t="n">
        <v>37</v>
      </c>
      <c r="H499" s="28" t="n">
        <v>36</v>
      </c>
      <c r="I499" s="30" t="inlineStr">
        <is>
          <t>3 6 10 30 34 37</t>
        </is>
      </c>
      <c r="J499" s="28" t="n">
        <v>120</v>
      </c>
      <c r="K499" s="28" t="n">
        <v>2</v>
      </c>
      <c r="L499" s="28" t="n">
        <v>4</v>
      </c>
      <c r="M499" s="28" t="n">
        <v>34</v>
      </c>
      <c r="N499" s="28" t="n">
        <v>0</v>
      </c>
      <c r="O499" s="28" t="inlineStr">
        <is>
          <t>고3 저3</t>
        </is>
      </c>
      <c r="P499" s="27" t="n">
        <v>59</v>
      </c>
      <c r="Q499" s="28" t="inlineStr">
        <is>
          <t>-0</t>
        </is>
      </c>
      <c r="R499" s="28" t="inlineStr">
        <is>
          <t>상위52.2%</t>
        </is>
      </c>
      <c r="S499" s="28" t="n">
        <v>5</v>
      </c>
      <c r="T499" s="28" t="n">
        <v>0</v>
      </c>
      <c r="U499" s="28" t="n">
        <v>0</v>
      </c>
      <c r="V499" s="28" t="n">
        <v>0</v>
      </c>
      <c r="W499" s="28" t="n">
        <v>3</v>
      </c>
      <c r="X499" s="28" t="n">
        <v>25</v>
      </c>
      <c r="Y499" s="28" t="n">
        <v>5</v>
      </c>
      <c r="Z499" s="28" t="n">
        <v>32.43</v>
      </c>
      <c r="AA499" s="28" t="n">
        <v>17.27</v>
      </c>
    </row>
    <row r="500">
      <c r="A500" s="41" t="n">
        <v>727</v>
      </c>
      <c r="B500" s="42" t="n">
        <v>7</v>
      </c>
      <c r="C500" s="42" t="n">
        <v>8</v>
      </c>
      <c r="D500" s="42" t="n">
        <v>10</v>
      </c>
      <c r="E500" s="42" t="n">
        <v>19</v>
      </c>
      <c r="F500" s="42" t="n">
        <v>21</v>
      </c>
      <c r="G500" s="42" t="n">
        <v>31</v>
      </c>
      <c r="H500" s="42" t="n">
        <v>20</v>
      </c>
      <c r="I500" s="43" t="inlineStr">
        <is>
          <t>7 8 10 19 21 31</t>
        </is>
      </c>
      <c r="J500" s="42" t="n">
        <v>96</v>
      </c>
      <c r="K500" s="42" t="n">
        <v>4</v>
      </c>
      <c r="L500" s="42" t="n">
        <v>7</v>
      </c>
      <c r="M500" s="42" t="n">
        <v>24</v>
      </c>
      <c r="N500" s="42" t="n">
        <v>1</v>
      </c>
      <c r="O500" s="42" t="inlineStr">
        <is>
          <t>고1 저5</t>
        </is>
      </c>
      <c r="P500" s="41" t="n">
        <v>58</v>
      </c>
      <c r="Q500" s="42" t="inlineStr">
        <is>
          <t>-1</t>
        </is>
      </c>
      <c r="R500" s="42" t="inlineStr">
        <is>
          <t>상위55.5%</t>
        </is>
      </c>
      <c r="S500" s="42" t="n">
        <v>4</v>
      </c>
      <c r="T500" s="42" t="n">
        <v>0</v>
      </c>
      <c r="U500" s="42" t="n">
        <v>0</v>
      </c>
      <c r="V500" s="42" t="n">
        <v>0</v>
      </c>
      <c r="W500" s="42" t="n">
        <v>2</v>
      </c>
      <c r="X500" s="42" t="n">
        <v>26</v>
      </c>
      <c r="Y500" s="42" t="n">
        <v>14</v>
      </c>
      <c r="Z500" s="42" t="n">
        <v>11.15</v>
      </c>
      <c r="AA500" s="42" t="n">
        <v>21.14</v>
      </c>
    </row>
    <row r="501">
      <c r="A501" s="27" t="n">
        <v>726</v>
      </c>
      <c r="B501" s="28" t="n">
        <v>1</v>
      </c>
      <c r="C501" s="28" t="n">
        <v>11</v>
      </c>
      <c r="D501" s="28" t="n">
        <v>21</v>
      </c>
      <c r="E501" s="28" t="n">
        <v>23</v>
      </c>
      <c r="F501" s="28" t="n">
        <v>34</v>
      </c>
      <c r="G501" s="28" t="n">
        <v>44</v>
      </c>
      <c r="H501" s="28" t="n">
        <v>24</v>
      </c>
      <c r="I501" s="30" t="inlineStr">
        <is>
          <t>1 11 21 23 34 44</t>
        </is>
      </c>
      <c r="J501" s="28" t="n">
        <v>134</v>
      </c>
      <c r="K501" s="28" t="n">
        <v>4</v>
      </c>
      <c r="L501" s="28" t="n">
        <v>6</v>
      </c>
      <c r="M501" s="28" t="n">
        <v>43</v>
      </c>
      <c r="N501" s="28" t="n">
        <v>0</v>
      </c>
      <c r="O501" s="28" t="inlineStr">
        <is>
          <t>고3 저3</t>
        </is>
      </c>
      <c r="P501" s="27" t="n">
        <v>62</v>
      </c>
      <c r="Q501" s="28" t="inlineStr">
        <is>
          <t>+3</t>
        </is>
      </c>
      <c r="R501" s="28" t="inlineStr">
        <is>
          <t>상위41.2%</t>
        </is>
      </c>
      <c r="S501" s="28" t="n">
        <v>6</v>
      </c>
      <c r="T501" s="28" t="n">
        <v>0</v>
      </c>
      <c r="U501" s="28" t="n">
        <v>0</v>
      </c>
      <c r="V501" s="28" t="n">
        <v>0</v>
      </c>
      <c r="W501" s="28" t="n">
        <v>2</v>
      </c>
      <c r="X501" s="28" t="n">
        <v>28</v>
      </c>
      <c r="Y501" s="28" t="n">
        <v>14</v>
      </c>
      <c r="Z501" s="28" t="n">
        <v>11.67</v>
      </c>
      <c r="AA501" s="28" t="n">
        <v>21.55</v>
      </c>
    </row>
    <row r="502">
      <c r="A502" s="27" t="n">
        <v>725</v>
      </c>
      <c r="B502" s="28" t="n">
        <v>6</v>
      </c>
      <c r="C502" s="28" t="n">
        <v>7</v>
      </c>
      <c r="D502" s="28" t="n">
        <v>19</v>
      </c>
      <c r="E502" s="28" t="n">
        <v>21</v>
      </c>
      <c r="F502" s="28" t="n">
        <v>41</v>
      </c>
      <c r="G502" s="28" t="n">
        <v>43</v>
      </c>
      <c r="H502" s="28" t="n">
        <v>38</v>
      </c>
      <c r="I502" s="30" t="inlineStr">
        <is>
          <t>6 7 19 21 41 43</t>
        </is>
      </c>
      <c r="J502" s="28" t="n">
        <v>137</v>
      </c>
      <c r="K502" s="28" t="n">
        <v>5</v>
      </c>
      <c r="L502" s="28" t="n">
        <v>8</v>
      </c>
      <c r="M502" s="28" t="n">
        <v>37</v>
      </c>
      <c r="N502" s="28" t="n">
        <v>1</v>
      </c>
      <c r="O502" s="28" t="inlineStr">
        <is>
          <t>고2 저4</t>
        </is>
      </c>
      <c r="P502" s="27" t="n">
        <v>61</v>
      </c>
      <c r="Q502" s="28" t="inlineStr">
        <is>
          <t>+2</t>
        </is>
      </c>
      <c r="R502" s="28" t="inlineStr">
        <is>
          <t>상위45.2%</t>
        </is>
      </c>
      <c r="S502" s="28" t="n">
        <v>6</v>
      </c>
      <c r="T502" s="28" t="n">
        <v>0</v>
      </c>
      <c r="U502" s="28" t="n">
        <v>0</v>
      </c>
      <c r="V502" s="28" t="n">
        <v>0</v>
      </c>
      <c r="W502" s="28" t="n">
        <v>3</v>
      </c>
      <c r="X502" s="28" t="n">
        <v>26</v>
      </c>
      <c r="Y502" s="28" t="n">
        <v>11</v>
      </c>
      <c r="Z502" s="28" t="n">
        <v>15.79</v>
      </c>
      <c r="AA502" s="28" t="n">
        <v>25.53</v>
      </c>
    </row>
    <row r="503">
      <c r="A503" s="27" t="n">
        <v>724</v>
      </c>
      <c r="B503" s="28" t="n">
        <v>2</v>
      </c>
      <c r="C503" s="28" t="n">
        <v>8</v>
      </c>
      <c r="D503" s="28" t="n">
        <v>33</v>
      </c>
      <c r="E503" s="28" t="n">
        <v>35</v>
      </c>
      <c r="F503" s="28" t="n">
        <v>37</v>
      </c>
      <c r="G503" s="28" t="n">
        <v>41</v>
      </c>
      <c r="H503" s="28" t="n">
        <v>14</v>
      </c>
      <c r="I503" s="30" t="inlineStr">
        <is>
          <t>2 8 33 35 37 41</t>
        </is>
      </c>
      <c r="J503" s="28" t="n">
        <v>156</v>
      </c>
      <c r="K503" s="28" t="n">
        <v>4</v>
      </c>
      <c r="L503" s="28" t="n">
        <v>6</v>
      </c>
      <c r="M503" s="28" t="n">
        <v>39</v>
      </c>
      <c r="N503" s="28" t="n">
        <v>0</v>
      </c>
      <c r="O503" s="28" t="inlineStr">
        <is>
          <t>고4 저2</t>
        </is>
      </c>
      <c r="P503" s="27" t="n">
        <v>59</v>
      </c>
      <c r="Q503" s="28" t="inlineStr">
        <is>
          <t>-0</t>
        </is>
      </c>
      <c r="R503" s="28" t="inlineStr">
        <is>
          <t>상위52.2%</t>
        </is>
      </c>
      <c r="S503" s="28" t="n">
        <v>4</v>
      </c>
      <c r="T503" s="28" t="n">
        <v>0</v>
      </c>
      <c r="U503" s="28" t="n">
        <v>0</v>
      </c>
      <c r="V503" s="28" t="n">
        <v>0</v>
      </c>
      <c r="W503" s="28" t="n">
        <v>3</v>
      </c>
      <c r="X503" s="28" t="n">
        <v>25</v>
      </c>
      <c r="Y503" s="28" t="n">
        <v>12</v>
      </c>
      <c r="Z503" s="28" t="n">
        <v>14.28</v>
      </c>
      <c r="AA503" s="28" t="n">
        <v>20.98</v>
      </c>
    </row>
    <row r="504">
      <c r="A504" s="25" t="n">
        <v>723</v>
      </c>
      <c r="B504" s="26" t="n">
        <v>20</v>
      </c>
      <c r="C504" s="26" t="n">
        <v>30</v>
      </c>
      <c r="D504" s="26" t="n">
        <v>33</v>
      </c>
      <c r="E504" s="26" t="n">
        <v>35</v>
      </c>
      <c r="F504" s="26" t="n">
        <v>36</v>
      </c>
      <c r="G504" s="26" t="n">
        <v>44</v>
      </c>
      <c r="H504" s="26" t="n">
        <v>22</v>
      </c>
      <c r="I504" s="44" t="inlineStr">
        <is>
          <t>20 30 33 35 36 44</t>
        </is>
      </c>
      <c r="J504" s="26" t="n">
        <v>198</v>
      </c>
      <c r="K504" s="26" t="n">
        <v>2</v>
      </c>
      <c r="L504" s="26" t="n">
        <v>9</v>
      </c>
      <c r="M504" s="26" t="n">
        <v>24</v>
      </c>
      <c r="N504" s="26" t="n">
        <v>1</v>
      </c>
      <c r="O504" s="26" t="inlineStr">
        <is>
          <t>고5 저1</t>
        </is>
      </c>
      <c r="P504" s="25" t="n">
        <v>76</v>
      </c>
      <c r="Q504" s="26" t="inlineStr">
        <is>
          <t>+17</t>
        </is>
      </c>
      <c r="R504" s="26" t="inlineStr">
        <is>
          <t>상위6.5%</t>
        </is>
      </c>
      <c r="S504" s="26" t="n">
        <v>4</v>
      </c>
      <c r="T504" s="26" t="n">
        <v>0</v>
      </c>
      <c r="U504" s="26" t="n">
        <v>0</v>
      </c>
      <c r="V504" s="26" t="n">
        <v>0</v>
      </c>
      <c r="W504" s="26" t="n">
        <v>2</v>
      </c>
      <c r="X504" s="26" t="n">
        <v>35</v>
      </c>
      <c r="Y504" s="26" t="n">
        <v>8</v>
      </c>
      <c r="Z504" s="26" t="n">
        <v>21.14</v>
      </c>
      <c r="AA504" s="26" t="n">
        <v>20.3</v>
      </c>
    </row>
    <row r="505">
      <c r="A505" s="25" t="n">
        <v>722</v>
      </c>
      <c r="B505" s="26" t="n">
        <v>12</v>
      </c>
      <c r="C505" s="26" t="n">
        <v>14</v>
      </c>
      <c r="D505" s="26" t="n">
        <v>21</v>
      </c>
      <c r="E505" s="26" t="n">
        <v>30</v>
      </c>
      <c r="F505" s="26" t="n">
        <v>39</v>
      </c>
      <c r="G505" s="26" t="n">
        <v>43</v>
      </c>
      <c r="H505" s="26" t="n">
        <v>45</v>
      </c>
      <c r="I505" s="44" t="inlineStr">
        <is>
          <t>12 14 21 30 39 43</t>
        </is>
      </c>
      <c r="J505" s="26" t="n">
        <v>159</v>
      </c>
      <c r="K505" s="26" t="n">
        <v>3</v>
      </c>
      <c r="L505" s="26" t="n">
        <v>7</v>
      </c>
      <c r="M505" s="26" t="n">
        <v>31</v>
      </c>
      <c r="N505" s="26" t="n">
        <v>0</v>
      </c>
      <c r="O505" s="26" t="inlineStr">
        <is>
          <t>고3 저3</t>
        </is>
      </c>
      <c r="P505" s="25" t="n">
        <v>71</v>
      </c>
      <c r="Q505" s="26" t="inlineStr">
        <is>
          <t>+12</t>
        </is>
      </c>
      <c r="R505" s="26" t="inlineStr">
        <is>
          <t>상위14.8%</t>
        </is>
      </c>
      <c r="S505" s="26" t="n">
        <v>8</v>
      </c>
      <c r="T505" s="26" t="n">
        <v>0</v>
      </c>
      <c r="U505" s="26" t="n">
        <v>0</v>
      </c>
      <c r="V505" s="26" t="n">
        <v>0</v>
      </c>
      <c r="W505" s="26" t="n">
        <v>3</v>
      </c>
      <c r="X505" s="26" t="n">
        <v>31</v>
      </c>
      <c r="Y505" s="26" t="n">
        <v>4</v>
      </c>
      <c r="Z505" s="26" t="n">
        <v>43.65</v>
      </c>
      <c r="AA505" s="26" t="n">
        <v>25.17</v>
      </c>
    </row>
    <row r="506">
      <c r="A506" s="38" t="n">
        <v>721</v>
      </c>
      <c r="B506" s="39" t="n">
        <v>1</v>
      </c>
      <c r="C506" s="39" t="n">
        <v>28</v>
      </c>
      <c r="D506" s="39" t="n">
        <v>35</v>
      </c>
      <c r="E506" s="39" t="n">
        <v>41</v>
      </c>
      <c r="F506" s="39" t="n">
        <v>43</v>
      </c>
      <c r="G506" s="39" t="n">
        <v>44</v>
      </c>
      <c r="H506" s="39" t="n">
        <v>31</v>
      </c>
      <c r="I506" s="40" t="inlineStr">
        <is>
          <t>1 28 35 41 43 44</t>
        </is>
      </c>
      <c r="J506" s="39" t="n">
        <v>192</v>
      </c>
      <c r="K506" s="39" t="n">
        <v>4</v>
      </c>
      <c r="L506" s="39" t="n">
        <v>10</v>
      </c>
      <c r="M506" s="39" t="n">
        <v>43</v>
      </c>
      <c r="N506" s="39" t="n">
        <v>1</v>
      </c>
      <c r="O506" s="39" t="inlineStr">
        <is>
          <t>고5 저1</t>
        </is>
      </c>
      <c r="P506" s="38" t="n">
        <v>48</v>
      </c>
      <c r="Q506" s="39" t="inlineStr">
        <is>
          <t>-11</t>
        </is>
      </c>
      <c r="R506" s="39" t="inlineStr">
        <is>
          <t>상위87.0%</t>
        </is>
      </c>
      <c r="S506" s="39" t="n">
        <v>4</v>
      </c>
      <c r="T506" s="39" t="n">
        <v>0</v>
      </c>
      <c r="U506" s="39" t="n">
        <v>0</v>
      </c>
      <c r="V506" s="39" t="n">
        <v>0</v>
      </c>
      <c r="W506" s="39" t="n">
        <v>2</v>
      </c>
      <c r="X506" s="39" t="n">
        <v>21</v>
      </c>
      <c r="Y506" s="39" t="n">
        <v>8</v>
      </c>
      <c r="Z506" s="39" t="n">
        <v>22.74</v>
      </c>
      <c r="AA506" s="39" t="n">
        <v>14.81</v>
      </c>
    </row>
    <row r="507">
      <c r="A507" s="38" t="n">
        <v>720</v>
      </c>
      <c r="B507" s="39" t="n">
        <v>1</v>
      </c>
      <c r="C507" s="39" t="n">
        <v>12</v>
      </c>
      <c r="D507" s="39" t="n">
        <v>29</v>
      </c>
      <c r="E507" s="39" t="n">
        <v>34</v>
      </c>
      <c r="F507" s="39" t="n">
        <v>36</v>
      </c>
      <c r="G507" s="39" t="n">
        <v>37</v>
      </c>
      <c r="H507" s="39" t="n">
        <v>41</v>
      </c>
      <c r="I507" s="40" t="inlineStr">
        <is>
          <t>1 12 29 34 36 37</t>
        </is>
      </c>
      <c r="J507" s="39" t="n">
        <v>149</v>
      </c>
      <c r="K507" s="39" t="n">
        <v>3</v>
      </c>
      <c r="L507" s="39" t="n">
        <v>10</v>
      </c>
      <c r="M507" s="39" t="n">
        <v>36</v>
      </c>
      <c r="N507" s="39" t="n">
        <v>1</v>
      </c>
      <c r="O507" s="39" t="inlineStr">
        <is>
          <t>고4 저2</t>
        </is>
      </c>
      <c r="P507" s="38" t="n">
        <v>46</v>
      </c>
      <c r="Q507" s="39" t="inlineStr">
        <is>
          <t>-13</t>
        </is>
      </c>
      <c r="R507" s="39" t="inlineStr">
        <is>
          <t>상위90.9%</t>
        </is>
      </c>
      <c r="S507" s="39" t="n">
        <v>5</v>
      </c>
      <c r="T507" s="39" t="n">
        <v>0</v>
      </c>
      <c r="U507" s="39" t="n">
        <v>0</v>
      </c>
      <c r="V507" s="39" t="n">
        <v>0</v>
      </c>
      <c r="W507" s="39" t="n">
        <v>2</v>
      </c>
      <c r="X507" s="39" t="n">
        <v>20</v>
      </c>
      <c r="Y507" s="39" t="n">
        <v>14</v>
      </c>
      <c r="Z507" s="39" t="n">
        <v>12.34</v>
      </c>
      <c r="AA507" s="39" t="n">
        <v>13.97</v>
      </c>
    </row>
    <row r="508">
      <c r="A508" s="41" t="n">
        <v>719</v>
      </c>
      <c r="B508" s="42" t="n">
        <v>4</v>
      </c>
      <c r="C508" s="42" t="n">
        <v>8</v>
      </c>
      <c r="D508" s="42" t="n">
        <v>13</v>
      </c>
      <c r="E508" s="42" t="n">
        <v>19</v>
      </c>
      <c r="F508" s="42" t="n">
        <v>20</v>
      </c>
      <c r="G508" s="42" t="n">
        <v>43</v>
      </c>
      <c r="H508" s="42" t="n">
        <v>26</v>
      </c>
      <c r="I508" s="43" t="inlineStr">
        <is>
          <t>4 8 13 19 20 43</t>
        </is>
      </c>
      <c r="J508" s="42" t="n">
        <v>107</v>
      </c>
      <c r="K508" s="42" t="n">
        <v>3</v>
      </c>
      <c r="L508" s="42" t="n">
        <v>10</v>
      </c>
      <c r="M508" s="42" t="n">
        <v>39</v>
      </c>
      <c r="N508" s="42" t="n">
        <v>1</v>
      </c>
      <c r="O508" s="42" t="inlineStr">
        <is>
          <t>고1 저5</t>
        </is>
      </c>
      <c r="P508" s="41" t="n">
        <v>58</v>
      </c>
      <c r="Q508" s="42" t="inlineStr">
        <is>
          <t>-1</t>
        </is>
      </c>
      <c r="R508" s="42" t="inlineStr">
        <is>
          <t>상위55.5%</t>
        </is>
      </c>
      <c r="S508" s="42" t="n">
        <v>4</v>
      </c>
      <c r="T508" s="42" t="n">
        <v>0</v>
      </c>
      <c r="U508" s="42" t="n">
        <v>0</v>
      </c>
      <c r="V508" s="42" t="n">
        <v>0</v>
      </c>
      <c r="W508" s="42" t="n">
        <v>0</v>
      </c>
      <c r="X508" s="42" t="n">
        <v>29</v>
      </c>
      <c r="Y508" s="42" t="n">
        <v>9</v>
      </c>
      <c r="Z508" s="42" t="n">
        <v>18.8</v>
      </c>
      <c r="AA508" s="42" t="n">
        <v>21.34</v>
      </c>
    </row>
    <row r="509">
      <c r="A509" s="38" t="n">
        <v>718</v>
      </c>
      <c r="B509" s="39" t="n">
        <v>4</v>
      </c>
      <c r="C509" s="39" t="n">
        <v>11</v>
      </c>
      <c r="D509" s="39" t="n">
        <v>20</v>
      </c>
      <c r="E509" s="39" t="n">
        <v>23</v>
      </c>
      <c r="F509" s="39" t="n">
        <v>32</v>
      </c>
      <c r="G509" s="39" t="n">
        <v>39</v>
      </c>
      <c r="H509" s="39" t="n">
        <v>40</v>
      </c>
      <c r="I509" s="40" t="inlineStr">
        <is>
          <t>4 11 20 23 32 39</t>
        </is>
      </c>
      <c r="J509" s="39" t="n">
        <v>129</v>
      </c>
      <c r="K509" s="39" t="n">
        <v>3</v>
      </c>
      <c r="L509" s="39" t="n">
        <v>4</v>
      </c>
      <c r="M509" s="39" t="n">
        <v>35</v>
      </c>
      <c r="N509" s="39" t="n">
        <v>0</v>
      </c>
      <c r="O509" s="39" t="inlineStr">
        <is>
          <t>고3 저3</t>
        </is>
      </c>
      <c r="P509" s="38" t="n">
        <v>50</v>
      </c>
      <c r="Q509" s="39" t="inlineStr">
        <is>
          <t>-9</t>
        </is>
      </c>
      <c r="R509" s="39" t="inlineStr">
        <is>
          <t>상위82.2%</t>
        </is>
      </c>
      <c r="S509" s="39" t="n">
        <v>3</v>
      </c>
      <c r="T509" s="39" t="n">
        <v>0</v>
      </c>
      <c r="U509" s="39" t="n">
        <v>0</v>
      </c>
      <c r="V509" s="39" t="n">
        <v>0</v>
      </c>
      <c r="W509" s="39" t="n">
        <v>0</v>
      </c>
      <c r="X509" s="39" t="n">
        <v>25</v>
      </c>
      <c r="Y509" s="39" t="n">
        <v>17</v>
      </c>
      <c r="Z509" s="39" t="n">
        <v>9.26</v>
      </c>
      <c r="AA509" s="39" t="n">
        <v>11.82</v>
      </c>
    </row>
    <row r="510">
      <c r="A510" s="27" t="n">
        <v>717</v>
      </c>
      <c r="B510" s="28" t="n">
        <v>2</v>
      </c>
      <c r="C510" s="28" t="n">
        <v>11</v>
      </c>
      <c r="D510" s="28" t="n">
        <v>19</v>
      </c>
      <c r="E510" s="28" t="n">
        <v>25</v>
      </c>
      <c r="F510" s="28" t="n">
        <v>28</v>
      </c>
      <c r="G510" s="28" t="n">
        <v>32</v>
      </c>
      <c r="H510" s="28" t="n">
        <v>44</v>
      </c>
      <c r="I510" s="30" t="inlineStr">
        <is>
          <t>2 11 19 25 28 32</t>
        </is>
      </c>
      <c r="J510" s="28" t="n">
        <v>117</v>
      </c>
      <c r="K510" s="28" t="n">
        <v>3</v>
      </c>
      <c r="L510" s="28" t="n">
        <v>8</v>
      </c>
      <c r="M510" s="28" t="n">
        <v>30</v>
      </c>
      <c r="N510" s="28" t="n">
        <v>0</v>
      </c>
      <c r="O510" s="28" t="inlineStr">
        <is>
          <t>고3 저3</t>
        </is>
      </c>
      <c r="P510" s="27" t="n">
        <v>62</v>
      </c>
      <c r="Q510" s="28" t="inlineStr">
        <is>
          <t>+3</t>
        </is>
      </c>
      <c r="R510" s="28" t="inlineStr">
        <is>
          <t>상위41.2%</t>
        </is>
      </c>
      <c r="S510" s="28" t="n">
        <v>6</v>
      </c>
      <c r="T510" s="28" t="n">
        <v>0</v>
      </c>
      <c r="U510" s="28" t="n">
        <v>0</v>
      </c>
      <c r="V510" s="28" t="n">
        <v>0</v>
      </c>
      <c r="W510" s="28" t="n">
        <v>2</v>
      </c>
      <c r="X510" s="28" t="n">
        <v>28</v>
      </c>
      <c r="Y510" s="28" t="n">
        <v>6</v>
      </c>
      <c r="Z510" s="28" t="n">
        <v>27.02</v>
      </c>
      <c r="AA510" s="28" t="n">
        <v>21.39</v>
      </c>
    </row>
    <row r="511">
      <c r="A511" s="38" t="n">
        <v>716</v>
      </c>
      <c r="B511" s="39" t="n">
        <v>2</v>
      </c>
      <c r="C511" s="39" t="n">
        <v>6</v>
      </c>
      <c r="D511" s="39" t="n">
        <v>13</v>
      </c>
      <c r="E511" s="39" t="n">
        <v>16</v>
      </c>
      <c r="F511" s="39" t="n">
        <v>29</v>
      </c>
      <c r="G511" s="39" t="n">
        <v>30</v>
      </c>
      <c r="H511" s="39" t="n">
        <v>21</v>
      </c>
      <c r="I511" s="40" t="inlineStr">
        <is>
          <t>2 6 13 16 29 30</t>
        </is>
      </c>
      <c r="J511" s="39" t="n">
        <v>96</v>
      </c>
      <c r="K511" s="39" t="n">
        <v>2</v>
      </c>
      <c r="L511" s="39" t="n">
        <v>9</v>
      </c>
      <c r="M511" s="39" t="n">
        <v>28</v>
      </c>
      <c r="N511" s="39" t="n">
        <v>1</v>
      </c>
      <c r="O511" s="39" t="inlineStr">
        <is>
          <t>고2 저4</t>
        </is>
      </c>
      <c r="P511" s="38" t="n">
        <v>49</v>
      </c>
      <c r="Q511" s="39" t="inlineStr">
        <is>
          <t>-10</t>
        </is>
      </c>
      <c r="R511" s="39" t="inlineStr">
        <is>
          <t>상위84.8%</t>
        </is>
      </c>
      <c r="S511" s="39" t="n">
        <v>3</v>
      </c>
      <c r="T511" s="39" t="n">
        <v>0</v>
      </c>
      <c r="U511" s="39" t="n">
        <v>0</v>
      </c>
      <c r="V511" s="39" t="n">
        <v>0</v>
      </c>
      <c r="W511" s="39" t="n">
        <v>1</v>
      </c>
      <c r="X511" s="39" t="n">
        <v>23</v>
      </c>
      <c r="Y511" s="39" t="n">
        <v>12</v>
      </c>
      <c r="Z511" s="39" t="n">
        <v>13.59</v>
      </c>
      <c r="AA511" s="39" t="n">
        <v>17.6</v>
      </c>
    </row>
    <row r="512">
      <c r="A512" s="27" t="n">
        <v>715</v>
      </c>
      <c r="B512" s="28" t="n">
        <v>2</v>
      </c>
      <c r="C512" s="28" t="n">
        <v>7</v>
      </c>
      <c r="D512" s="28" t="n">
        <v>27</v>
      </c>
      <c r="E512" s="28" t="n">
        <v>33</v>
      </c>
      <c r="F512" s="28" t="n">
        <v>41</v>
      </c>
      <c r="G512" s="28" t="n">
        <v>44</v>
      </c>
      <c r="H512" s="28" t="n">
        <v>10</v>
      </c>
      <c r="I512" s="30" t="inlineStr">
        <is>
          <t>2 7 27 33 41 44</t>
        </is>
      </c>
      <c r="J512" s="28" t="n">
        <v>154</v>
      </c>
      <c r="K512" s="28" t="n">
        <v>4</v>
      </c>
      <c r="L512" s="28" t="n">
        <v>10</v>
      </c>
      <c r="M512" s="28" t="n">
        <v>42</v>
      </c>
      <c r="N512" s="28" t="n">
        <v>0</v>
      </c>
      <c r="O512" s="28" t="inlineStr">
        <is>
          <t>고4 저2</t>
        </is>
      </c>
      <c r="P512" s="27" t="n">
        <v>60</v>
      </c>
      <c r="Q512" s="28" t="inlineStr">
        <is>
          <t>+1</t>
        </is>
      </c>
      <c r="R512" s="28" t="inlineStr">
        <is>
          <t>상위48.5%</t>
        </is>
      </c>
      <c r="S512" s="28" t="n">
        <v>6</v>
      </c>
      <c r="T512" s="28" t="n">
        <v>0</v>
      </c>
      <c r="U512" s="28" t="n">
        <v>0</v>
      </c>
      <c r="V512" s="28" t="n">
        <v>0</v>
      </c>
      <c r="W512" s="28" t="n">
        <v>0</v>
      </c>
      <c r="X512" s="28" t="n">
        <v>30</v>
      </c>
      <c r="Y512" s="28" t="n">
        <v>6</v>
      </c>
      <c r="Z512" s="28" t="n">
        <v>26.06</v>
      </c>
      <c r="AA512" s="28" t="n">
        <v>25.55</v>
      </c>
    </row>
    <row r="513">
      <c r="A513" s="25" t="n">
        <v>714</v>
      </c>
      <c r="B513" s="26" t="n">
        <v>1</v>
      </c>
      <c r="C513" s="26" t="n">
        <v>7</v>
      </c>
      <c r="D513" s="26" t="n">
        <v>22</v>
      </c>
      <c r="E513" s="26" t="n">
        <v>33</v>
      </c>
      <c r="F513" s="26" t="n">
        <v>37</v>
      </c>
      <c r="G513" s="26" t="n">
        <v>40</v>
      </c>
      <c r="H513" s="26" t="n">
        <v>20</v>
      </c>
      <c r="I513" s="44" t="inlineStr">
        <is>
          <t>1 7 22 33 37 40</t>
        </is>
      </c>
      <c r="J513" s="26" t="n">
        <v>140</v>
      </c>
      <c r="K513" s="26" t="n">
        <v>4</v>
      </c>
      <c r="L513" s="26" t="n">
        <v>9</v>
      </c>
      <c r="M513" s="26" t="n">
        <v>39</v>
      </c>
      <c r="N513" s="26" t="n">
        <v>0</v>
      </c>
      <c r="O513" s="26" t="inlineStr">
        <is>
          <t>고3 저3</t>
        </is>
      </c>
      <c r="P513" s="25" t="n">
        <v>78</v>
      </c>
      <c r="Q513" s="26" t="inlineStr">
        <is>
          <t>+19</t>
        </is>
      </c>
      <c r="R513" s="26" t="inlineStr">
        <is>
          <t>상위5.3%</t>
        </is>
      </c>
      <c r="S513" s="26" t="n">
        <v>7</v>
      </c>
      <c r="T513" s="26" t="n">
        <v>0</v>
      </c>
      <c r="U513" s="26" t="n">
        <v>0</v>
      </c>
      <c r="V513" s="26" t="n">
        <v>0</v>
      </c>
      <c r="W513" s="26" t="n">
        <v>0</v>
      </c>
      <c r="X513" s="26" t="n">
        <v>39</v>
      </c>
      <c r="Y513" s="26" t="n">
        <v>7</v>
      </c>
      <c r="Z513" s="26" t="n">
        <v>20.85</v>
      </c>
      <c r="AA513" s="26" t="n">
        <v>17.65</v>
      </c>
    </row>
    <row r="514">
      <c r="A514" s="38" t="n">
        <v>713</v>
      </c>
      <c r="B514" s="39" t="n">
        <v>2</v>
      </c>
      <c r="C514" s="39" t="n">
        <v>5</v>
      </c>
      <c r="D514" s="39" t="n">
        <v>15</v>
      </c>
      <c r="E514" s="39" t="n">
        <v>18</v>
      </c>
      <c r="F514" s="39" t="n">
        <v>19</v>
      </c>
      <c r="G514" s="39" t="n">
        <v>23</v>
      </c>
      <c r="H514" s="39" t="n">
        <v>44</v>
      </c>
      <c r="I514" s="40" t="inlineStr">
        <is>
          <t>2 5 15 18 19 23</t>
        </is>
      </c>
      <c r="J514" s="39" t="n">
        <v>82</v>
      </c>
      <c r="K514" s="39" t="n">
        <v>4</v>
      </c>
      <c r="L514" s="39" t="n">
        <v>7</v>
      </c>
      <c r="M514" s="39" t="n">
        <v>21</v>
      </c>
      <c r="N514" s="39" t="n">
        <v>1</v>
      </c>
      <c r="O514" s="39" t="inlineStr">
        <is>
          <t>고1 저5</t>
        </is>
      </c>
      <c r="P514" s="38" t="n">
        <v>48</v>
      </c>
      <c r="Q514" s="39" t="inlineStr">
        <is>
          <t>-11</t>
        </is>
      </c>
      <c r="R514" s="39" t="inlineStr">
        <is>
          <t>상위87.0%</t>
        </is>
      </c>
      <c r="S514" s="39" t="n">
        <v>3</v>
      </c>
      <c r="T514" s="39" t="n">
        <v>0</v>
      </c>
      <c r="U514" s="39" t="n">
        <v>0</v>
      </c>
      <c r="V514" s="39" t="n">
        <v>0</v>
      </c>
      <c r="W514" s="39" t="n">
        <v>0</v>
      </c>
      <c r="X514" s="39" t="n">
        <v>24</v>
      </c>
      <c r="Y514" s="39" t="n">
        <v>9</v>
      </c>
      <c r="Z514" s="39" t="n">
        <v>17.15</v>
      </c>
      <c r="AA514" s="39" t="n">
        <v>15.04</v>
      </c>
    </row>
    <row r="515">
      <c r="A515" s="25" t="n">
        <v>712</v>
      </c>
      <c r="B515" s="26" t="n">
        <v>17</v>
      </c>
      <c r="C515" s="26" t="n">
        <v>20</v>
      </c>
      <c r="D515" s="26" t="n">
        <v>30</v>
      </c>
      <c r="E515" s="26" t="n">
        <v>31</v>
      </c>
      <c r="F515" s="26" t="n">
        <v>33</v>
      </c>
      <c r="G515" s="26" t="n">
        <v>45</v>
      </c>
      <c r="H515" s="26" t="n">
        <v>19</v>
      </c>
      <c r="I515" s="44" t="inlineStr">
        <is>
          <t>17 20 30 31 33 45</t>
        </is>
      </c>
      <c r="J515" s="26" t="n">
        <v>176</v>
      </c>
      <c r="K515" s="26" t="n">
        <v>4</v>
      </c>
      <c r="L515" s="26" t="n">
        <v>7</v>
      </c>
      <c r="M515" s="26" t="n">
        <v>28</v>
      </c>
      <c r="N515" s="26" t="n">
        <v>1</v>
      </c>
      <c r="O515" s="26" t="inlineStr">
        <is>
          <t>고4 저2</t>
        </is>
      </c>
      <c r="P515" s="25" t="n">
        <v>75</v>
      </c>
      <c r="Q515" s="26" t="inlineStr">
        <is>
          <t>+16</t>
        </is>
      </c>
      <c r="R515" s="26" t="inlineStr">
        <is>
          <t>상위7.8%</t>
        </is>
      </c>
      <c r="S515" s="26" t="n">
        <v>7</v>
      </c>
      <c r="T515" s="26" t="n">
        <v>0</v>
      </c>
      <c r="U515" s="26" t="n">
        <v>0</v>
      </c>
      <c r="V515" s="26" t="n">
        <v>0</v>
      </c>
      <c r="W515" s="26" t="n">
        <v>1</v>
      </c>
      <c r="X515" s="26" t="n">
        <v>36</v>
      </c>
      <c r="Y515" s="26" t="n">
        <v>4</v>
      </c>
      <c r="Z515" s="26" t="n">
        <v>40.34</v>
      </c>
      <c r="AA515" s="26" t="n">
        <v>18.94</v>
      </c>
    </row>
    <row r="516">
      <c r="A516" s="25" t="n">
        <v>711</v>
      </c>
      <c r="B516" s="26" t="n">
        <v>11</v>
      </c>
      <c r="C516" s="26" t="n">
        <v>15</v>
      </c>
      <c r="D516" s="26" t="n">
        <v>24</v>
      </c>
      <c r="E516" s="26" t="n">
        <v>35</v>
      </c>
      <c r="F516" s="26" t="n">
        <v>37</v>
      </c>
      <c r="G516" s="26" t="n">
        <v>45</v>
      </c>
      <c r="H516" s="26" t="n">
        <v>42</v>
      </c>
      <c r="I516" s="44" t="inlineStr">
        <is>
          <t>11 15 24 35 37 45</t>
        </is>
      </c>
      <c r="J516" s="26" t="n">
        <v>167</v>
      </c>
      <c r="K516" s="26" t="n">
        <v>5</v>
      </c>
      <c r="L516" s="26" t="n">
        <v>9</v>
      </c>
      <c r="M516" s="26" t="n">
        <v>34</v>
      </c>
      <c r="N516" s="26" t="n">
        <v>0</v>
      </c>
      <c r="O516" s="26" t="inlineStr">
        <is>
          <t>고4 저2</t>
        </is>
      </c>
      <c r="P516" s="25" t="n">
        <v>75</v>
      </c>
      <c r="Q516" s="26" t="inlineStr">
        <is>
          <t>+16</t>
        </is>
      </c>
      <c r="R516" s="26" t="inlineStr">
        <is>
          <t>상위7.8%</t>
        </is>
      </c>
      <c r="S516" s="26" t="n">
        <v>7</v>
      </c>
      <c r="T516" s="26" t="n">
        <v>0</v>
      </c>
      <c r="U516" s="26" t="n">
        <v>0</v>
      </c>
      <c r="V516" s="26" t="n">
        <v>0</v>
      </c>
      <c r="W516" s="26" t="n">
        <v>1</v>
      </c>
      <c r="X516" s="26" t="n">
        <v>36</v>
      </c>
      <c r="Y516" s="26" t="n">
        <v>7</v>
      </c>
      <c r="Z516" s="26" t="n">
        <v>22.77</v>
      </c>
      <c r="AA516" s="26" t="n">
        <v>21.14</v>
      </c>
    </row>
    <row r="517">
      <c r="A517" s="25" t="n">
        <v>710</v>
      </c>
      <c r="B517" s="26" t="n">
        <v>3</v>
      </c>
      <c r="C517" s="26" t="n">
        <v>4</v>
      </c>
      <c r="D517" s="26" t="n">
        <v>9</v>
      </c>
      <c r="E517" s="26" t="n">
        <v>24</v>
      </c>
      <c r="F517" s="26" t="n">
        <v>25</v>
      </c>
      <c r="G517" s="26" t="n">
        <v>33</v>
      </c>
      <c r="H517" s="26" t="n">
        <v>10</v>
      </c>
      <c r="I517" s="44" t="inlineStr">
        <is>
          <t>3 4 9 24 25 33</t>
        </is>
      </c>
      <c r="J517" s="26" t="n">
        <v>98</v>
      </c>
      <c r="K517" s="26" t="n">
        <v>4</v>
      </c>
      <c r="L517" s="26" t="n">
        <v>8</v>
      </c>
      <c r="M517" s="26" t="n">
        <v>30</v>
      </c>
      <c r="N517" s="26" t="n">
        <v>2</v>
      </c>
      <c r="O517" s="26" t="inlineStr">
        <is>
          <t>고3 저3</t>
        </is>
      </c>
      <c r="P517" s="25" t="n">
        <v>70</v>
      </c>
      <c r="Q517" s="26" t="inlineStr">
        <is>
          <t>+11</t>
        </is>
      </c>
      <c r="R517" s="26" t="inlineStr">
        <is>
          <t>상위17.7%</t>
        </is>
      </c>
      <c r="S517" s="26" t="n">
        <v>7</v>
      </c>
      <c r="T517" s="26" t="n">
        <v>0</v>
      </c>
      <c r="U517" s="26" t="n">
        <v>0</v>
      </c>
      <c r="V517" s="26" t="n">
        <v>0</v>
      </c>
      <c r="W517" s="26" t="n">
        <v>2</v>
      </c>
      <c r="X517" s="26" t="n">
        <v>32</v>
      </c>
      <c r="Y517" s="26" t="n">
        <v>5</v>
      </c>
      <c r="Z517" s="26" t="n">
        <v>28.95</v>
      </c>
      <c r="AA517" s="26" t="n">
        <v>20.64</v>
      </c>
    </row>
    <row r="518">
      <c r="A518" s="38" t="n">
        <v>709</v>
      </c>
      <c r="B518" s="39" t="n">
        <v>10</v>
      </c>
      <c r="C518" s="39" t="n">
        <v>18</v>
      </c>
      <c r="D518" s="39" t="n">
        <v>30</v>
      </c>
      <c r="E518" s="39" t="n">
        <v>36</v>
      </c>
      <c r="F518" s="39" t="n">
        <v>39</v>
      </c>
      <c r="G518" s="39" t="n">
        <v>44</v>
      </c>
      <c r="H518" s="39" t="n">
        <v>32</v>
      </c>
      <c r="I518" s="40" t="inlineStr">
        <is>
          <t>10 18 30 36 39 44</t>
        </is>
      </c>
      <c r="J518" s="39" t="n">
        <v>177</v>
      </c>
      <c r="K518" s="39" t="n">
        <v>1</v>
      </c>
      <c r="L518" s="39" t="n">
        <v>8</v>
      </c>
      <c r="M518" s="39" t="n">
        <v>34</v>
      </c>
      <c r="N518" s="39" t="n">
        <v>0</v>
      </c>
      <c r="O518" s="39" t="inlineStr">
        <is>
          <t>고4 저2</t>
        </is>
      </c>
      <c r="P518" s="38" t="n">
        <v>50</v>
      </c>
      <c r="Q518" s="39" t="inlineStr">
        <is>
          <t>-9</t>
        </is>
      </c>
      <c r="R518" s="39" t="inlineStr">
        <is>
          <t>상위82.2%</t>
        </is>
      </c>
      <c r="S518" s="39" t="n">
        <v>3</v>
      </c>
      <c r="T518" s="39" t="n">
        <v>0</v>
      </c>
      <c r="U518" s="39" t="n">
        <v>0</v>
      </c>
      <c r="V518" s="39" t="n">
        <v>0</v>
      </c>
      <c r="W518" s="39" t="n">
        <v>0</v>
      </c>
      <c r="X518" s="39" t="n">
        <v>25</v>
      </c>
      <c r="Y518" s="39" t="n">
        <v>14</v>
      </c>
      <c r="Z518" s="39" t="n">
        <v>11.65</v>
      </c>
      <c r="AA518" s="39" t="n">
        <v>15.14</v>
      </c>
    </row>
    <row r="519">
      <c r="A519" s="41" t="n">
        <v>708</v>
      </c>
      <c r="B519" s="42" t="n">
        <v>2</v>
      </c>
      <c r="C519" s="42" t="n">
        <v>10</v>
      </c>
      <c r="D519" s="42" t="n">
        <v>16</v>
      </c>
      <c r="E519" s="42" t="n">
        <v>19</v>
      </c>
      <c r="F519" s="42" t="n">
        <v>34</v>
      </c>
      <c r="G519" s="42" t="n">
        <v>45</v>
      </c>
      <c r="H519" s="42" t="n">
        <v>1</v>
      </c>
      <c r="I519" s="43" t="inlineStr">
        <is>
          <t>2 10 16 19 34 45</t>
        </is>
      </c>
      <c r="J519" s="42" t="n">
        <v>126</v>
      </c>
      <c r="K519" s="42" t="n">
        <v>2</v>
      </c>
      <c r="L519" s="42" t="n">
        <v>10</v>
      </c>
      <c r="M519" s="42" t="n">
        <v>43</v>
      </c>
      <c r="N519" s="42" t="n">
        <v>0</v>
      </c>
      <c r="O519" s="42" t="inlineStr">
        <is>
          <t>고2 저4</t>
        </is>
      </c>
      <c r="P519" s="41" t="n">
        <v>54</v>
      </c>
      <c r="Q519" s="42" t="inlineStr">
        <is>
          <t>-5</t>
        </is>
      </c>
      <c r="R519" s="42" t="inlineStr">
        <is>
          <t>상위69.9%</t>
        </is>
      </c>
      <c r="S519" s="42" t="n">
        <v>5</v>
      </c>
      <c r="T519" s="42" t="n">
        <v>0</v>
      </c>
      <c r="U519" s="42" t="n">
        <v>0</v>
      </c>
      <c r="V519" s="42" t="n">
        <v>0</v>
      </c>
      <c r="W519" s="42" t="n">
        <v>2</v>
      </c>
      <c r="X519" s="42" t="n">
        <v>24</v>
      </c>
      <c r="Y519" s="42" t="n">
        <v>4</v>
      </c>
      <c r="Z519" s="42" t="n">
        <v>41</v>
      </c>
      <c r="AA519" s="42" t="n">
        <v>14.62</v>
      </c>
    </row>
    <row r="520">
      <c r="A520" s="25" t="n">
        <v>707</v>
      </c>
      <c r="B520" s="26" t="n">
        <v>2</v>
      </c>
      <c r="C520" s="26" t="n">
        <v>12</v>
      </c>
      <c r="D520" s="26" t="n">
        <v>19</v>
      </c>
      <c r="E520" s="26" t="n">
        <v>24</v>
      </c>
      <c r="F520" s="26" t="n">
        <v>39</v>
      </c>
      <c r="G520" s="26" t="n">
        <v>44</v>
      </c>
      <c r="H520" s="26" t="n">
        <v>35</v>
      </c>
      <c r="I520" s="44" t="inlineStr">
        <is>
          <t>2 12 19 24 39 44</t>
        </is>
      </c>
      <c r="J520" s="26" t="n">
        <v>140</v>
      </c>
      <c r="K520" s="26" t="n">
        <v>2</v>
      </c>
      <c r="L520" s="26" t="n">
        <v>8</v>
      </c>
      <c r="M520" s="26" t="n">
        <v>42</v>
      </c>
      <c r="N520" s="26" t="n">
        <v>0</v>
      </c>
      <c r="O520" s="26" t="inlineStr">
        <is>
          <t>고3 저3</t>
        </is>
      </c>
      <c r="P520" s="25" t="n">
        <v>67</v>
      </c>
      <c r="Q520" s="26" t="inlineStr">
        <is>
          <t>+8</t>
        </is>
      </c>
      <c r="R520" s="26" t="inlineStr">
        <is>
          <t>상위26.4%</t>
        </is>
      </c>
      <c r="S520" s="26" t="n">
        <v>6</v>
      </c>
      <c r="T520" s="26" t="n">
        <v>0</v>
      </c>
      <c r="U520" s="26" t="n">
        <v>0</v>
      </c>
      <c r="V520" s="26" t="n">
        <v>0</v>
      </c>
      <c r="W520" s="26" t="n">
        <v>1</v>
      </c>
      <c r="X520" s="26" t="n">
        <v>32</v>
      </c>
      <c r="Y520" s="26" t="n">
        <v>12</v>
      </c>
      <c r="Z520" s="26" t="n">
        <v>13.22</v>
      </c>
      <c r="AA520" s="26" t="n">
        <v>28.33</v>
      </c>
    </row>
    <row r="521">
      <c r="A521" s="38" t="n">
        <v>706</v>
      </c>
      <c r="B521" s="39" t="n">
        <v>3</v>
      </c>
      <c r="C521" s="39" t="n">
        <v>4</v>
      </c>
      <c r="D521" s="39" t="n">
        <v>6</v>
      </c>
      <c r="E521" s="39" t="n">
        <v>10</v>
      </c>
      <c r="F521" s="39" t="n">
        <v>28</v>
      </c>
      <c r="G521" s="39" t="n">
        <v>30</v>
      </c>
      <c r="H521" s="39" t="n">
        <v>37</v>
      </c>
      <c r="I521" s="40" t="inlineStr">
        <is>
          <t>3 4 6 10 28 30</t>
        </is>
      </c>
      <c r="J521" s="39" t="n">
        <v>81</v>
      </c>
      <c r="K521" s="39" t="n">
        <v>1</v>
      </c>
      <c r="L521" s="39" t="n">
        <v>8</v>
      </c>
      <c r="M521" s="39" t="n">
        <v>27</v>
      </c>
      <c r="N521" s="39" t="n">
        <v>1</v>
      </c>
      <c r="O521" s="39" t="inlineStr">
        <is>
          <t>고2 저4</t>
        </is>
      </c>
      <c r="P521" s="38" t="n">
        <v>50</v>
      </c>
      <c r="Q521" s="39" t="inlineStr">
        <is>
          <t>-9</t>
        </is>
      </c>
      <c r="R521" s="39" t="inlineStr">
        <is>
          <t>상위82.2%</t>
        </is>
      </c>
      <c r="S521" s="39" t="n">
        <v>4</v>
      </c>
      <c r="T521" s="39" t="n">
        <v>0</v>
      </c>
      <c r="U521" s="39" t="n">
        <v>0</v>
      </c>
      <c r="V521" s="39" t="n">
        <v>0</v>
      </c>
      <c r="W521" s="39" t="n">
        <v>2</v>
      </c>
      <c r="X521" s="39" t="n">
        <v>22</v>
      </c>
      <c r="Y521" s="39" t="n">
        <v>4</v>
      </c>
      <c r="Z521" s="39" t="n">
        <v>38.32</v>
      </c>
      <c r="AA521" s="39" t="n">
        <v>15.82</v>
      </c>
    </row>
    <row r="522">
      <c r="A522" s="38" t="n">
        <v>705</v>
      </c>
      <c r="B522" s="39" t="n">
        <v>1</v>
      </c>
      <c r="C522" s="39" t="n">
        <v>6</v>
      </c>
      <c r="D522" s="39" t="n">
        <v>17</v>
      </c>
      <c r="E522" s="39" t="n">
        <v>22</v>
      </c>
      <c r="F522" s="39" t="n">
        <v>28</v>
      </c>
      <c r="G522" s="39" t="n">
        <v>45</v>
      </c>
      <c r="H522" s="39" t="n">
        <v>23</v>
      </c>
      <c r="I522" s="40" t="inlineStr">
        <is>
          <t>1 6 17 22 28 45</t>
        </is>
      </c>
      <c r="J522" s="39" t="n">
        <v>119</v>
      </c>
      <c r="K522" s="39" t="n">
        <v>3</v>
      </c>
      <c r="L522" s="39" t="n">
        <v>7</v>
      </c>
      <c r="M522" s="39" t="n">
        <v>44</v>
      </c>
      <c r="N522" s="39" t="n">
        <v>0</v>
      </c>
      <c r="O522" s="39" t="inlineStr">
        <is>
          <t>고2 저4</t>
        </is>
      </c>
      <c r="P522" s="38" t="n">
        <v>44</v>
      </c>
      <c r="Q522" s="39" t="inlineStr">
        <is>
          <t>-15</t>
        </is>
      </c>
      <c r="R522" s="39" t="inlineStr">
        <is>
          <t>상위93.5%</t>
        </is>
      </c>
      <c r="S522" s="39" t="n">
        <v>4</v>
      </c>
      <c r="T522" s="39" t="n">
        <v>0</v>
      </c>
      <c r="U522" s="39" t="n">
        <v>0</v>
      </c>
      <c r="V522" s="39" t="n">
        <v>0</v>
      </c>
      <c r="W522" s="39" t="n">
        <v>2</v>
      </c>
      <c r="X522" s="39" t="n">
        <v>19</v>
      </c>
      <c r="Y522" s="39" t="n">
        <v>4</v>
      </c>
      <c r="Z522" s="39" t="n">
        <v>39.87</v>
      </c>
      <c r="AA522" s="39" t="n">
        <v>13.25</v>
      </c>
    </row>
    <row r="523">
      <c r="A523" s="38" t="n">
        <v>704</v>
      </c>
      <c r="B523" s="39" t="n">
        <v>1</v>
      </c>
      <c r="C523" s="39" t="n">
        <v>4</v>
      </c>
      <c r="D523" s="39" t="n">
        <v>8</v>
      </c>
      <c r="E523" s="39" t="n">
        <v>23</v>
      </c>
      <c r="F523" s="39" t="n">
        <v>33</v>
      </c>
      <c r="G523" s="39" t="n">
        <v>42</v>
      </c>
      <c r="H523" s="39" t="n">
        <v>45</v>
      </c>
      <c r="I523" s="40" t="inlineStr">
        <is>
          <t>1 4 8 23 33 42</t>
        </is>
      </c>
      <c r="J523" s="39" t="n">
        <v>111</v>
      </c>
      <c r="K523" s="39" t="n">
        <v>3</v>
      </c>
      <c r="L523" s="39" t="n">
        <v>9</v>
      </c>
      <c r="M523" s="39" t="n">
        <v>41</v>
      </c>
      <c r="N523" s="39" t="n">
        <v>0</v>
      </c>
      <c r="O523" s="39" t="inlineStr">
        <is>
          <t>고3 저3</t>
        </is>
      </c>
      <c r="P523" s="38" t="n">
        <v>46</v>
      </c>
      <c r="Q523" s="39" t="inlineStr">
        <is>
          <t>-13</t>
        </is>
      </c>
      <c r="R523" s="39" t="inlineStr">
        <is>
          <t>상위90.9%</t>
        </is>
      </c>
      <c r="S523" s="39" t="n">
        <v>3</v>
      </c>
      <c r="T523" s="39" t="n">
        <v>0</v>
      </c>
      <c r="U523" s="39" t="n">
        <v>0</v>
      </c>
      <c r="V523" s="39" t="n">
        <v>0</v>
      </c>
      <c r="W523" s="39" t="n">
        <v>0</v>
      </c>
      <c r="X523" s="39" t="n">
        <v>23</v>
      </c>
      <c r="Y523" s="39" t="n">
        <v>4</v>
      </c>
      <c r="Z523" s="39" t="n">
        <v>38.65</v>
      </c>
      <c r="AA523" s="39" t="n">
        <v>17.27</v>
      </c>
    </row>
    <row r="524">
      <c r="A524" s="27" t="n">
        <v>703</v>
      </c>
      <c r="B524" s="28" t="n">
        <v>10</v>
      </c>
      <c r="C524" s="28" t="n">
        <v>28</v>
      </c>
      <c r="D524" s="28" t="n">
        <v>31</v>
      </c>
      <c r="E524" s="28" t="n">
        <v>33</v>
      </c>
      <c r="F524" s="28" t="n">
        <v>41</v>
      </c>
      <c r="G524" s="28" t="n">
        <v>44</v>
      </c>
      <c r="H524" s="28" t="n">
        <v>21</v>
      </c>
      <c r="I524" s="30" t="inlineStr">
        <is>
          <t>10 28 31 33 41 44</t>
        </is>
      </c>
      <c r="J524" s="28" t="n">
        <v>187</v>
      </c>
      <c r="K524" s="28" t="n">
        <v>3</v>
      </c>
      <c r="L524" s="28" t="n">
        <v>8</v>
      </c>
      <c r="M524" s="28" t="n">
        <v>34</v>
      </c>
      <c r="N524" s="28" t="n">
        <v>0</v>
      </c>
      <c r="O524" s="28" t="inlineStr">
        <is>
          <t>고5 저1</t>
        </is>
      </c>
      <c r="P524" s="27" t="n">
        <v>61</v>
      </c>
      <c r="Q524" s="28" t="inlineStr">
        <is>
          <t>+2</t>
        </is>
      </c>
      <c r="R524" s="28" t="inlineStr">
        <is>
          <t>상위45.2%</t>
        </is>
      </c>
      <c r="S524" s="28" t="n">
        <v>5</v>
      </c>
      <c r="T524" s="28" t="n">
        <v>0</v>
      </c>
      <c r="U524" s="28" t="n">
        <v>0</v>
      </c>
      <c r="V524" s="28" t="n">
        <v>0</v>
      </c>
      <c r="W524" s="28" t="n">
        <v>1</v>
      </c>
      <c r="X524" s="28" t="n">
        <v>29</v>
      </c>
      <c r="Y524" s="28" t="n">
        <v>5</v>
      </c>
      <c r="Z524" s="28" t="n">
        <v>32.36</v>
      </c>
      <c r="AA524" s="28" t="n">
        <v>22.14</v>
      </c>
    </row>
    <row r="525">
      <c r="A525" s="41" t="n">
        <v>702</v>
      </c>
      <c r="B525" s="42" t="n">
        <v>3</v>
      </c>
      <c r="C525" s="42" t="n">
        <v>13</v>
      </c>
      <c r="D525" s="42" t="n">
        <v>16</v>
      </c>
      <c r="E525" s="42" t="n">
        <v>24</v>
      </c>
      <c r="F525" s="42" t="n">
        <v>26</v>
      </c>
      <c r="G525" s="42" t="n">
        <v>29</v>
      </c>
      <c r="H525" s="42" t="n">
        <v>9</v>
      </c>
      <c r="I525" s="43" t="inlineStr">
        <is>
          <t>3 13 16 24 26 29</t>
        </is>
      </c>
      <c r="J525" s="42" t="n">
        <v>111</v>
      </c>
      <c r="K525" s="42" t="n">
        <v>3</v>
      </c>
      <c r="L525" s="42" t="n">
        <v>6</v>
      </c>
      <c r="M525" s="42" t="n">
        <v>26</v>
      </c>
      <c r="N525" s="42" t="n">
        <v>0</v>
      </c>
      <c r="O525" s="42" t="inlineStr">
        <is>
          <t>고3 저3</t>
        </is>
      </c>
      <c r="P525" s="41" t="n">
        <v>53</v>
      </c>
      <c r="Q525" s="42" t="inlineStr">
        <is>
          <t>-6</t>
        </is>
      </c>
      <c r="R525" s="42" t="inlineStr">
        <is>
          <t>상위73.7%</t>
        </is>
      </c>
      <c r="S525" s="42" t="n">
        <v>4</v>
      </c>
      <c r="T525" s="42" t="n">
        <v>0</v>
      </c>
      <c r="U525" s="42" t="n">
        <v>0</v>
      </c>
      <c r="V525" s="42" t="n">
        <v>0</v>
      </c>
      <c r="W525" s="42" t="n">
        <v>1</v>
      </c>
      <c r="X525" s="42" t="n">
        <v>25</v>
      </c>
      <c r="Y525" s="42" t="n">
        <v>11</v>
      </c>
      <c r="Z525" s="42" t="n">
        <v>14.65</v>
      </c>
      <c r="AA525" s="42" t="n">
        <v>17.97</v>
      </c>
    </row>
    <row r="526">
      <c r="A526" s="25" t="n">
        <v>701</v>
      </c>
      <c r="B526" s="26" t="n">
        <v>3</v>
      </c>
      <c r="C526" s="26" t="n">
        <v>10</v>
      </c>
      <c r="D526" s="26" t="n">
        <v>14</v>
      </c>
      <c r="E526" s="26" t="n">
        <v>16</v>
      </c>
      <c r="F526" s="26" t="n">
        <v>36</v>
      </c>
      <c r="G526" s="26" t="n">
        <v>38</v>
      </c>
      <c r="H526" s="26" t="n">
        <v>35</v>
      </c>
      <c r="I526" s="44" t="inlineStr">
        <is>
          <t>3 10 14 16 36 38</t>
        </is>
      </c>
      <c r="J526" s="26" t="n">
        <v>117</v>
      </c>
      <c r="K526" s="26" t="n">
        <v>1</v>
      </c>
      <c r="L526" s="26" t="n">
        <v>8</v>
      </c>
      <c r="M526" s="26" t="n">
        <v>35</v>
      </c>
      <c r="N526" s="26" t="n">
        <v>0</v>
      </c>
      <c r="O526" s="26" t="inlineStr">
        <is>
          <t>고2 저4</t>
        </is>
      </c>
      <c r="P526" s="25" t="n">
        <v>74</v>
      </c>
      <c r="Q526" s="26" t="inlineStr">
        <is>
          <t>+15</t>
        </is>
      </c>
      <c r="R526" s="26" t="inlineStr">
        <is>
          <t>상위9.2%</t>
        </is>
      </c>
      <c r="S526" s="26" t="n">
        <v>8</v>
      </c>
      <c r="T526" s="26" t="n">
        <v>0</v>
      </c>
      <c r="U526" s="26" t="n">
        <v>0</v>
      </c>
      <c r="V526" s="26" t="n">
        <v>0</v>
      </c>
      <c r="W526" s="26" t="n">
        <v>2</v>
      </c>
      <c r="X526" s="26" t="n">
        <v>34</v>
      </c>
      <c r="Y526" s="26" t="n">
        <v>10</v>
      </c>
      <c r="Z526" s="26" t="n">
        <v>15.83</v>
      </c>
      <c r="AA526" s="26" t="n">
        <v>27.61</v>
      </c>
    </row>
    <row r="527">
      <c r="A527" s="41" t="n">
        <v>700</v>
      </c>
      <c r="B527" s="42" t="n">
        <v>11</v>
      </c>
      <c r="C527" s="42" t="n">
        <v>23</v>
      </c>
      <c r="D527" s="42" t="n">
        <v>28</v>
      </c>
      <c r="E527" s="42" t="n">
        <v>29</v>
      </c>
      <c r="F527" s="42" t="n">
        <v>30</v>
      </c>
      <c r="G527" s="42" t="n">
        <v>44</v>
      </c>
      <c r="H527" s="42" t="n">
        <v>13</v>
      </c>
      <c r="I527" s="43" t="inlineStr">
        <is>
          <t>11 23 28 29 30 44</t>
        </is>
      </c>
      <c r="J527" s="42" t="n">
        <v>165</v>
      </c>
      <c r="K527" s="42" t="n">
        <v>3</v>
      </c>
      <c r="L527" s="42" t="n">
        <v>9</v>
      </c>
      <c r="M527" s="42" t="n">
        <v>33</v>
      </c>
      <c r="N527" s="42" t="n">
        <v>2</v>
      </c>
      <c r="O527" s="42" t="inlineStr">
        <is>
          <t>고5 저1</t>
        </is>
      </c>
      <c r="P527" s="41" t="n">
        <v>57</v>
      </c>
      <c r="Q527" s="42" t="inlineStr">
        <is>
          <t>-2</t>
        </is>
      </c>
      <c r="R527" s="42" t="inlineStr">
        <is>
          <t>상위59.3%</t>
        </is>
      </c>
      <c r="S527" s="42" t="n">
        <v>4</v>
      </c>
      <c r="T527" s="42" t="n">
        <v>0</v>
      </c>
      <c r="U527" s="42" t="n">
        <v>0</v>
      </c>
      <c r="V527" s="42" t="n">
        <v>0</v>
      </c>
      <c r="W527" s="42" t="n">
        <v>3</v>
      </c>
      <c r="X527" s="42" t="n">
        <v>24</v>
      </c>
      <c r="Y527" s="42" t="n">
        <v>8</v>
      </c>
      <c r="Z527" s="42" t="n">
        <v>20.82</v>
      </c>
      <c r="AA527" s="42" t="n">
        <v>21.52</v>
      </c>
    </row>
    <row r="528">
      <c r="A528" s="38" t="n">
        <v>699</v>
      </c>
      <c r="B528" s="39" t="n">
        <v>4</v>
      </c>
      <c r="C528" s="39" t="n">
        <v>5</v>
      </c>
      <c r="D528" s="39" t="n">
        <v>8</v>
      </c>
      <c r="E528" s="39" t="n">
        <v>16</v>
      </c>
      <c r="F528" s="39" t="n">
        <v>21</v>
      </c>
      <c r="G528" s="39" t="n">
        <v>29</v>
      </c>
      <c r="H528" s="39" t="n">
        <v>3</v>
      </c>
      <c r="I528" s="40" t="inlineStr">
        <is>
          <t>4 5 8 16 21 29</t>
        </is>
      </c>
      <c r="J528" s="39" t="n">
        <v>83</v>
      </c>
      <c r="K528" s="39" t="n">
        <v>3</v>
      </c>
      <c r="L528" s="39" t="n">
        <v>8</v>
      </c>
      <c r="M528" s="39" t="n">
        <v>25</v>
      </c>
      <c r="N528" s="39" t="n">
        <v>1</v>
      </c>
      <c r="O528" s="39" t="inlineStr">
        <is>
          <t>고1 저5</t>
        </is>
      </c>
      <c r="P528" s="38" t="n">
        <v>36</v>
      </c>
      <c r="Q528" s="39" t="inlineStr">
        <is>
          <t>-23</t>
        </is>
      </c>
      <c r="R528" s="39" t="inlineStr">
        <is>
          <t>상위98.8%</t>
        </is>
      </c>
      <c r="S528" s="39" t="n">
        <v>3</v>
      </c>
      <c r="T528" s="39" t="n">
        <v>0</v>
      </c>
      <c r="U528" s="39" t="n">
        <v>0</v>
      </c>
      <c r="V528" s="39" t="n">
        <v>0</v>
      </c>
      <c r="W528" s="39" t="n">
        <v>0</v>
      </c>
      <c r="X528" s="39" t="n">
        <v>18</v>
      </c>
      <c r="Y528" s="39" t="n">
        <v>8</v>
      </c>
      <c r="Z528" s="39" t="n">
        <v>19.95</v>
      </c>
      <c r="AA528" s="39" t="n">
        <v>9.67</v>
      </c>
    </row>
    <row r="529">
      <c r="A529" s="25" t="n">
        <v>698</v>
      </c>
      <c r="B529" s="26" t="n">
        <v>3</v>
      </c>
      <c r="C529" s="26" t="n">
        <v>11</v>
      </c>
      <c r="D529" s="26" t="n">
        <v>13</v>
      </c>
      <c r="E529" s="26" t="n">
        <v>21</v>
      </c>
      <c r="F529" s="26" t="n">
        <v>33</v>
      </c>
      <c r="G529" s="26" t="n">
        <v>37</v>
      </c>
      <c r="H529" s="26" t="n">
        <v>18</v>
      </c>
      <c r="I529" s="44" t="inlineStr">
        <is>
          <t>3 11 13 21 33 37</t>
        </is>
      </c>
      <c r="J529" s="26" t="n">
        <v>118</v>
      </c>
      <c r="K529" s="26" t="n">
        <v>6</v>
      </c>
      <c r="L529" s="26" t="n">
        <v>8</v>
      </c>
      <c r="M529" s="26" t="n">
        <v>34</v>
      </c>
      <c r="N529" s="26" t="n">
        <v>0</v>
      </c>
      <c r="O529" s="26" t="inlineStr">
        <is>
          <t>고2 저4</t>
        </is>
      </c>
      <c r="P529" s="25" t="n">
        <v>68</v>
      </c>
      <c r="Q529" s="26" t="inlineStr">
        <is>
          <t>+9</t>
        </is>
      </c>
      <c r="R529" s="26" t="inlineStr">
        <is>
          <t>상위23.2%</t>
        </is>
      </c>
      <c r="S529" s="26" t="n">
        <v>5</v>
      </c>
      <c r="T529" s="26" t="n">
        <v>0</v>
      </c>
      <c r="U529" s="26" t="n">
        <v>0</v>
      </c>
      <c r="V529" s="26" t="n">
        <v>0</v>
      </c>
      <c r="W529" s="26" t="n">
        <v>6</v>
      </c>
      <c r="X529" s="26" t="n">
        <v>25</v>
      </c>
      <c r="Y529" s="26" t="n">
        <v>8</v>
      </c>
      <c r="Z529" s="26" t="n">
        <v>19.21</v>
      </c>
      <c r="AA529" s="26" t="n">
        <v>14.7</v>
      </c>
    </row>
    <row r="530">
      <c r="A530" s="41" t="n">
        <v>697</v>
      </c>
      <c r="B530" s="42" t="n">
        <v>2</v>
      </c>
      <c r="C530" s="42" t="n">
        <v>5</v>
      </c>
      <c r="D530" s="42" t="n">
        <v>8</v>
      </c>
      <c r="E530" s="42" t="n">
        <v>11</v>
      </c>
      <c r="F530" s="42" t="n">
        <v>33</v>
      </c>
      <c r="G530" s="42" t="n">
        <v>39</v>
      </c>
      <c r="H530" s="42" t="n">
        <v>31</v>
      </c>
      <c r="I530" s="43" t="inlineStr">
        <is>
          <t>2 5 8 11 33 39</t>
        </is>
      </c>
      <c r="J530" s="42" t="n">
        <v>98</v>
      </c>
      <c r="K530" s="42" t="n">
        <v>4</v>
      </c>
      <c r="L530" s="42" t="n">
        <v>4</v>
      </c>
      <c r="M530" s="42" t="n">
        <v>37</v>
      </c>
      <c r="N530" s="42" t="n">
        <v>0</v>
      </c>
      <c r="O530" s="42" t="inlineStr">
        <is>
          <t>고2 저4</t>
        </is>
      </c>
      <c r="P530" s="41" t="n">
        <v>57</v>
      </c>
      <c r="Q530" s="42" t="inlineStr">
        <is>
          <t>-2</t>
        </is>
      </c>
      <c r="R530" s="42" t="inlineStr">
        <is>
          <t>상위59.3%</t>
        </is>
      </c>
      <c r="S530" s="42" t="n">
        <v>3</v>
      </c>
      <c r="T530" s="42" t="n">
        <v>0</v>
      </c>
      <c r="U530" s="42" t="n">
        <v>0</v>
      </c>
      <c r="V530" s="42" t="n">
        <v>0</v>
      </c>
      <c r="W530" s="42" t="n">
        <v>1</v>
      </c>
      <c r="X530" s="42" t="n">
        <v>27</v>
      </c>
      <c r="Y530" s="42" t="n">
        <v>10</v>
      </c>
      <c r="Z530" s="42" t="n">
        <v>15.31</v>
      </c>
      <c r="AA530" s="42" t="n">
        <v>15.57</v>
      </c>
    </row>
    <row r="531">
      <c r="A531" s="41" t="n">
        <v>696</v>
      </c>
      <c r="B531" s="42" t="n">
        <v>1</v>
      </c>
      <c r="C531" s="42" t="n">
        <v>7</v>
      </c>
      <c r="D531" s="42" t="n">
        <v>16</v>
      </c>
      <c r="E531" s="42" t="n">
        <v>18</v>
      </c>
      <c r="F531" s="42" t="n">
        <v>34</v>
      </c>
      <c r="G531" s="42" t="n">
        <v>38</v>
      </c>
      <c r="H531" s="42" t="n">
        <v>21</v>
      </c>
      <c r="I531" s="43" t="inlineStr">
        <is>
          <t>1 7 16 18 34 38</t>
        </is>
      </c>
      <c r="J531" s="42" t="n">
        <v>114</v>
      </c>
      <c r="K531" s="42" t="n">
        <v>2</v>
      </c>
      <c r="L531" s="42" t="n">
        <v>10</v>
      </c>
      <c r="M531" s="42" t="n">
        <v>37</v>
      </c>
      <c r="N531" s="42" t="n">
        <v>0</v>
      </c>
      <c r="O531" s="42" t="inlineStr">
        <is>
          <t>고2 저4</t>
        </is>
      </c>
      <c r="P531" s="41" t="n">
        <v>57</v>
      </c>
      <c r="Q531" s="42" t="inlineStr">
        <is>
          <t>-2</t>
        </is>
      </c>
      <c r="R531" s="42" t="inlineStr">
        <is>
          <t>상위59.3%</t>
        </is>
      </c>
      <c r="S531" s="42" t="n">
        <v>5</v>
      </c>
      <c r="T531" s="42" t="n">
        <v>0</v>
      </c>
      <c r="U531" s="42" t="n">
        <v>0</v>
      </c>
      <c r="V531" s="42" t="n">
        <v>0</v>
      </c>
      <c r="W531" s="42" t="n">
        <v>3</v>
      </c>
      <c r="X531" s="42" t="n">
        <v>24</v>
      </c>
      <c r="Y531" s="42" t="n">
        <v>10</v>
      </c>
      <c r="Z531" s="42" t="n">
        <v>16.32</v>
      </c>
      <c r="AA531" s="42" t="n">
        <v>22.43</v>
      </c>
    </row>
    <row r="532">
      <c r="A532" s="27" t="n">
        <v>695</v>
      </c>
      <c r="B532" s="28" t="n">
        <v>4</v>
      </c>
      <c r="C532" s="28" t="n">
        <v>18</v>
      </c>
      <c r="D532" s="28" t="n">
        <v>26</v>
      </c>
      <c r="E532" s="28" t="n">
        <v>33</v>
      </c>
      <c r="F532" s="28" t="n">
        <v>34</v>
      </c>
      <c r="G532" s="28" t="n">
        <v>38</v>
      </c>
      <c r="H532" s="28" t="n">
        <v>14</v>
      </c>
      <c r="I532" s="30" t="inlineStr">
        <is>
          <t>4 18 26 33 34 38</t>
        </is>
      </c>
      <c r="J532" s="28" t="n">
        <v>153</v>
      </c>
      <c r="K532" s="28" t="n">
        <v>1</v>
      </c>
      <c r="L532" s="28" t="n">
        <v>9</v>
      </c>
      <c r="M532" s="28" t="n">
        <v>34</v>
      </c>
      <c r="N532" s="28" t="n">
        <v>1</v>
      </c>
      <c r="O532" s="28" t="inlineStr">
        <is>
          <t>고4 저2</t>
        </is>
      </c>
      <c r="P532" s="27" t="n">
        <v>65</v>
      </c>
      <c r="Q532" s="28" t="inlineStr">
        <is>
          <t>+6</t>
        </is>
      </c>
      <c r="R532" s="28" t="inlineStr">
        <is>
          <t>상위32.5%</t>
        </is>
      </c>
      <c r="S532" s="28" t="n">
        <v>6</v>
      </c>
      <c r="T532" s="28" t="n">
        <v>0</v>
      </c>
      <c r="U532" s="28" t="n">
        <v>0</v>
      </c>
      <c r="V532" s="28" t="n">
        <v>0</v>
      </c>
      <c r="W532" s="28" t="n">
        <v>1</v>
      </c>
      <c r="X532" s="28" t="n">
        <v>31</v>
      </c>
      <c r="Y532" s="28" t="n">
        <v>11</v>
      </c>
      <c r="Z532" s="28" t="n">
        <v>14.5</v>
      </c>
      <c r="AA532" s="28" t="n">
        <v>22.73</v>
      </c>
    </row>
    <row r="533">
      <c r="A533" s="27" t="n">
        <v>694</v>
      </c>
      <c r="B533" s="28" t="n">
        <v>7</v>
      </c>
      <c r="C533" s="28" t="n">
        <v>15</v>
      </c>
      <c r="D533" s="28" t="n">
        <v>20</v>
      </c>
      <c r="E533" s="28" t="n">
        <v>25</v>
      </c>
      <c r="F533" s="28" t="n">
        <v>33</v>
      </c>
      <c r="G533" s="28" t="n">
        <v>43</v>
      </c>
      <c r="H533" s="28" t="n">
        <v>12</v>
      </c>
      <c r="I533" s="30" t="inlineStr">
        <is>
          <t>7 15 20 25 33 43</t>
        </is>
      </c>
      <c r="J533" s="28" t="n">
        <v>143</v>
      </c>
      <c r="K533" s="28" t="n">
        <v>5</v>
      </c>
      <c r="L533" s="28" t="n">
        <v>4</v>
      </c>
      <c r="M533" s="28" t="n">
        <v>36</v>
      </c>
      <c r="N533" s="28" t="n">
        <v>0</v>
      </c>
      <c r="O533" s="28" t="inlineStr">
        <is>
          <t>고3 저3</t>
        </is>
      </c>
      <c r="P533" s="27" t="n">
        <v>63</v>
      </c>
      <c r="Q533" s="28" t="inlineStr">
        <is>
          <t>+4</t>
        </is>
      </c>
      <c r="R533" s="28" t="inlineStr">
        <is>
          <t>상위38.3%</t>
        </is>
      </c>
      <c r="S533" s="28" t="n">
        <v>6</v>
      </c>
      <c r="T533" s="28" t="n">
        <v>0</v>
      </c>
      <c r="U533" s="28" t="n">
        <v>0</v>
      </c>
      <c r="V533" s="28" t="n">
        <v>0</v>
      </c>
      <c r="W533" s="28" t="n">
        <v>1</v>
      </c>
      <c r="X533" s="28" t="n">
        <v>30</v>
      </c>
      <c r="Y533" s="28" t="n">
        <v>10</v>
      </c>
      <c r="Z533" s="28" t="n">
        <v>15.55</v>
      </c>
      <c r="AA533" s="28" t="n">
        <v>24.53</v>
      </c>
    </row>
    <row r="534">
      <c r="A534" s="25" t="n">
        <v>693</v>
      </c>
      <c r="B534" s="26" t="n">
        <v>1</v>
      </c>
      <c r="C534" s="26" t="n">
        <v>6</v>
      </c>
      <c r="D534" s="26" t="n">
        <v>11</v>
      </c>
      <c r="E534" s="26" t="n">
        <v>28</v>
      </c>
      <c r="F534" s="26" t="n">
        <v>34</v>
      </c>
      <c r="G534" s="26" t="n">
        <v>42</v>
      </c>
      <c r="H534" s="26" t="n">
        <v>30</v>
      </c>
      <c r="I534" s="44" t="inlineStr">
        <is>
          <t>1 6 11 28 34 42</t>
        </is>
      </c>
      <c r="J534" s="26" t="n">
        <v>122</v>
      </c>
      <c r="K534" s="26" t="n">
        <v>2</v>
      </c>
      <c r="L534" s="26" t="n">
        <v>9</v>
      </c>
      <c r="M534" s="26" t="n">
        <v>41</v>
      </c>
      <c r="N534" s="26" t="n">
        <v>0</v>
      </c>
      <c r="O534" s="26" t="inlineStr">
        <is>
          <t>고3 저3</t>
        </is>
      </c>
      <c r="P534" s="25" t="n">
        <v>78</v>
      </c>
      <c r="Q534" s="26" t="inlineStr">
        <is>
          <t>+19</t>
        </is>
      </c>
      <c r="R534" s="26" t="inlineStr">
        <is>
          <t>상위5.3%</t>
        </is>
      </c>
      <c r="S534" s="26" t="n">
        <v>6</v>
      </c>
      <c r="T534" s="26" t="n">
        <v>0</v>
      </c>
      <c r="U534" s="26" t="n">
        <v>0</v>
      </c>
      <c r="V534" s="26" t="n">
        <v>0</v>
      </c>
      <c r="W534" s="26" t="n">
        <v>0</v>
      </c>
      <c r="X534" s="26" t="n">
        <v>39</v>
      </c>
      <c r="Y534" s="26" t="n">
        <v>10</v>
      </c>
      <c r="Z534" s="26" t="n">
        <v>16.43</v>
      </c>
      <c r="AA534" s="26" t="n">
        <v>27.41</v>
      </c>
    </row>
    <row r="535">
      <c r="A535" s="25" t="n">
        <v>692</v>
      </c>
      <c r="B535" s="26" t="n">
        <v>3</v>
      </c>
      <c r="C535" s="26" t="n">
        <v>11</v>
      </c>
      <c r="D535" s="26" t="n">
        <v>14</v>
      </c>
      <c r="E535" s="26" t="n">
        <v>15</v>
      </c>
      <c r="F535" s="26" t="n">
        <v>32</v>
      </c>
      <c r="G535" s="26" t="n">
        <v>36</v>
      </c>
      <c r="H535" s="26" t="n">
        <v>44</v>
      </c>
      <c r="I535" s="44" t="inlineStr">
        <is>
          <t>3 11 14 15 32 36</t>
        </is>
      </c>
      <c r="J535" s="26" t="n">
        <v>111</v>
      </c>
      <c r="K535" s="26" t="n">
        <v>3</v>
      </c>
      <c r="L535" s="26" t="n">
        <v>8</v>
      </c>
      <c r="M535" s="26" t="n">
        <v>33</v>
      </c>
      <c r="N535" s="26" t="n">
        <v>1</v>
      </c>
      <c r="O535" s="26" t="inlineStr">
        <is>
          <t>고2 저4</t>
        </is>
      </c>
      <c r="P535" s="25" t="n">
        <v>68</v>
      </c>
      <c r="Q535" s="26" t="inlineStr">
        <is>
          <t>+9</t>
        </is>
      </c>
      <c r="R535" s="26" t="inlineStr">
        <is>
          <t>상위23.2%</t>
        </is>
      </c>
      <c r="S535" s="26" t="n">
        <v>7</v>
      </c>
      <c r="T535" s="26" t="n">
        <v>0</v>
      </c>
      <c r="U535" s="26" t="n">
        <v>0</v>
      </c>
      <c r="V535" s="26" t="n">
        <v>0</v>
      </c>
      <c r="W535" s="26" t="n">
        <v>2</v>
      </c>
      <c r="X535" s="26" t="n">
        <v>31</v>
      </c>
      <c r="Y535" s="26" t="n">
        <v>7</v>
      </c>
      <c r="Z535" s="26" t="n">
        <v>23.01</v>
      </c>
      <c r="AA535" s="26" t="n">
        <v>17.18</v>
      </c>
    </row>
    <row r="536">
      <c r="A536" s="25" t="n">
        <v>691</v>
      </c>
      <c r="B536" s="26" t="n">
        <v>15</v>
      </c>
      <c r="C536" s="26" t="n">
        <v>27</v>
      </c>
      <c r="D536" s="26" t="n">
        <v>33</v>
      </c>
      <c r="E536" s="26" t="n">
        <v>35</v>
      </c>
      <c r="F536" s="26" t="n">
        <v>43</v>
      </c>
      <c r="G536" s="26" t="n">
        <v>45</v>
      </c>
      <c r="H536" s="26" t="n">
        <v>16</v>
      </c>
      <c r="I536" s="44" t="inlineStr">
        <is>
          <t>15 27 33 35 43 45</t>
        </is>
      </c>
      <c r="J536" s="26" t="n">
        <v>198</v>
      </c>
      <c r="K536" s="26" t="n">
        <v>6</v>
      </c>
      <c r="L536" s="26" t="n">
        <v>5</v>
      </c>
      <c r="M536" s="26" t="n">
        <v>30</v>
      </c>
      <c r="N536" s="26" t="n">
        <v>0</v>
      </c>
      <c r="O536" s="26" t="inlineStr">
        <is>
          <t>고5 저1</t>
        </is>
      </c>
      <c r="P536" s="25" t="n">
        <v>68</v>
      </c>
      <c r="Q536" s="26" t="inlineStr">
        <is>
          <t>+9</t>
        </is>
      </c>
      <c r="R536" s="26" t="inlineStr">
        <is>
          <t>상위23.2%</t>
        </is>
      </c>
      <c r="S536" s="26" t="n">
        <v>5</v>
      </c>
      <c r="T536" s="26" t="n">
        <v>0</v>
      </c>
      <c r="U536" s="26" t="n">
        <v>0</v>
      </c>
      <c r="V536" s="26" t="n">
        <v>0</v>
      </c>
      <c r="W536" s="26" t="n">
        <v>2</v>
      </c>
      <c r="X536" s="26" t="n">
        <v>31</v>
      </c>
      <c r="Y536" s="26" t="n">
        <v>6</v>
      </c>
      <c r="Z536" s="26" t="n">
        <v>28.39</v>
      </c>
      <c r="AA536" s="26" t="n">
        <v>20.62</v>
      </c>
    </row>
    <row r="537">
      <c r="A537" s="38" t="n">
        <v>690</v>
      </c>
      <c r="B537" s="39" t="n">
        <v>24</v>
      </c>
      <c r="C537" s="39" t="n">
        <v>25</v>
      </c>
      <c r="D537" s="39" t="n">
        <v>33</v>
      </c>
      <c r="E537" s="39" t="n">
        <v>34</v>
      </c>
      <c r="F537" s="39" t="n">
        <v>38</v>
      </c>
      <c r="G537" s="39" t="n">
        <v>39</v>
      </c>
      <c r="H537" s="39" t="n">
        <v>43</v>
      </c>
      <c r="I537" s="40" t="inlineStr">
        <is>
          <t>24 25 33 34 38 39</t>
        </is>
      </c>
      <c r="J537" s="39" t="n">
        <v>193</v>
      </c>
      <c r="K537" s="39" t="n">
        <v>3</v>
      </c>
      <c r="L537" s="39" t="n">
        <v>5</v>
      </c>
      <c r="M537" s="39" t="n">
        <v>15</v>
      </c>
      <c r="N537" s="39" t="n">
        <v>3</v>
      </c>
      <c r="O537" s="39" t="inlineStr">
        <is>
          <t>고6 저0</t>
        </is>
      </c>
      <c r="P537" s="38" t="n">
        <v>50</v>
      </c>
      <c r="Q537" s="39" t="inlineStr">
        <is>
          <t>-9</t>
        </is>
      </c>
      <c r="R537" s="39" t="inlineStr">
        <is>
          <t>상위82.2%</t>
        </is>
      </c>
      <c r="S537" s="39" t="n">
        <v>1</v>
      </c>
      <c r="T537" s="39" t="n">
        <v>0</v>
      </c>
      <c r="U537" s="39" t="n">
        <v>0</v>
      </c>
      <c r="V537" s="39" t="n">
        <v>0</v>
      </c>
      <c r="W537" s="39" t="n">
        <v>0</v>
      </c>
      <c r="X537" s="39" t="n">
        <v>25</v>
      </c>
      <c r="Y537" s="39" t="n">
        <v>15</v>
      </c>
      <c r="Z537" s="39" t="n">
        <v>11.27</v>
      </c>
      <c r="AA537" s="39" t="n">
        <v>18.88</v>
      </c>
    </row>
    <row r="538">
      <c r="A538" s="38" t="n">
        <v>689</v>
      </c>
      <c r="B538" s="39" t="n">
        <v>7</v>
      </c>
      <c r="C538" s="39" t="n">
        <v>17</v>
      </c>
      <c r="D538" s="39" t="n">
        <v>19</v>
      </c>
      <c r="E538" s="39" t="n">
        <v>30</v>
      </c>
      <c r="F538" s="39" t="n">
        <v>36</v>
      </c>
      <c r="G538" s="39" t="n">
        <v>38</v>
      </c>
      <c r="H538" s="39" t="n">
        <v>34</v>
      </c>
      <c r="I538" s="40" t="inlineStr">
        <is>
          <t>7 17 19 30 36 38</t>
        </is>
      </c>
      <c r="J538" s="39" t="n">
        <v>147</v>
      </c>
      <c r="K538" s="39" t="n">
        <v>3</v>
      </c>
      <c r="L538" s="39" t="n">
        <v>8</v>
      </c>
      <c r="M538" s="39" t="n">
        <v>31</v>
      </c>
      <c r="N538" s="39" t="n">
        <v>0</v>
      </c>
      <c r="O538" s="39" t="inlineStr">
        <is>
          <t>고3 저3</t>
        </is>
      </c>
      <c r="P538" s="38" t="n">
        <v>47</v>
      </c>
      <c r="Q538" s="39" t="inlineStr">
        <is>
          <t>-12</t>
        </is>
      </c>
      <c r="R538" s="39" t="inlineStr">
        <is>
          <t>상위89.0%</t>
        </is>
      </c>
      <c r="S538" s="39" t="n">
        <v>4</v>
      </c>
      <c r="T538" s="39" t="n">
        <v>0</v>
      </c>
      <c r="U538" s="39" t="n">
        <v>0</v>
      </c>
      <c r="V538" s="39" t="n">
        <v>0</v>
      </c>
      <c r="W538" s="39" t="n">
        <v>1</v>
      </c>
      <c r="X538" s="39" t="n">
        <v>22</v>
      </c>
      <c r="Y538" s="39" t="n">
        <v>7</v>
      </c>
      <c r="Z538" s="39" t="n">
        <v>23.22</v>
      </c>
      <c r="AA538" s="39" t="n">
        <v>12.36</v>
      </c>
    </row>
    <row r="539">
      <c r="A539" s="38" t="n">
        <v>688</v>
      </c>
      <c r="B539" s="39" t="n">
        <v>5</v>
      </c>
      <c r="C539" s="39" t="n">
        <v>15</v>
      </c>
      <c r="D539" s="39" t="n">
        <v>22</v>
      </c>
      <c r="E539" s="39" t="n">
        <v>23</v>
      </c>
      <c r="F539" s="39" t="n">
        <v>34</v>
      </c>
      <c r="G539" s="39" t="n">
        <v>35</v>
      </c>
      <c r="H539" s="39" t="n">
        <v>2</v>
      </c>
      <c r="I539" s="40" t="inlineStr">
        <is>
          <t>5 15 22 23 34 35</t>
        </is>
      </c>
      <c r="J539" s="39" t="n">
        <v>134</v>
      </c>
      <c r="K539" s="39" t="n">
        <v>4</v>
      </c>
      <c r="L539" s="39" t="n">
        <v>8</v>
      </c>
      <c r="M539" s="39" t="n">
        <v>30</v>
      </c>
      <c r="N539" s="39" t="n">
        <v>2</v>
      </c>
      <c r="O539" s="39" t="inlineStr">
        <is>
          <t>고3 저3</t>
        </is>
      </c>
      <c r="P539" s="38" t="n">
        <v>51</v>
      </c>
      <c r="Q539" s="39" t="inlineStr">
        <is>
          <t>-8</t>
        </is>
      </c>
      <c r="R539" s="39" t="inlineStr">
        <is>
          <t>상위79.2%</t>
        </is>
      </c>
      <c r="S539" s="39" t="n">
        <v>3</v>
      </c>
      <c r="T539" s="39" t="n">
        <v>0</v>
      </c>
      <c r="U539" s="39" t="n">
        <v>0</v>
      </c>
      <c r="V539" s="39" t="n">
        <v>0</v>
      </c>
      <c r="W539" s="39" t="n">
        <v>1</v>
      </c>
      <c r="X539" s="39" t="n">
        <v>24</v>
      </c>
      <c r="Y539" s="39" t="n">
        <v>9</v>
      </c>
      <c r="Z539" s="39" t="n">
        <v>19.68</v>
      </c>
      <c r="AA539" s="39" t="n">
        <v>19.79</v>
      </c>
    </row>
    <row r="540">
      <c r="A540" s="27" t="n">
        <v>687</v>
      </c>
      <c r="B540" s="28" t="n">
        <v>1</v>
      </c>
      <c r="C540" s="28" t="n">
        <v>8</v>
      </c>
      <c r="D540" s="28" t="n">
        <v>10</v>
      </c>
      <c r="E540" s="28" t="n">
        <v>13</v>
      </c>
      <c r="F540" s="28" t="n">
        <v>28</v>
      </c>
      <c r="G540" s="28" t="n">
        <v>42</v>
      </c>
      <c r="H540" s="28" t="n">
        <v>45</v>
      </c>
      <c r="I540" s="30" t="inlineStr">
        <is>
          <t>1 8 10 13 28 42</t>
        </is>
      </c>
      <c r="J540" s="28" t="n">
        <v>102</v>
      </c>
      <c r="K540" s="28" t="n">
        <v>2</v>
      </c>
      <c r="L540" s="28" t="n">
        <v>10</v>
      </c>
      <c r="M540" s="28" t="n">
        <v>41</v>
      </c>
      <c r="N540" s="28" t="n">
        <v>0</v>
      </c>
      <c r="O540" s="28" t="inlineStr">
        <is>
          <t>고2 저4</t>
        </is>
      </c>
      <c r="P540" s="27" t="n">
        <v>64</v>
      </c>
      <c r="Q540" s="28" t="inlineStr">
        <is>
          <t>+5</t>
        </is>
      </c>
      <c r="R540" s="28" t="inlineStr">
        <is>
          <t>상위35.2%</t>
        </is>
      </c>
      <c r="S540" s="28" t="n">
        <v>5</v>
      </c>
      <c r="T540" s="28" t="n">
        <v>0</v>
      </c>
      <c r="U540" s="28" t="n">
        <v>0</v>
      </c>
      <c r="V540" s="28" t="n">
        <v>0</v>
      </c>
      <c r="W540" s="28" t="n">
        <v>0</v>
      </c>
      <c r="X540" s="28" t="n">
        <v>32</v>
      </c>
      <c r="Y540" s="28" t="n">
        <v>6</v>
      </c>
      <c r="Z540" s="28" t="n">
        <v>27.2</v>
      </c>
      <c r="AA540" s="28" t="n">
        <v>22.72</v>
      </c>
    </row>
    <row r="541">
      <c r="A541" s="27" t="n">
        <v>686</v>
      </c>
      <c r="B541" s="28" t="n">
        <v>7</v>
      </c>
      <c r="C541" s="28" t="n">
        <v>12</v>
      </c>
      <c r="D541" s="28" t="n">
        <v>15</v>
      </c>
      <c r="E541" s="28" t="n">
        <v>24</v>
      </c>
      <c r="F541" s="28" t="n">
        <v>25</v>
      </c>
      <c r="G541" s="28" t="n">
        <v>43</v>
      </c>
      <c r="H541" s="28" t="n">
        <v>13</v>
      </c>
      <c r="I541" s="30" t="inlineStr">
        <is>
          <t>7 12 15 24 25 43</t>
        </is>
      </c>
      <c r="J541" s="28" t="n">
        <v>126</v>
      </c>
      <c r="K541" s="28" t="n">
        <v>4</v>
      </c>
      <c r="L541" s="28" t="n">
        <v>9</v>
      </c>
      <c r="M541" s="28" t="n">
        <v>36</v>
      </c>
      <c r="N541" s="28" t="n">
        <v>1</v>
      </c>
      <c r="O541" s="28" t="inlineStr">
        <is>
          <t>고3 저3</t>
        </is>
      </c>
      <c r="P541" s="27" t="n">
        <v>64</v>
      </c>
      <c r="Q541" s="28" t="inlineStr">
        <is>
          <t>+5</t>
        </is>
      </c>
      <c r="R541" s="28" t="inlineStr">
        <is>
          <t>상위35.2%</t>
        </is>
      </c>
      <c r="S541" s="28" t="n">
        <v>7</v>
      </c>
      <c r="T541" s="28" t="n">
        <v>0</v>
      </c>
      <c r="U541" s="28" t="n">
        <v>0</v>
      </c>
      <c r="V541" s="28" t="n">
        <v>0</v>
      </c>
      <c r="W541" s="28" t="n">
        <v>2</v>
      </c>
      <c r="X541" s="28" t="n">
        <v>29</v>
      </c>
      <c r="Y541" s="28" t="n">
        <v>8</v>
      </c>
      <c r="Z541" s="28" t="n">
        <v>19.38</v>
      </c>
      <c r="AA541" s="28" t="n">
        <v>29.1</v>
      </c>
    </row>
    <row r="542">
      <c r="A542" s="25" t="n">
        <v>685</v>
      </c>
      <c r="B542" s="26" t="n">
        <v>6</v>
      </c>
      <c r="C542" s="26" t="n">
        <v>7</v>
      </c>
      <c r="D542" s="26" t="n">
        <v>12</v>
      </c>
      <c r="E542" s="26" t="n">
        <v>28</v>
      </c>
      <c r="F542" s="26" t="n">
        <v>38</v>
      </c>
      <c r="G542" s="26" t="n">
        <v>40</v>
      </c>
      <c r="H542" s="26" t="n">
        <v>18</v>
      </c>
      <c r="I542" s="44" t="inlineStr">
        <is>
          <t>6 7 12 28 38 40</t>
        </is>
      </c>
      <c r="J542" s="26" t="n">
        <v>131</v>
      </c>
      <c r="K542" s="26" t="n">
        <v>1</v>
      </c>
      <c r="L542" s="26" t="n">
        <v>10</v>
      </c>
      <c r="M542" s="26" t="n">
        <v>34</v>
      </c>
      <c r="N542" s="26" t="n">
        <v>1</v>
      </c>
      <c r="O542" s="26" t="inlineStr">
        <is>
          <t>고3 저3</t>
        </is>
      </c>
      <c r="P542" s="25" t="n">
        <v>80</v>
      </c>
      <c r="Q542" s="26" t="inlineStr">
        <is>
          <t>+21</t>
        </is>
      </c>
      <c r="R542" s="26" t="inlineStr">
        <is>
          <t>상위3.7%</t>
        </is>
      </c>
      <c r="S542" s="26" t="n">
        <v>8</v>
      </c>
      <c r="T542" s="26" t="n">
        <v>0</v>
      </c>
      <c r="U542" s="26" t="n">
        <v>0</v>
      </c>
      <c r="V542" s="26" t="n">
        <v>0</v>
      </c>
      <c r="W542" s="26" t="n">
        <v>2</v>
      </c>
      <c r="X542" s="26" t="n">
        <v>37</v>
      </c>
      <c r="Y542" s="26" t="n">
        <v>11</v>
      </c>
      <c r="Z542" s="26" t="n">
        <v>14.94</v>
      </c>
      <c r="AA542" s="26" t="n">
        <v>25.93</v>
      </c>
    </row>
    <row r="543">
      <c r="A543" s="41" t="n">
        <v>684</v>
      </c>
      <c r="B543" s="42" t="n">
        <v>1</v>
      </c>
      <c r="C543" s="42" t="n">
        <v>11</v>
      </c>
      <c r="D543" s="42" t="n">
        <v>15</v>
      </c>
      <c r="E543" s="42" t="n">
        <v>17</v>
      </c>
      <c r="F543" s="42" t="n">
        <v>25</v>
      </c>
      <c r="G543" s="42" t="n">
        <v>39</v>
      </c>
      <c r="H543" s="42" t="n">
        <v>40</v>
      </c>
      <c r="I543" s="43" t="inlineStr">
        <is>
          <t>1 11 15 17 25 39</t>
        </is>
      </c>
      <c r="J543" s="42" t="n">
        <v>108</v>
      </c>
      <c r="K543" s="42" t="n">
        <v>6</v>
      </c>
      <c r="L543" s="42" t="n">
        <v>6</v>
      </c>
      <c r="M543" s="42" t="n">
        <v>38</v>
      </c>
      <c r="N543" s="42" t="n">
        <v>0</v>
      </c>
      <c r="O543" s="42" t="inlineStr">
        <is>
          <t>고2 저4</t>
        </is>
      </c>
      <c r="P543" s="41" t="n">
        <v>57</v>
      </c>
      <c r="Q543" s="42" t="inlineStr">
        <is>
          <t>-2</t>
        </is>
      </c>
      <c r="R543" s="42" t="inlineStr">
        <is>
          <t>상위59.3%</t>
        </is>
      </c>
      <c r="S543" s="42" t="n">
        <v>2</v>
      </c>
      <c r="T543" s="42" t="n">
        <v>0</v>
      </c>
      <c r="U543" s="42" t="n">
        <v>0</v>
      </c>
      <c r="V543" s="42" t="n">
        <v>0</v>
      </c>
      <c r="W543" s="42" t="n">
        <v>3</v>
      </c>
      <c r="X543" s="42" t="n">
        <v>24</v>
      </c>
      <c r="Y543" s="42" t="n">
        <v>9</v>
      </c>
      <c r="Z543" s="42" t="n">
        <v>16.89</v>
      </c>
      <c r="AA543" s="42" t="n">
        <v>18.74</v>
      </c>
    </row>
    <row r="544">
      <c r="A544" s="25" t="n">
        <v>683</v>
      </c>
      <c r="B544" s="26" t="n">
        <v>6</v>
      </c>
      <c r="C544" s="26" t="n">
        <v>13</v>
      </c>
      <c r="D544" s="26" t="n">
        <v>20</v>
      </c>
      <c r="E544" s="26" t="n">
        <v>27</v>
      </c>
      <c r="F544" s="26" t="n">
        <v>28</v>
      </c>
      <c r="G544" s="26" t="n">
        <v>40</v>
      </c>
      <c r="H544" s="26" t="n">
        <v>15</v>
      </c>
      <c r="I544" s="44" t="inlineStr">
        <is>
          <t>6 13 20 27 28 40</t>
        </is>
      </c>
      <c r="J544" s="26" t="n">
        <v>134</v>
      </c>
      <c r="K544" s="26" t="n">
        <v>2</v>
      </c>
      <c r="L544" s="26" t="n">
        <v>7</v>
      </c>
      <c r="M544" s="26" t="n">
        <v>34</v>
      </c>
      <c r="N544" s="26" t="n">
        <v>1</v>
      </c>
      <c r="O544" s="26" t="inlineStr">
        <is>
          <t>고3 저3</t>
        </is>
      </c>
      <c r="P544" s="25" t="n">
        <v>69</v>
      </c>
      <c r="Q544" s="26" t="inlineStr">
        <is>
          <t>+10</t>
        </is>
      </c>
      <c r="R544" s="26" t="inlineStr">
        <is>
          <t>상위19.9%</t>
        </is>
      </c>
      <c r="S544" s="26" t="n">
        <v>8</v>
      </c>
      <c r="T544" s="26" t="n">
        <v>0</v>
      </c>
      <c r="U544" s="26" t="n">
        <v>0</v>
      </c>
      <c r="V544" s="26" t="n">
        <v>0</v>
      </c>
      <c r="W544" s="26" t="n">
        <v>3</v>
      </c>
      <c r="X544" s="26" t="n">
        <v>30</v>
      </c>
      <c r="Y544" s="26" t="n">
        <v>16</v>
      </c>
      <c r="Z544" s="26" t="n">
        <v>10.11</v>
      </c>
      <c r="AA544" s="26" t="n">
        <v>20.01</v>
      </c>
    </row>
    <row r="545">
      <c r="A545" s="25" t="n">
        <v>682</v>
      </c>
      <c r="B545" s="26" t="n">
        <v>17</v>
      </c>
      <c r="C545" s="26" t="n">
        <v>23</v>
      </c>
      <c r="D545" s="26" t="n">
        <v>27</v>
      </c>
      <c r="E545" s="26" t="n">
        <v>35</v>
      </c>
      <c r="F545" s="26" t="n">
        <v>38</v>
      </c>
      <c r="G545" s="26" t="n">
        <v>43</v>
      </c>
      <c r="H545" s="26" t="n">
        <v>2</v>
      </c>
      <c r="I545" s="44" t="inlineStr">
        <is>
          <t>17 23 27 35 38 43</t>
        </is>
      </c>
      <c r="J545" s="26" t="n">
        <v>183</v>
      </c>
      <c r="K545" s="26" t="n">
        <v>5</v>
      </c>
      <c r="L545" s="26" t="n">
        <v>9</v>
      </c>
      <c r="M545" s="26" t="n">
        <v>26</v>
      </c>
      <c r="N545" s="26" t="n">
        <v>0</v>
      </c>
      <c r="O545" s="26" t="inlineStr">
        <is>
          <t>고5 저1</t>
        </is>
      </c>
      <c r="P545" s="25" t="n">
        <v>72</v>
      </c>
      <c r="Q545" s="26" t="inlineStr">
        <is>
          <t>+13</t>
        </is>
      </c>
      <c r="R545" s="26" t="inlineStr">
        <is>
          <t>상위12.8%</t>
        </is>
      </c>
      <c r="S545" s="26" t="n">
        <v>8</v>
      </c>
      <c r="T545" s="26" t="n">
        <v>0</v>
      </c>
      <c r="U545" s="26" t="n">
        <v>0</v>
      </c>
      <c r="V545" s="26" t="n">
        <v>0</v>
      </c>
      <c r="W545" s="26" t="n">
        <v>4</v>
      </c>
      <c r="X545" s="26" t="n">
        <v>30</v>
      </c>
      <c r="Y545" s="26" t="n">
        <v>4</v>
      </c>
      <c r="Z545" s="26" t="n">
        <v>40.64</v>
      </c>
      <c r="AA545" s="26" t="n">
        <v>22.05</v>
      </c>
    </row>
    <row r="546">
      <c r="A546" s="38" t="n">
        <v>681</v>
      </c>
      <c r="B546" s="39" t="n">
        <v>21</v>
      </c>
      <c r="C546" s="39" t="n">
        <v>24</v>
      </c>
      <c r="D546" s="39" t="n">
        <v>27</v>
      </c>
      <c r="E546" s="39" t="n">
        <v>29</v>
      </c>
      <c r="F546" s="39" t="n">
        <v>43</v>
      </c>
      <c r="G546" s="39" t="n">
        <v>44</v>
      </c>
      <c r="H546" s="39" t="n">
        <v>7</v>
      </c>
      <c r="I546" s="40" t="inlineStr">
        <is>
          <t>21 24 27 29 43 44</t>
        </is>
      </c>
      <c r="J546" s="39" t="n">
        <v>188</v>
      </c>
      <c r="K546" s="39" t="n">
        <v>4</v>
      </c>
      <c r="L546" s="39" t="n">
        <v>9</v>
      </c>
      <c r="M546" s="39" t="n">
        <v>23</v>
      </c>
      <c r="N546" s="39" t="n">
        <v>1</v>
      </c>
      <c r="O546" s="39" t="inlineStr">
        <is>
          <t>고5 저1</t>
        </is>
      </c>
      <c r="P546" s="38" t="n">
        <v>47</v>
      </c>
      <c r="Q546" s="39" t="inlineStr">
        <is>
          <t>-12</t>
        </is>
      </c>
      <c r="R546" s="39" t="inlineStr">
        <is>
          <t>상위89.0%</t>
        </is>
      </c>
      <c r="S546" s="39" t="n">
        <v>0</v>
      </c>
      <c r="T546" s="39" t="n">
        <v>0</v>
      </c>
      <c r="U546" s="39" t="n">
        <v>0</v>
      </c>
      <c r="V546" s="39" t="n">
        <v>0</v>
      </c>
      <c r="W546" s="39" t="n">
        <v>1</v>
      </c>
      <c r="X546" s="39" t="n">
        <v>22</v>
      </c>
      <c r="Y546" s="39" t="n">
        <v>6</v>
      </c>
      <c r="Z546" s="39" t="n">
        <v>26.96</v>
      </c>
      <c r="AA546" s="39" t="n">
        <v>14.93</v>
      </c>
    </row>
    <row r="547">
      <c r="A547" s="38" t="n">
        <v>680</v>
      </c>
      <c r="B547" s="39" t="n">
        <v>4</v>
      </c>
      <c r="C547" s="39" t="n">
        <v>10</v>
      </c>
      <c r="D547" s="39" t="n">
        <v>19</v>
      </c>
      <c r="E547" s="39" t="n">
        <v>29</v>
      </c>
      <c r="F547" s="39" t="n">
        <v>32</v>
      </c>
      <c r="G547" s="39" t="n">
        <v>42</v>
      </c>
      <c r="H547" s="39" t="n">
        <v>30</v>
      </c>
      <c r="I547" s="40" t="inlineStr">
        <is>
          <t>4 10 19 29 32 42</t>
        </is>
      </c>
      <c r="J547" s="39" t="n">
        <v>136</v>
      </c>
      <c r="K547" s="39" t="n">
        <v>2</v>
      </c>
      <c r="L547" s="39" t="n">
        <v>8</v>
      </c>
      <c r="M547" s="39" t="n">
        <v>38</v>
      </c>
      <c r="N547" s="39" t="n">
        <v>0</v>
      </c>
      <c r="O547" s="39" t="inlineStr">
        <is>
          <t>고3 저3</t>
        </is>
      </c>
      <c r="P547" s="38" t="n">
        <v>48</v>
      </c>
      <c r="Q547" s="39" t="inlineStr">
        <is>
          <t>-11</t>
        </is>
      </c>
      <c r="R547" s="39" t="inlineStr">
        <is>
          <t>상위87.0%</t>
        </is>
      </c>
      <c r="S547" s="39" t="n">
        <v>3</v>
      </c>
      <c r="T547" s="39" t="n">
        <v>0</v>
      </c>
      <c r="U547" s="39" t="n">
        <v>0</v>
      </c>
      <c r="V547" s="39" t="n">
        <v>0</v>
      </c>
      <c r="W547" s="39" t="n">
        <v>0</v>
      </c>
      <c r="X547" s="39" t="n">
        <v>24</v>
      </c>
      <c r="Y547" s="39" t="n">
        <v>14</v>
      </c>
      <c r="Z547" s="39" t="n">
        <v>11.11</v>
      </c>
      <c r="AA547" s="39" t="n">
        <v>9.75</v>
      </c>
    </row>
    <row r="548">
      <c r="A548" s="38" t="n">
        <v>679</v>
      </c>
      <c r="B548" s="39" t="n">
        <v>3</v>
      </c>
      <c r="C548" s="39" t="n">
        <v>5</v>
      </c>
      <c r="D548" s="39" t="n">
        <v>7</v>
      </c>
      <c r="E548" s="39" t="n">
        <v>14</v>
      </c>
      <c r="F548" s="39" t="n">
        <v>26</v>
      </c>
      <c r="G548" s="39" t="n">
        <v>34</v>
      </c>
      <c r="H548" s="39" t="n">
        <v>35</v>
      </c>
      <c r="I548" s="40" t="inlineStr">
        <is>
          <t>3 5 7 14 26 34</t>
        </is>
      </c>
      <c r="J548" s="39" t="n">
        <v>89</v>
      </c>
      <c r="K548" s="39" t="n">
        <v>3</v>
      </c>
      <c r="L548" s="39" t="n">
        <v>9</v>
      </c>
      <c r="M548" s="39" t="n">
        <v>31</v>
      </c>
      <c r="N548" s="39" t="n">
        <v>0</v>
      </c>
      <c r="O548" s="39" t="inlineStr">
        <is>
          <t>고2 저4</t>
        </is>
      </c>
      <c r="P548" s="38" t="n">
        <v>47</v>
      </c>
      <c r="Q548" s="39" t="inlineStr">
        <is>
          <t>-12</t>
        </is>
      </c>
      <c r="R548" s="39" t="inlineStr">
        <is>
          <t>상위89.0%</t>
        </is>
      </c>
      <c r="S548" s="39" t="n">
        <v>4</v>
      </c>
      <c r="T548" s="39" t="n">
        <v>0</v>
      </c>
      <c r="U548" s="39" t="n">
        <v>0</v>
      </c>
      <c r="V548" s="39" t="n">
        <v>0</v>
      </c>
      <c r="W548" s="39" t="n">
        <v>1</v>
      </c>
      <c r="X548" s="39" t="n">
        <v>22</v>
      </c>
      <c r="Y548" s="39" t="n">
        <v>5</v>
      </c>
      <c r="Z548" s="39" t="n">
        <v>28.63</v>
      </c>
      <c r="AA548" s="39" t="n">
        <v>17.94</v>
      </c>
    </row>
    <row r="549">
      <c r="A549" s="27" t="n">
        <v>678</v>
      </c>
      <c r="B549" s="28" t="n">
        <v>4</v>
      </c>
      <c r="C549" s="28" t="n">
        <v>5</v>
      </c>
      <c r="D549" s="28" t="n">
        <v>6</v>
      </c>
      <c r="E549" s="28" t="n">
        <v>12</v>
      </c>
      <c r="F549" s="28" t="n">
        <v>25</v>
      </c>
      <c r="G549" s="28" t="n">
        <v>37</v>
      </c>
      <c r="H549" s="28" t="n">
        <v>45</v>
      </c>
      <c r="I549" s="30" t="inlineStr">
        <is>
          <t>4 5 6 12 25 37</t>
        </is>
      </c>
      <c r="J549" s="28" t="n">
        <v>89</v>
      </c>
      <c r="K549" s="28" t="n">
        <v>3</v>
      </c>
      <c r="L549" s="28" t="n">
        <v>9</v>
      </c>
      <c r="M549" s="28" t="n">
        <v>33</v>
      </c>
      <c r="N549" s="28" t="n">
        <v>2</v>
      </c>
      <c r="O549" s="28" t="inlineStr">
        <is>
          <t>고2 저4</t>
        </is>
      </c>
      <c r="P549" s="27" t="n">
        <v>59</v>
      </c>
      <c r="Q549" s="28" t="inlineStr">
        <is>
          <t>-0</t>
        </is>
      </c>
      <c r="R549" s="28" t="inlineStr">
        <is>
          <t>상위52.2%</t>
        </is>
      </c>
      <c r="S549" s="28" t="n">
        <v>4</v>
      </c>
      <c r="T549" s="28" t="n">
        <v>0</v>
      </c>
      <c r="U549" s="28" t="n">
        <v>0</v>
      </c>
      <c r="V549" s="28" t="n">
        <v>0</v>
      </c>
      <c r="W549" s="28" t="n">
        <v>3</v>
      </c>
      <c r="X549" s="28" t="n">
        <v>25</v>
      </c>
      <c r="Y549" s="28" t="n">
        <v>6</v>
      </c>
      <c r="Z549" s="28" t="n">
        <v>22.88</v>
      </c>
      <c r="AA549" s="28" t="n">
        <v>18.24</v>
      </c>
    </row>
    <row r="550">
      <c r="A550" s="25" t="n">
        <v>677</v>
      </c>
      <c r="B550" s="26" t="n">
        <v>12</v>
      </c>
      <c r="C550" s="26" t="n">
        <v>15</v>
      </c>
      <c r="D550" s="26" t="n">
        <v>24</v>
      </c>
      <c r="E550" s="26" t="n">
        <v>36</v>
      </c>
      <c r="F550" s="26" t="n">
        <v>41</v>
      </c>
      <c r="G550" s="26" t="n">
        <v>44</v>
      </c>
      <c r="H550" s="26" t="n">
        <v>42</v>
      </c>
      <c r="I550" s="44" t="inlineStr">
        <is>
          <t>12 15 24 36 41 44</t>
        </is>
      </c>
      <c r="J550" s="26" t="n">
        <v>172</v>
      </c>
      <c r="K550" s="26" t="n">
        <v>2</v>
      </c>
      <c r="L550" s="26" t="n">
        <v>7</v>
      </c>
      <c r="M550" s="26" t="n">
        <v>32</v>
      </c>
      <c r="N550" s="26" t="n">
        <v>0</v>
      </c>
      <c r="O550" s="26" t="inlineStr">
        <is>
          <t>고4 저2</t>
        </is>
      </c>
      <c r="P550" s="25" t="n">
        <v>69</v>
      </c>
      <c r="Q550" s="26" t="inlineStr">
        <is>
          <t>+10</t>
        </is>
      </c>
      <c r="R550" s="26" t="inlineStr">
        <is>
          <t>상위19.9%</t>
        </is>
      </c>
      <c r="S550" s="26" t="n">
        <v>6</v>
      </c>
      <c r="T550" s="26" t="n">
        <v>0</v>
      </c>
      <c r="U550" s="26" t="n">
        <v>0</v>
      </c>
      <c r="V550" s="26" t="n">
        <v>0</v>
      </c>
      <c r="W550" s="26" t="n">
        <v>1</v>
      </c>
      <c r="X550" s="26" t="n">
        <v>33</v>
      </c>
      <c r="Y550" s="26" t="n">
        <v>8</v>
      </c>
      <c r="Z550" s="26" t="n">
        <v>19.21</v>
      </c>
      <c r="AA550" s="26" t="n">
        <v>32.32</v>
      </c>
    </row>
    <row r="551">
      <c r="A551" s="25" t="n">
        <v>676</v>
      </c>
      <c r="B551" s="26" t="n">
        <v>1</v>
      </c>
      <c r="C551" s="26" t="n">
        <v>8</v>
      </c>
      <c r="D551" s="26" t="n">
        <v>17</v>
      </c>
      <c r="E551" s="26" t="n">
        <v>34</v>
      </c>
      <c r="F551" s="26" t="n">
        <v>39</v>
      </c>
      <c r="G551" s="26" t="n">
        <v>45</v>
      </c>
      <c r="H551" s="26" t="n">
        <v>27</v>
      </c>
      <c r="I551" s="44" t="inlineStr">
        <is>
          <t>1 8 17 34 39 45</t>
        </is>
      </c>
      <c r="J551" s="26" t="n">
        <v>144</v>
      </c>
      <c r="K551" s="26" t="n">
        <v>4</v>
      </c>
      <c r="L551" s="26" t="n">
        <v>10</v>
      </c>
      <c r="M551" s="26" t="n">
        <v>44</v>
      </c>
      <c r="N551" s="26" t="n">
        <v>0</v>
      </c>
      <c r="O551" s="26" t="inlineStr">
        <is>
          <t>고3 저3</t>
        </is>
      </c>
      <c r="P551" s="25" t="n">
        <v>85</v>
      </c>
      <c r="Q551" s="26" t="inlineStr">
        <is>
          <t>+26</t>
        </is>
      </c>
      <c r="R551" s="26" t="inlineStr">
        <is>
          <t>상위1.4%</t>
        </is>
      </c>
      <c r="S551" s="26" t="n">
        <v>8</v>
      </c>
      <c r="T551" s="26" t="n">
        <v>0</v>
      </c>
      <c r="U551" s="26" t="n">
        <v>0</v>
      </c>
      <c r="V551" s="26" t="n">
        <v>0</v>
      </c>
      <c r="W551" s="26" t="n">
        <v>3</v>
      </c>
      <c r="X551" s="26" t="n">
        <v>38</v>
      </c>
      <c r="Y551" s="26" t="n">
        <v>8</v>
      </c>
      <c r="Z551" s="26" t="n">
        <v>18.8</v>
      </c>
      <c r="AA551" s="26" t="n">
        <v>26.15</v>
      </c>
    </row>
    <row r="552">
      <c r="A552" s="27" t="n">
        <v>675</v>
      </c>
      <c r="B552" s="28" t="n">
        <v>1</v>
      </c>
      <c r="C552" s="28" t="n">
        <v>8</v>
      </c>
      <c r="D552" s="28" t="n">
        <v>11</v>
      </c>
      <c r="E552" s="28" t="n">
        <v>15</v>
      </c>
      <c r="F552" s="28" t="n">
        <v>18</v>
      </c>
      <c r="G552" s="28" t="n">
        <v>45</v>
      </c>
      <c r="H552" s="28" t="n">
        <v>7</v>
      </c>
      <c r="I552" s="30" t="inlineStr">
        <is>
          <t>1 8 11 15 18 45</t>
        </is>
      </c>
      <c r="J552" s="28" t="n">
        <v>98</v>
      </c>
      <c r="K552" s="28" t="n">
        <v>4</v>
      </c>
      <c r="L552" s="28" t="n">
        <v>6</v>
      </c>
      <c r="M552" s="28" t="n">
        <v>44</v>
      </c>
      <c r="N552" s="28" t="n">
        <v>0</v>
      </c>
      <c r="O552" s="28" t="inlineStr">
        <is>
          <t>고1 저5</t>
        </is>
      </c>
      <c r="P552" s="27" t="n">
        <v>59</v>
      </c>
      <c r="Q552" s="28" t="inlineStr">
        <is>
          <t>-0</t>
        </is>
      </c>
      <c r="R552" s="28" t="inlineStr">
        <is>
          <t>상위52.2%</t>
        </is>
      </c>
      <c r="S552" s="28" t="n">
        <v>4</v>
      </c>
      <c r="T552" s="28" t="n">
        <v>0</v>
      </c>
      <c r="U552" s="28" t="n">
        <v>0</v>
      </c>
      <c r="V552" s="28" t="n">
        <v>0</v>
      </c>
      <c r="W552" s="28" t="n">
        <v>1</v>
      </c>
      <c r="X552" s="28" t="n">
        <v>28</v>
      </c>
      <c r="Y552" s="28" t="n">
        <v>4</v>
      </c>
      <c r="Z552" s="28" t="n">
        <v>35.15</v>
      </c>
      <c r="AA552" s="28" t="n">
        <v>19.16</v>
      </c>
    </row>
    <row r="553">
      <c r="A553" s="38" t="n">
        <v>674</v>
      </c>
      <c r="B553" s="39" t="n">
        <v>9</v>
      </c>
      <c r="C553" s="39" t="n">
        <v>10</v>
      </c>
      <c r="D553" s="39" t="n">
        <v>14</v>
      </c>
      <c r="E553" s="39" t="n">
        <v>25</v>
      </c>
      <c r="F553" s="39" t="n">
        <v>27</v>
      </c>
      <c r="G553" s="39" t="n">
        <v>31</v>
      </c>
      <c r="H553" s="39" t="n">
        <v>11</v>
      </c>
      <c r="I553" s="40" t="inlineStr">
        <is>
          <t>9 10 14 25 27 31</t>
        </is>
      </c>
      <c r="J553" s="39" t="n">
        <v>116</v>
      </c>
      <c r="K553" s="39" t="n">
        <v>4</v>
      </c>
      <c r="L553" s="39" t="n">
        <v>8</v>
      </c>
      <c r="M553" s="39" t="n">
        <v>22</v>
      </c>
      <c r="N553" s="39" t="n">
        <v>1</v>
      </c>
      <c r="O553" s="39" t="inlineStr">
        <is>
          <t>고3 저3</t>
        </is>
      </c>
      <c r="P553" s="38" t="n">
        <v>44</v>
      </c>
      <c r="Q553" s="39" t="inlineStr">
        <is>
          <t>-15</t>
        </is>
      </c>
      <c r="R553" s="39" t="inlineStr">
        <is>
          <t>상위93.5%</t>
        </is>
      </c>
      <c r="S553" s="39" t="n">
        <v>3</v>
      </c>
      <c r="T553" s="39" t="n">
        <v>0</v>
      </c>
      <c r="U553" s="39" t="n">
        <v>0</v>
      </c>
      <c r="V553" s="39" t="n">
        <v>0</v>
      </c>
      <c r="W553" s="39" t="n">
        <v>0</v>
      </c>
      <c r="X553" s="39" t="n">
        <v>22</v>
      </c>
      <c r="Y553" s="39" t="n">
        <v>8</v>
      </c>
      <c r="Z553" s="39" t="n">
        <v>17.71</v>
      </c>
      <c r="AA553" s="39" t="n">
        <v>15.47</v>
      </c>
    </row>
    <row r="554">
      <c r="A554" s="27" t="n">
        <v>673</v>
      </c>
      <c r="B554" s="28" t="n">
        <v>7</v>
      </c>
      <c r="C554" s="28" t="n">
        <v>10</v>
      </c>
      <c r="D554" s="28" t="n">
        <v>17</v>
      </c>
      <c r="E554" s="28" t="n">
        <v>29</v>
      </c>
      <c r="F554" s="28" t="n">
        <v>33</v>
      </c>
      <c r="G554" s="28" t="n">
        <v>44</v>
      </c>
      <c r="H554" s="28" t="n">
        <v>5</v>
      </c>
      <c r="I554" s="30" t="inlineStr">
        <is>
          <t>7 10 17 29 33 44</t>
        </is>
      </c>
      <c r="J554" s="28" t="n">
        <v>140</v>
      </c>
      <c r="K554" s="28" t="n">
        <v>4</v>
      </c>
      <c r="L554" s="28" t="n">
        <v>10</v>
      </c>
      <c r="M554" s="28" t="n">
        <v>37</v>
      </c>
      <c r="N554" s="28" t="n">
        <v>0</v>
      </c>
      <c r="O554" s="28" t="inlineStr">
        <is>
          <t>고3 저3</t>
        </is>
      </c>
      <c r="P554" s="27" t="n">
        <v>66</v>
      </c>
      <c r="Q554" s="28" t="inlineStr">
        <is>
          <t>+7</t>
        </is>
      </c>
      <c r="R554" s="28" t="inlineStr">
        <is>
          <t>상위29.4%</t>
        </is>
      </c>
      <c r="S554" s="28" t="n">
        <v>7</v>
      </c>
      <c r="T554" s="28" t="n">
        <v>0</v>
      </c>
      <c r="U554" s="28" t="n">
        <v>0</v>
      </c>
      <c r="V554" s="28" t="n">
        <v>0</v>
      </c>
      <c r="W554" s="28" t="n">
        <v>2</v>
      </c>
      <c r="X554" s="28" t="n">
        <v>30</v>
      </c>
      <c r="Y554" s="28" t="n">
        <v>10</v>
      </c>
      <c r="Z554" s="28" t="n">
        <v>14.91</v>
      </c>
      <c r="AA554" s="28" t="n">
        <v>26.83</v>
      </c>
    </row>
    <row r="555">
      <c r="A555" s="27" t="n">
        <v>672</v>
      </c>
      <c r="B555" s="28" t="n">
        <v>8</v>
      </c>
      <c r="C555" s="28" t="n">
        <v>21</v>
      </c>
      <c r="D555" s="28" t="n">
        <v>28</v>
      </c>
      <c r="E555" s="28" t="n">
        <v>31</v>
      </c>
      <c r="F555" s="28" t="n">
        <v>36</v>
      </c>
      <c r="G555" s="28" t="n">
        <v>45</v>
      </c>
      <c r="H555" s="28" t="n">
        <v>43</v>
      </c>
      <c r="I555" s="30" t="inlineStr">
        <is>
          <t>8 21 28 31 36 45</t>
        </is>
      </c>
      <c r="J555" s="28" t="n">
        <v>169</v>
      </c>
      <c r="K555" s="28" t="n">
        <v>3</v>
      </c>
      <c r="L555" s="28" t="n">
        <v>10</v>
      </c>
      <c r="M555" s="28" t="n">
        <v>37</v>
      </c>
      <c r="N555" s="28" t="n">
        <v>0</v>
      </c>
      <c r="O555" s="28" t="inlineStr">
        <is>
          <t>고4 저2</t>
        </is>
      </c>
      <c r="P555" s="27" t="n">
        <v>59</v>
      </c>
      <c r="Q555" s="28" t="inlineStr">
        <is>
          <t>-0</t>
        </is>
      </c>
      <c r="R555" s="28" t="inlineStr">
        <is>
          <t>상위52.2%</t>
        </is>
      </c>
      <c r="S555" s="28" t="n">
        <v>3</v>
      </c>
      <c r="T555" s="28" t="n">
        <v>0</v>
      </c>
      <c r="U555" s="28" t="n">
        <v>0</v>
      </c>
      <c r="V555" s="28" t="n">
        <v>0</v>
      </c>
      <c r="W555" s="28" t="n">
        <v>1</v>
      </c>
      <c r="X555" s="28" t="n">
        <v>28</v>
      </c>
      <c r="Y555" s="28" t="n">
        <v>9</v>
      </c>
      <c r="Z555" s="28" t="n">
        <v>17.55</v>
      </c>
      <c r="AA555" s="28" t="n">
        <v>22.78</v>
      </c>
    </row>
    <row r="556">
      <c r="A556" s="41" t="n">
        <v>671</v>
      </c>
      <c r="B556" s="42" t="n">
        <v>7</v>
      </c>
      <c r="C556" s="42" t="n">
        <v>9</v>
      </c>
      <c r="D556" s="42" t="n">
        <v>10</v>
      </c>
      <c r="E556" s="42" t="n">
        <v>13</v>
      </c>
      <c r="F556" s="42" t="n">
        <v>31</v>
      </c>
      <c r="G556" s="42" t="n">
        <v>35</v>
      </c>
      <c r="H556" s="42" t="n">
        <v>24</v>
      </c>
      <c r="I556" s="43" t="inlineStr">
        <is>
          <t>7 9 10 13 31 35</t>
        </is>
      </c>
      <c r="J556" s="42" t="n">
        <v>105</v>
      </c>
      <c r="K556" s="42" t="n">
        <v>5</v>
      </c>
      <c r="L556" s="42" t="n">
        <v>7</v>
      </c>
      <c r="M556" s="42" t="n">
        <v>28</v>
      </c>
      <c r="N556" s="42" t="n">
        <v>1</v>
      </c>
      <c r="O556" s="42" t="inlineStr">
        <is>
          <t>고2 저4</t>
        </is>
      </c>
      <c r="P556" s="41" t="n">
        <v>53</v>
      </c>
      <c r="Q556" s="42" t="inlineStr">
        <is>
          <t>-6</t>
        </is>
      </c>
      <c r="R556" s="42" t="inlineStr">
        <is>
          <t>상위73.7%</t>
        </is>
      </c>
      <c r="S556" s="42" t="n">
        <v>3</v>
      </c>
      <c r="T556" s="42" t="n">
        <v>0</v>
      </c>
      <c r="U556" s="42" t="n">
        <v>0</v>
      </c>
      <c r="V556" s="42" t="n">
        <v>0</v>
      </c>
      <c r="W556" s="42" t="n">
        <v>1</v>
      </c>
      <c r="X556" s="42" t="n">
        <v>25</v>
      </c>
      <c r="Y556" s="42" t="n">
        <v>4</v>
      </c>
      <c r="Z556" s="42" t="n">
        <v>37.22</v>
      </c>
      <c r="AA556" s="42" t="n">
        <v>19.32</v>
      </c>
    </row>
    <row r="557">
      <c r="A557" s="38" t="n">
        <v>670</v>
      </c>
      <c r="B557" s="39" t="n">
        <v>11</v>
      </c>
      <c r="C557" s="39" t="n">
        <v>18</v>
      </c>
      <c r="D557" s="39" t="n">
        <v>26</v>
      </c>
      <c r="E557" s="39" t="n">
        <v>27</v>
      </c>
      <c r="F557" s="39" t="n">
        <v>40</v>
      </c>
      <c r="G557" s="39" t="n">
        <v>41</v>
      </c>
      <c r="H557" s="39" t="n">
        <v>25</v>
      </c>
      <c r="I557" s="40" t="inlineStr">
        <is>
          <t>11 18 26 27 40 41</t>
        </is>
      </c>
      <c r="J557" s="39" t="n">
        <v>163</v>
      </c>
      <c r="K557" s="39" t="n">
        <v>3</v>
      </c>
      <c r="L557" s="39" t="n">
        <v>7</v>
      </c>
      <c r="M557" s="39" t="n">
        <v>30</v>
      </c>
      <c r="N557" s="39" t="n">
        <v>2</v>
      </c>
      <c r="O557" s="39" t="inlineStr">
        <is>
          <t>고4 저2</t>
        </is>
      </c>
      <c r="P557" s="38" t="n">
        <v>46</v>
      </c>
      <c r="Q557" s="39" t="inlineStr">
        <is>
          <t>-13</t>
        </is>
      </c>
      <c r="R557" s="39" t="inlineStr">
        <is>
          <t>상위90.9%</t>
        </is>
      </c>
      <c r="S557" s="39" t="n">
        <v>5</v>
      </c>
      <c r="T557" s="39" t="n">
        <v>0</v>
      </c>
      <c r="U557" s="39" t="n">
        <v>0</v>
      </c>
      <c r="V557" s="39" t="n">
        <v>0</v>
      </c>
      <c r="W557" s="39" t="n">
        <v>2</v>
      </c>
      <c r="X557" s="39" t="n">
        <v>20</v>
      </c>
      <c r="Y557" s="39" t="n">
        <v>12</v>
      </c>
      <c r="Z557" s="39" t="n">
        <v>11.92</v>
      </c>
      <c r="AA557" s="39" t="n">
        <v>18.12</v>
      </c>
    </row>
    <row r="558">
      <c r="A558" s="27" t="n">
        <v>669</v>
      </c>
      <c r="B558" s="28" t="n">
        <v>7</v>
      </c>
      <c r="C558" s="28" t="n">
        <v>8</v>
      </c>
      <c r="D558" s="28" t="n">
        <v>20</v>
      </c>
      <c r="E558" s="28" t="n">
        <v>29</v>
      </c>
      <c r="F558" s="28" t="n">
        <v>33</v>
      </c>
      <c r="G558" s="28" t="n">
        <v>38</v>
      </c>
      <c r="H558" s="28" t="n">
        <v>9</v>
      </c>
      <c r="I558" s="30" t="inlineStr">
        <is>
          <t>7 8 20 29 33 38</t>
        </is>
      </c>
      <c r="J558" s="28" t="n">
        <v>135</v>
      </c>
      <c r="K558" s="28" t="n">
        <v>3</v>
      </c>
      <c r="L558" s="28" t="n">
        <v>8</v>
      </c>
      <c r="M558" s="28" t="n">
        <v>31</v>
      </c>
      <c r="N558" s="28" t="n">
        <v>1</v>
      </c>
      <c r="O558" s="28" t="inlineStr">
        <is>
          <t>고3 저3</t>
        </is>
      </c>
      <c r="P558" s="27" t="n">
        <v>65</v>
      </c>
      <c r="Q558" s="28" t="inlineStr">
        <is>
          <t>+6</t>
        </is>
      </c>
      <c r="R558" s="28" t="inlineStr">
        <is>
          <t>상위32.5%</t>
        </is>
      </c>
      <c r="S558" s="28" t="n">
        <v>6</v>
      </c>
      <c r="T558" s="28" t="n">
        <v>0</v>
      </c>
      <c r="U558" s="28" t="n">
        <v>0</v>
      </c>
      <c r="V558" s="28" t="n">
        <v>0</v>
      </c>
      <c r="W558" s="28" t="n">
        <v>1</v>
      </c>
      <c r="X558" s="28" t="n">
        <v>31</v>
      </c>
      <c r="Y558" s="28" t="n">
        <v>6</v>
      </c>
      <c r="Z558" s="28" t="n">
        <v>27.08</v>
      </c>
      <c r="AA558" s="28" t="n">
        <v>22.65</v>
      </c>
    </row>
    <row r="559">
      <c r="A559" s="27" t="n">
        <v>668</v>
      </c>
      <c r="B559" s="28" t="n">
        <v>12</v>
      </c>
      <c r="C559" s="28" t="n">
        <v>14</v>
      </c>
      <c r="D559" s="28" t="n">
        <v>15</v>
      </c>
      <c r="E559" s="28" t="n">
        <v>24</v>
      </c>
      <c r="F559" s="28" t="n">
        <v>27</v>
      </c>
      <c r="G559" s="28" t="n">
        <v>32</v>
      </c>
      <c r="H559" s="28" t="n">
        <v>3</v>
      </c>
      <c r="I559" s="30" t="inlineStr">
        <is>
          <t>12 14 15 24 27 32</t>
        </is>
      </c>
      <c r="J559" s="28" t="n">
        <v>124</v>
      </c>
      <c r="K559" s="28" t="n">
        <v>2</v>
      </c>
      <c r="L559" s="28" t="n">
        <v>8</v>
      </c>
      <c r="M559" s="28" t="n">
        <v>20</v>
      </c>
      <c r="N559" s="28" t="n">
        <v>1</v>
      </c>
      <c r="O559" s="28" t="inlineStr">
        <is>
          <t>고3 저3</t>
        </is>
      </c>
      <c r="P559" s="27" t="n">
        <v>66</v>
      </c>
      <c r="Q559" s="28" t="inlineStr">
        <is>
          <t>+7</t>
        </is>
      </c>
      <c r="R559" s="28" t="inlineStr">
        <is>
          <t>상위29.4%</t>
        </is>
      </c>
      <c r="S559" s="28" t="n">
        <v>7</v>
      </c>
      <c r="T559" s="28" t="n">
        <v>0</v>
      </c>
      <c r="U559" s="28" t="n">
        <v>0</v>
      </c>
      <c r="V559" s="28" t="n">
        <v>0</v>
      </c>
      <c r="W559" s="28" t="n">
        <v>2</v>
      </c>
      <c r="X559" s="28" t="n">
        <v>30</v>
      </c>
      <c r="Y559" s="28" t="n">
        <v>5</v>
      </c>
      <c r="Z559" s="28" t="n">
        <v>29.91</v>
      </c>
      <c r="AA559" s="28" t="n">
        <v>27.86</v>
      </c>
    </row>
    <row r="560">
      <c r="A560" s="38" t="n">
        <v>667</v>
      </c>
      <c r="B560" s="39" t="n">
        <v>15</v>
      </c>
      <c r="C560" s="39" t="n">
        <v>17</v>
      </c>
      <c r="D560" s="39" t="n">
        <v>25</v>
      </c>
      <c r="E560" s="39" t="n">
        <v>37</v>
      </c>
      <c r="F560" s="39" t="n">
        <v>42</v>
      </c>
      <c r="G560" s="39" t="n">
        <v>43</v>
      </c>
      <c r="H560" s="39" t="n">
        <v>13</v>
      </c>
      <c r="I560" s="40" t="inlineStr">
        <is>
          <t>15 17 25 37 42 43</t>
        </is>
      </c>
      <c r="J560" s="39" t="n">
        <v>179</v>
      </c>
      <c r="K560" s="39" t="n">
        <v>5</v>
      </c>
      <c r="L560" s="39" t="n">
        <v>10</v>
      </c>
      <c r="M560" s="39" t="n">
        <v>28</v>
      </c>
      <c r="N560" s="39" t="n">
        <v>1</v>
      </c>
      <c r="O560" s="39" t="inlineStr">
        <is>
          <t>고4 저2</t>
        </is>
      </c>
      <c r="P560" s="38" t="n">
        <v>48</v>
      </c>
      <c r="Q560" s="39" t="inlineStr">
        <is>
          <t>-11</t>
        </is>
      </c>
      <c r="R560" s="39" t="inlineStr">
        <is>
          <t>상위87.0%</t>
        </is>
      </c>
      <c r="S560" s="39" t="n">
        <v>4</v>
      </c>
      <c r="T560" s="39" t="n">
        <v>0</v>
      </c>
      <c r="U560" s="39" t="n">
        <v>0</v>
      </c>
      <c r="V560" s="39" t="n">
        <v>0</v>
      </c>
      <c r="W560" s="39" t="n">
        <v>2</v>
      </c>
      <c r="X560" s="39" t="n">
        <v>21</v>
      </c>
      <c r="Y560" s="39" t="n">
        <v>7</v>
      </c>
      <c r="Z560" s="39" t="n">
        <v>22.29</v>
      </c>
      <c r="AA560" s="39" t="n">
        <v>20.1</v>
      </c>
    </row>
    <row r="561">
      <c r="A561" s="25" t="n">
        <v>666</v>
      </c>
      <c r="B561" s="26" t="n">
        <v>2</v>
      </c>
      <c r="C561" s="26" t="n">
        <v>4</v>
      </c>
      <c r="D561" s="26" t="n">
        <v>6</v>
      </c>
      <c r="E561" s="26" t="n">
        <v>11</v>
      </c>
      <c r="F561" s="26" t="n">
        <v>17</v>
      </c>
      <c r="G561" s="26" t="n">
        <v>28</v>
      </c>
      <c r="H561" s="26" t="n">
        <v>16</v>
      </c>
      <c r="I561" s="44" t="inlineStr">
        <is>
          <t>2 4 6 11 17 28</t>
        </is>
      </c>
      <c r="J561" s="26" t="n">
        <v>68</v>
      </c>
      <c r="K561" s="26" t="n">
        <v>2</v>
      </c>
      <c r="L561" s="26" t="n">
        <v>8</v>
      </c>
      <c r="M561" s="26" t="n">
        <v>26</v>
      </c>
      <c r="N561" s="26" t="n">
        <v>0</v>
      </c>
      <c r="O561" s="26" t="inlineStr">
        <is>
          <t>고1 저5</t>
        </is>
      </c>
      <c r="P561" s="25" t="n">
        <v>79</v>
      </c>
      <c r="Q561" s="26" t="inlineStr">
        <is>
          <t>+20</t>
        </is>
      </c>
      <c r="R561" s="26" t="inlineStr">
        <is>
          <t>상위4.5%</t>
        </is>
      </c>
      <c r="S561" s="26" t="n">
        <v>4</v>
      </c>
      <c r="T561" s="26" t="n">
        <v>0</v>
      </c>
      <c r="U561" s="26" t="n">
        <v>0</v>
      </c>
      <c r="V561" s="26" t="n">
        <v>0</v>
      </c>
      <c r="W561" s="26" t="n">
        <v>3</v>
      </c>
      <c r="X561" s="26" t="n">
        <v>35</v>
      </c>
      <c r="Y561" s="26" t="n">
        <v>6</v>
      </c>
      <c r="Z561" s="26" t="n">
        <v>23.97</v>
      </c>
      <c r="AA561" s="26" t="n">
        <v>31.11</v>
      </c>
    </row>
    <row r="562">
      <c r="A562" s="25" t="n">
        <v>665</v>
      </c>
      <c r="B562" s="26" t="n">
        <v>5</v>
      </c>
      <c r="C562" s="26" t="n">
        <v>6</v>
      </c>
      <c r="D562" s="26" t="n">
        <v>11</v>
      </c>
      <c r="E562" s="26" t="n">
        <v>17</v>
      </c>
      <c r="F562" s="26" t="n">
        <v>38</v>
      </c>
      <c r="G562" s="26" t="n">
        <v>44</v>
      </c>
      <c r="H562" s="26" t="n">
        <v>13</v>
      </c>
      <c r="I562" s="44" t="inlineStr">
        <is>
          <t>5 6 11 17 38 44</t>
        </is>
      </c>
      <c r="J562" s="26" t="n">
        <v>121</v>
      </c>
      <c r="K562" s="26" t="n">
        <v>3</v>
      </c>
      <c r="L562" s="26" t="n">
        <v>6</v>
      </c>
      <c r="M562" s="26" t="n">
        <v>39</v>
      </c>
      <c r="N562" s="26" t="n">
        <v>1</v>
      </c>
      <c r="O562" s="26" t="inlineStr">
        <is>
          <t>고2 저4</t>
        </is>
      </c>
      <c r="P562" s="25" t="n">
        <v>74</v>
      </c>
      <c r="Q562" s="26" t="inlineStr">
        <is>
          <t>+15</t>
        </is>
      </c>
      <c r="R562" s="26" t="inlineStr">
        <is>
          <t>상위9.2%</t>
        </is>
      </c>
      <c r="S562" s="26" t="n">
        <v>7</v>
      </c>
      <c r="T562" s="26" t="n">
        <v>0</v>
      </c>
      <c r="U562" s="26" t="n">
        <v>0</v>
      </c>
      <c r="V562" s="26" t="n">
        <v>0</v>
      </c>
      <c r="W562" s="26" t="n">
        <v>2</v>
      </c>
      <c r="X562" s="26" t="n">
        <v>34</v>
      </c>
      <c r="Y562" s="26" t="n">
        <v>4</v>
      </c>
      <c r="Z562" s="26" t="n">
        <v>36.43</v>
      </c>
      <c r="AA562" s="26" t="n">
        <v>24.08</v>
      </c>
    </row>
    <row r="563">
      <c r="A563" s="25" t="n">
        <v>664</v>
      </c>
      <c r="B563" s="26" t="n">
        <v>10</v>
      </c>
      <c r="C563" s="26" t="n">
        <v>20</v>
      </c>
      <c r="D563" s="26" t="n">
        <v>33</v>
      </c>
      <c r="E563" s="26" t="n">
        <v>36</v>
      </c>
      <c r="F563" s="26" t="n">
        <v>41</v>
      </c>
      <c r="G563" s="26" t="n">
        <v>44</v>
      </c>
      <c r="H563" s="26" t="n">
        <v>5</v>
      </c>
      <c r="I563" s="44" t="inlineStr">
        <is>
          <t>10 20 33 36 41 44</t>
        </is>
      </c>
      <c r="J563" s="26" t="n">
        <v>184</v>
      </c>
      <c r="K563" s="26" t="n">
        <v>2</v>
      </c>
      <c r="L563" s="26" t="n">
        <v>8</v>
      </c>
      <c r="M563" s="26" t="n">
        <v>34</v>
      </c>
      <c r="N563" s="26" t="n">
        <v>0</v>
      </c>
      <c r="O563" s="26" t="inlineStr">
        <is>
          <t>고4 저2</t>
        </is>
      </c>
      <c r="P563" s="25" t="n">
        <v>69</v>
      </c>
      <c r="Q563" s="26" t="inlineStr">
        <is>
          <t>+10</t>
        </is>
      </c>
      <c r="R563" s="26" t="inlineStr">
        <is>
          <t>상위19.9%</t>
        </is>
      </c>
      <c r="S563" s="26" t="n">
        <v>7</v>
      </c>
      <c r="T563" s="26" t="n">
        <v>0</v>
      </c>
      <c r="U563" s="26" t="n">
        <v>0</v>
      </c>
      <c r="V563" s="26" t="n">
        <v>0</v>
      </c>
      <c r="W563" s="26" t="n">
        <v>3</v>
      </c>
      <c r="X563" s="26" t="n">
        <v>30</v>
      </c>
      <c r="Y563" s="26" t="n">
        <v>10</v>
      </c>
      <c r="Z563" s="26" t="n">
        <v>15.37</v>
      </c>
      <c r="AA563" s="26" t="n">
        <v>26.1</v>
      </c>
    </row>
    <row r="564">
      <c r="A564" s="38" t="n">
        <v>663</v>
      </c>
      <c r="B564" s="39" t="n">
        <v>3</v>
      </c>
      <c r="C564" s="39" t="n">
        <v>5</v>
      </c>
      <c r="D564" s="39" t="n">
        <v>8</v>
      </c>
      <c r="E564" s="39" t="n">
        <v>19</v>
      </c>
      <c r="F564" s="39" t="n">
        <v>38</v>
      </c>
      <c r="G564" s="39" t="n">
        <v>42</v>
      </c>
      <c r="H564" s="39" t="n">
        <v>20</v>
      </c>
      <c r="I564" s="40" t="inlineStr">
        <is>
          <t>3 5 8 19 38 42</t>
        </is>
      </c>
      <c r="J564" s="39" t="n">
        <v>115</v>
      </c>
      <c r="K564" s="39" t="n">
        <v>3</v>
      </c>
      <c r="L564" s="39" t="n">
        <v>10</v>
      </c>
      <c r="M564" s="39" t="n">
        <v>39</v>
      </c>
      <c r="N564" s="39" t="n">
        <v>0</v>
      </c>
      <c r="O564" s="39" t="inlineStr">
        <is>
          <t>고2 저4</t>
        </is>
      </c>
      <c r="P564" s="38" t="n">
        <v>40</v>
      </c>
      <c r="Q564" s="39" t="inlineStr">
        <is>
          <t>-19</t>
        </is>
      </c>
      <c r="R564" s="39" t="inlineStr">
        <is>
          <t>상위97.4%</t>
        </is>
      </c>
      <c r="S564" s="39" t="n">
        <v>3</v>
      </c>
      <c r="T564" s="39" t="n">
        <v>0</v>
      </c>
      <c r="U564" s="39" t="n">
        <v>0</v>
      </c>
      <c r="V564" s="39" t="n">
        <v>0</v>
      </c>
      <c r="W564" s="39" t="n">
        <v>0</v>
      </c>
      <c r="X564" s="39" t="n">
        <v>20</v>
      </c>
      <c r="Y564" s="39" t="n">
        <v>7</v>
      </c>
      <c r="Z564" s="39" t="n">
        <v>20.8</v>
      </c>
      <c r="AA564" s="39" t="n">
        <v>9.58</v>
      </c>
    </row>
    <row r="565">
      <c r="A565" s="27" t="n">
        <v>662</v>
      </c>
      <c r="B565" s="28" t="n">
        <v>5</v>
      </c>
      <c r="C565" s="28" t="n">
        <v>6</v>
      </c>
      <c r="D565" s="28" t="n">
        <v>9</v>
      </c>
      <c r="E565" s="28" t="n">
        <v>11</v>
      </c>
      <c r="F565" s="28" t="n">
        <v>15</v>
      </c>
      <c r="G565" s="28" t="n">
        <v>37</v>
      </c>
      <c r="H565" s="28" t="n">
        <v>26</v>
      </c>
      <c r="I565" s="30" t="inlineStr">
        <is>
          <t>5 6 9 11 15 37</t>
        </is>
      </c>
      <c r="J565" s="28" t="n">
        <v>83</v>
      </c>
      <c r="K565" s="28" t="n">
        <v>5</v>
      </c>
      <c r="L565" s="28" t="n">
        <v>8</v>
      </c>
      <c r="M565" s="28" t="n">
        <v>32</v>
      </c>
      <c r="N565" s="28" t="n">
        <v>1</v>
      </c>
      <c r="O565" s="28" t="inlineStr">
        <is>
          <t>고1 저5</t>
        </is>
      </c>
      <c r="P565" s="27" t="n">
        <v>63</v>
      </c>
      <c r="Q565" s="28" t="inlineStr">
        <is>
          <t>+4</t>
        </is>
      </c>
      <c r="R565" s="28" t="inlineStr">
        <is>
          <t>상위38.3%</t>
        </is>
      </c>
      <c r="S565" s="28" t="n">
        <v>5</v>
      </c>
      <c r="T565" s="28" t="n">
        <v>0</v>
      </c>
      <c r="U565" s="28" t="n">
        <v>0</v>
      </c>
      <c r="V565" s="28" t="n">
        <v>0</v>
      </c>
      <c r="W565" s="28" t="n">
        <v>1</v>
      </c>
      <c r="X565" s="28" t="n">
        <v>30</v>
      </c>
      <c r="Y565" s="28" t="n">
        <v>8</v>
      </c>
      <c r="Z565" s="28" t="n">
        <v>16.9</v>
      </c>
      <c r="AA565" s="28" t="n">
        <v>21.37</v>
      </c>
    </row>
    <row r="566">
      <c r="A566" s="27" t="n">
        <v>661</v>
      </c>
      <c r="B566" s="28" t="n">
        <v>2</v>
      </c>
      <c r="C566" s="28" t="n">
        <v>3</v>
      </c>
      <c r="D566" s="28" t="n">
        <v>12</v>
      </c>
      <c r="E566" s="28" t="n">
        <v>20</v>
      </c>
      <c r="F566" s="28" t="n">
        <v>27</v>
      </c>
      <c r="G566" s="28" t="n">
        <v>38</v>
      </c>
      <c r="H566" s="28" t="n">
        <v>40</v>
      </c>
      <c r="I566" s="30" t="inlineStr">
        <is>
          <t>2 3 12 20 27 38</t>
        </is>
      </c>
      <c r="J566" s="28" t="n">
        <v>102</v>
      </c>
      <c r="K566" s="28" t="n">
        <v>2</v>
      </c>
      <c r="L566" s="28" t="n">
        <v>9</v>
      </c>
      <c r="M566" s="28" t="n">
        <v>36</v>
      </c>
      <c r="N566" s="28" t="n">
        <v>1</v>
      </c>
      <c r="O566" s="28" t="inlineStr">
        <is>
          <t>고2 저4</t>
        </is>
      </c>
      <c r="P566" s="27" t="n">
        <v>60</v>
      </c>
      <c r="Q566" s="28" t="inlineStr">
        <is>
          <t>+1</t>
        </is>
      </c>
      <c r="R566" s="28" t="inlineStr">
        <is>
          <t>상위48.5%</t>
        </is>
      </c>
      <c r="S566" s="28" t="n">
        <v>7</v>
      </c>
      <c r="T566" s="28" t="n">
        <v>0</v>
      </c>
      <c r="U566" s="28" t="n">
        <v>0</v>
      </c>
      <c r="V566" s="28" t="n">
        <v>0</v>
      </c>
      <c r="W566" s="28" t="n">
        <v>2</v>
      </c>
      <c r="X566" s="28" t="n">
        <v>27</v>
      </c>
      <c r="Y566" s="28" t="n">
        <v>8</v>
      </c>
      <c r="Z566" s="28" t="n">
        <v>17.13</v>
      </c>
      <c r="AA566" s="28" t="n">
        <v>14.07</v>
      </c>
    </row>
    <row r="567">
      <c r="A567" s="38" t="n">
        <v>660</v>
      </c>
      <c r="B567" s="39" t="n">
        <v>4</v>
      </c>
      <c r="C567" s="39" t="n">
        <v>9</v>
      </c>
      <c r="D567" s="39" t="n">
        <v>23</v>
      </c>
      <c r="E567" s="39" t="n">
        <v>33</v>
      </c>
      <c r="F567" s="39" t="n">
        <v>39</v>
      </c>
      <c r="G567" s="39" t="n">
        <v>44</v>
      </c>
      <c r="H567" s="39" t="n">
        <v>14</v>
      </c>
      <c r="I567" s="40" t="inlineStr">
        <is>
          <t>4 9 23 33 39 44</t>
        </is>
      </c>
      <c r="J567" s="39" t="n">
        <v>152</v>
      </c>
      <c r="K567" s="39" t="n">
        <v>4</v>
      </c>
      <c r="L567" s="39" t="n">
        <v>8</v>
      </c>
      <c r="M567" s="39" t="n">
        <v>40</v>
      </c>
      <c r="N567" s="39" t="n">
        <v>0</v>
      </c>
      <c r="O567" s="39" t="inlineStr">
        <is>
          <t>고4 저2</t>
        </is>
      </c>
      <c r="P567" s="38" t="n">
        <v>41</v>
      </c>
      <c r="Q567" s="39" t="inlineStr">
        <is>
          <t>-18</t>
        </is>
      </c>
      <c r="R567" s="39" t="inlineStr">
        <is>
          <t>상위96.2%</t>
        </is>
      </c>
      <c r="S567" s="39" t="n">
        <v>3</v>
      </c>
      <c r="T567" s="39" t="n">
        <v>0</v>
      </c>
      <c r="U567" s="39" t="n">
        <v>0</v>
      </c>
      <c r="V567" s="39" t="n">
        <v>0</v>
      </c>
      <c r="W567" s="39" t="n">
        <v>1</v>
      </c>
      <c r="X567" s="39" t="n">
        <v>19</v>
      </c>
      <c r="Y567" s="39" t="n">
        <v>10</v>
      </c>
      <c r="Z567" s="39" t="n">
        <v>14.21</v>
      </c>
      <c r="AA567" s="39" t="n">
        <v>15.26</v>
      </c>
    </row>
    <row r="568">
      <c r="A568" s="41" t="n">
        <v>659</v>
      </c>
      <c r="B568" s="42" t="n">
        <v>7</v>
      </c>
      <c r="C568" s="42" t="n">
        <v>18</v>
      </c>
      <c r="D568" s="42" t="n">
        <v>19</v>
      </c>
      <c r="E568" s="42" t="n">
        <v>27</v>
      </c>
      <c r="F568" s="42" t="n">
        <v>29</v>
      </c>
      <c r="G568" s="42" t="n">
        <v>42</v>
      </c>
      <c r="H568" s="42" t="n">
        <v>45</v>
      </c>
      <c r="I568" s="43" t="inlineStr">
        <is>
          <t>7 18 19 27 29 42</t>
        </is>
      </c>
      <c r="J568" s="42" t="n">
        <v>142</v>
      </c>
      <c r="K568" s="42" t="n">
        <v>4</v>
      </c>
      <c r="L568" s="42" t="n">
        <v>9</v>
      </c>
      <c r="M568" s="42" t="n">
        <v>35</v>
      </c>
      <c r="N568" s="42" t="n">
        <v>1</v>
      </c>
      <c r="O568" s="42" t="inlineStr">
        <is>
          <t>고3 저3</t>
        </is>
      </c>
      <c r="P568" s="41" t="n">
        <v>57</v>
      </c>
      <c r="Q568" s="42" t="inlineStr">
        <is>
          <t>-2</t>
        </is>
      </c>
      <c r="R568" s="42" t="inlineStr">
        <is>
          <t>상위59.3%</t>
        </is>
      </c>
      <c r="S568" s="42" t="n">
        <v>4</v>
      </c>
      <c r="T568" s="42" t="n">
        <v>0</v>
      </c>
      <c r="U568" s="42" t="n">
        <v>0</v>
      </c>
      <c r="V568" s="42" t="n">
        <v>0</v>
      </c>
      <c r="W568" s="42" t="n">
        <v>1</v>
      </c>
      <c r="X568" s="42" t="n">
        <v>27</v>
      </c>
      <c r="Y568" s="42" t="n">
        <v>11</v>
      </c>
      <c r="Z568" s="42" t="n">
        <v>13.37</v>
      </c>
      <c r="AA568" s="42" t="n">
        <v>19.98</v>
      </c>
    </row>
    <row r="569">
      <c r="A569" s="38" t="n">
        <v>658</v>
      </c>
      <c r="B569" s="39" t="n">
        <v>8</v>
      </c>
      <c r="C569" s="39" t="n">
        <v>19</v>
      </c>
      <c r="D569" s="39" t="n">
        <v>25</v>
      </c>
      <c r="E569" s="39" t="n">
        <v>28</v>
      </c>
      <c r="F569" s="39" t="n">
        <v>32</v>
      </c>
      <c r="G569" s="39" t="n">
        <v>36</v>
      </c>
      <c r="H569" s="39" t="n">
        <v>37</v>
      </c>
      <c r="I569" s="40" t="inlineStr">
        <is>
          <t>8 19 25 28 32 36</t>
        </is>
      </c>
      <c r="J569" s="39" t="n">
        <v>148</v>
      </c>
      <c r="K569" s="39" t="n">
        <v>2</v>
      </c>
      <c r="L569" s="39" t="n">
        <v>7</v>
      </c>
      <c r="M569" s="39" t="n">
        <v>28</v>
      </c>
      <c r="N569" s="39" t="n">
        <v>0</v>
      </c>
      <c r="O569" s="39" t="inlineStr">
        <is>
          <t>고4 저2</t>
        </is>
      </c>
      <c r="P569" s="38" t="n">
        <v>49</v>
      </c>
      <c r="Q569" s="39" t="inlineStr">
        <is>
          <t>-10</t>
        </is>
      </c>
      <c r="R569" s="39" t="inlineStr">
        <is>
          <t>상위84.8%</t>
        </is>
      </c>
      <c r="S569" s="39" t="n">
        <v>4</v>
      </c>
      <c r="T569" s="39" t="n">
        <v>0</v>
      </c>
      <c r="U569" s="39" t="n">
        <v>0</v>
      </c>
      <c r="V569" s="39" t="n">
        <v>0</v>
      </c>
      <c r="W569" s="39" t="n">
        <v>3</v>
      </c>
      <c r="X569" s="39" t="n">
        <v>20</v>
      </c>
      <c r="Y569" s="39" t="n">
        <v>9</v>
      </c>
      <c r="Z569" s="39" t="n">
        <v>16.34</v>
      </c>
      <c r="AA569" s="39" t="n">
        <v>15</v>
      </c>
    </row>
    <row r="570">
      <c r="A570" s="27" t="n">
        <v>657</v>
      </c>
      <c r="B570" s="28" t="n">
        <v>10</v>
      </c>
      <c r="C570" s="28" t="n">
        <v>14</v>
      </c>
      <c r="D570" s="28" t="n">
        <v>19</v>
      </c>
      <c r="E570" s="28" t="n">
        <v>39</v>
      </c>
      <c r="F570" s="28" t="n">
        <v>40</v>
      </c>
      <c r="G570" s="28" t="n">
        <v>43</v>
      </c>
      <c r="H570" s="28" t="n">
        <v>23</v>
      </c>
      <c r="I570" s="30" t="inlineStr">
        <is>
          <t>10 14 19 39 40 43</t>
        </is>
      </c>
      <c r="J570" s="28" t="n">
        <v>165</v>
      </c>
      <c r="K570" s="28" t="n">
        <v>3</v>
      </c>
      <c r="L570" s="28" t="n">
        <v>8</v>
      </c>
      <c r="M570" s="28" t="n">
        <v>33</v>
      </c>
      <c r="N570" s="28" t="n">
        <v>1</v>
      </c>
      <c r="O570" s="28" t="inlineStr">
        <is>
          <t>고3 저3</t>
        </is>
      </c>
      <c r="P570" s="27" t="n">
        <v>61</v>
      </c>
      <c r="Q570" s="28" t="inlineStr">
        <is>
          <t>+2</t>
        </is>
      </c>
      <c r="R570" s="28" t="inlineStr">
        <is>
          <t>상위45.2%</t>
        </is>
      </c>
      <c r="S570" s="28" t="n">
        <v>6</v>
      </c>
      <c r="T570" s="28" t="n">
        <v>0</v>
      </c>
      <c r="U570" s="28" t="n">
        <v>0</v>
      </c>
      <c r="V570" s="28" t="n">
        <v>0</v>
      </c>
      <c r="W570" s="28" t="n">
        <v>1</v>
      </c>
      <c r="X570" s="28" t="n">
        <v>29</v>
      </c>
      <c r="Y570" s="28" t="n">
        <v>9</v>
      </c>
      <c r="Z570" s="28" t="n">
        <v>16.95</v>
      </c>
      <c r="AA570" s="28" t="n">
        <v>18.82</v>
      </c>
    </row>
    <row r="571">
      <c r="A571" s="27" t="n">
        <v>656</v>
      </c>
      <c r="B571" s="28" t="n">
        <v>3</v>
      </c>
      <c r="C571" s="28" t="n">
        <v>7</v>
      </c>
      <c r="D571" s="28" t="n">
        <v>14</v>
      </c>
      <c r="E571" s="28" t="n">
        <v>16</v>
      </c>
      <c r="F571" s="28" t="n">
        <v>31</v>
      </c>
      <c r="G571" s="28" t="n">
        <v>40</v>
      </c>
      <c r="H571" s="28" t="n">
        <v>39</v>
      </c>
      <c r="I571" s="30" t="inlineStr">
        <is>
          <t>3 7 14 16 31 40</t>
        </is>
      </c>
      <c r="J571" s="28" t="n">
        <v>111</v>
      </c>
      <c r="K571" s="28" t="n">
        <v>3</v>
      </c>
      <c r="L571" s="28" t="n">
        <v>8</v>
      </c>
      <c r="M571" s="28" t="n">
        <v>37</v>
      </c>
      <c r="N571" s="28" t="n">
        <v>0</v>
      </c>
      <c r="O571" s="28" t="inlineStr">
        <is>
          <t>고2 저4</t>
        </is>
      </c>
      <c r="P571" s="27" t="n">
        <v>63</v>
      </c>
      <c r="Q571" s="28" t="inlineStr">
        <is>
          <t>+4</t>
        </is>
      </c>
      <c r="R571" s="28" t="inlineStr">
        <is>
          <t>상위38.3%</t>
        </is>
      </c>
      <c r="S571" s="28" t="n">
        <v>6</v>
      </c>
      <c r="T571" s="28" t="n">
        <v>0</v>
      </c>
      <c r="U571" s="28" t="n">
        <v>0</v>
      </c>
      <c r="V571" s="28" t="n">
        <v>0</v>
      </c>
      <c r="W571" s="28" t="n">
        <v>1</v>
      </c>
      <c r="X571" s="28" t="n">
        <v>30</v>
      </c>
      <c r="Y571" s="28" t="n">
        <v>2</v>
      </c>
      <c r="Z571" s="28" t="n">
        <v>73.3</v>
      </c>
      <c r="AA571" s="28" t="n">
        <v>18.73</v>
      </c>
    </row>
    <row r="572">
      <c r="A572" s="41" t="n">
        <v>655</v>
      </c>
      <c r="B572" s="42" t="n">
        <v>7</v>
      </c>
      <c r="C572" s="42" t="n">
        <v>37</v>
      </c>
      <c r="D572" s="42" t="n">
        <v>38</v>
      </c>
      <c r="E572" s="42" t="n">
        <v>39</v>
      </c>
      <c r="F572" s="42" t="n">
        <v>40</v>
      </c>
      <c r="G572" s="42" t="n">
        <v>44</v>
      </c>
      <c r="H572" s="42" t="n">
        <v>18</v>
      </c>
      <c r="I572" s="43" t="inlineStr">
        <is>
          <t>7 37 38 39 40 44</t>
        </is>
      </c>
      <c r="J572" s="42" t="n">
        <v>205</v>
      </c>
      <c r="K572" s="42" t="n">
        <v>3</v>
      </c>
      <c r="L572" s="42" t="n">
        <v>7</v>
      </c>
      <c r="M572" s="42" t="n">
        <v>37</v>
      </c>
      <c r="N572" s="42" t="n">
        <v>3</v>
      </c>
      <c r="O572" s="42" t="inlineStr">
        <is>
          <t>고5 저1</t>
        </is>
      </c>
      <c r="P572" s="41" t="n">
        <v>57</v>
      </c>
      <c r="Q572" s="42" t="inlineStr">
        <is>
          <t>-2</t>
        </is>
      </c>
      <c r="R572" s="42" t="inlineStr">
        <is>
          <t>상위59.3%</t>
        </is>
      </c>
      <c r="S572" s="42" t="n">
        <v>2</v>
      </c>
      <c r="T572" s="42" t="n">
        <v>0</v>
      </c>
      <c r="U572" s="42" t="n">
        <v>0</v>
      </c>
      <c r="V572" s="42" t="n">
        <v>0</v>
      </c>
      <c r="W572" s="42" t="n">
        <v>3</v>
      </c>
      <c r="X572" s="42" t="n">
        <v>24</v>
      </c>
      <c r="Y572" s="42" t="n">
        <v>9</v>
      </c>
      <c r="Z572" s="42" t="n">
        <v>16.61</v>
      </c>
      <c r="AA572" s="42" t="n">
        <v>20.06</v>
      </c>
    </row>
    <row r="573">
      <c r="A573" s="25" t="n">
        <v>654</v>
      </c>
      <c r="B573" s="26" t="n">
        <v>16</v>
      </c>
      <c r="C573" s="26" t="n">
        <v>21</v>
      </c>
      <c r="D573" s="26" t="n">
        <v>26</v>
      </c>
      <c r="E573" s="26" t="n">
        <v>31</v>
      </c>
      <c r="F573" s="26" t="n">
        <v>36</v>
      </c>
      <c r="G573" s="26" t="n">
        <v>43</v>
      </c>
      <c r="H573" s="26" t="n">
        <v>6</v>
      </c>
      <c r="I573" s="44" t="inlineStr">
        <is>
          <t>16 21 26 31 36 43</t>
        </is>
      </c>
      <c r="J573" s="26" t="n">
        <v>173</v>
      </c>
      <c r="K573" s="26" t="n">
        <v>3</v>
      </c>
      <c r="L573" s="26" t="n">
        <v>4</v>
      </c>
      <c r="M573" s="26" t="n">
        <v>27</v>
      </c>
      <c r="N573" s="26" t="n">
        <v>0</v>
      </c>
      <c r="O573" s="26" t="inlineStr">
        <is>
          <t>고4 저2</t>
        </is>
      </c>
      <c r="P573" s="25" t="n">
        <v>69</v>
      </c>
      <c r="Q573" s="26" t="inlineStr">
        <is>
          <t>+10</t>
        </is>
      </c>
      <c r="R573" s="26" t="inlineStr">
        <is>
          <t>상위19.9%</t>
        </is>
      </c>
      <c r="S573" s="26" t="n">
        <v>7</v>
      </c>
      <c r="T573" s="26" t="n">
        <v>0</v>
      </c>
      <c r="U573" s="26" t="n">
        <v>0</v>
      </c>
      <c r="V573" s="26" t="n">
        <v>1</v>
      </c>
      <c r="W573" s="26" t="n">
        <v>1</v>
      </c>
      <c r="X573" s="26" t="n">
        <v>31</v>
      </c>
      <c r="Y573" s="26" t="n">
        <v>8</v>
      </c>
      <c r="Z573" s="26" t="n">
        <v>18.79</v>
      </c>
      <c r="AA573" s="26" t="n">
        <v>22.74</v>
      </c>
    </row>
    <row r="574">
      <c r="A574" s="25" t="n">
        <v>653</v>
      </c>
      <c r="B574" s="26" t="n">
        <v>5</v>
      </c>
      <c r="C574" s="26" t="n">
        <v>6</v>
      </c>
      <c r="D574" s="26" t="n">
        <v>26</v>
      </c>
      <c r="E574" s="26" t="n">
        <v>27</v>
      </c>
      <c r="F574" s="26" t="n">
        <v>38</v>
      </c>
      <c r="G574" s="26" t="n">
        <v>39</v>
      </c>
      <c r="H574" s="26" t="n">
        <v>1</v>
      </c>
      <c r="I574" s="44" t="inlineStr">
        <is>
          <t>5 6 26 27 38 39</t>
        </is>
      </c>
      <c r="J574" s="26" t="n">
        <v>141</v>
      </c>
      <c r="K574" s="26" t="n">
        <v>3</v>
      </c>
      <c r="L574" s="26" t="n">
        <v>5</v>
      </c>
      <c r="M574" s="26" t="n">
        <v>34</v>
      </c>
      <c r="N574" s="26" t="n">
        <v>3</v>
      </c>
      <c r="O574" s="26" t="inlineStr">
        <is>
          <t>고4 저2</t>
        </is>
      </c>
      <c r="P574" s="25" t="n">
        <v>73</v>
      </c>
      <c r="Q574" s="26" t="inlineStr">
        <is>
          <t>+14</t>
        </is>
      </c>
      <c r="R574" s="26" t="inlineStr">
        <is>
          <t>상위10.9%</t>
        </is>
      </c>
      <c r="S574" s="26" t="n">
        <v>4</v>
      </c>
      <c r="T574" s="26" t="n">
        <v>0</v>
      </c>
      <c r="U574" s="26" t="n">
        <v>0</v>
      </c>
      <c r="V574" s="26" t="n">
        <v>0</v>
      </c>
      <c r="W574" s="26" t="n">
        <v>1</v>
      </c>
      <c r="X574" s="26" t="n">
        <v>35</v>
      </c>
      <c r="Y574" s="26" t="n">
        <v>14</v>
      </c>
      <c r="Z574" s="26" t="n">
        <v>9.81</v>
      </c>
      <c r="AA574" s="26" t="n">
        <v>21.03</v>
      </c>
    </row>
    <row r="575">
      <c r="A575" s="38" t="n">
        <v>652</v>
      </c>
      <c r="B575" s="39" t="n">
        <v>3</v>
      </c>
      <c r="C575" s="39" t="n">
        <v>13</v>
      </c>
      <c r="D575" s="39" t="n">
        <v>15</v>
      </c>
      <c r="E575" s="39" t="n">
        <v>40</v>
      </c>
      <c r="F575" s="39" t="n">
        <v>41</v>
      </c>
      <c r="G575" s="39" t="n">
        <v>44</v>
      </c>
      <c r="H575" s="39" t="n">
        <v>20</v>
      </c>
      <c r="I575" s="40" t="inlineStr">
        <is>
          <t>3 13 15 40 41 44</t>
        </is>
      </c>
      <c r="J575" s="39" t="n">
        <v>156</v>
      </c>
      <c r="K575" s="39" t="n">
        <v>4</v>
      </c>
      <c r="L575" s="39" t="n">
        <v>10</v>
      </c>
      <c r="M575" s="39" t="n">
        <v>41</v>
      </c>
      <c r="N575" s="39" t="n">
        <v>1</v>
      </c>
      <c r="O575" s="39" t="inlineStr">
        <is>
          <t>고3 저3</t>
        </is>
      </c>
      <c r="P575" s="38" t="n">
        <v>51</v>
      </c>
      <c r="Q575" s="39" t="inlineStr">
        <is>
          <t>-8</t>
        </is>
      </c>
      <c r="R575" s="39" t="inlineStr">
        <is>
          <t>상위79.2%</t>
        </is>
      </c>
      <c r="S575" s="39" t="n">
        <v>4</v>
      </c>
      <c r="T575" s="39" t="n">
        <v>0</v>
      </c>
      <c r="U575" s="39" t="n">
        <v>0</v>
      </c>
      <c r="V575" s="39" t="n">
        <v>0</v>
      </c>
      <c r="W575" s="39" t="n">
        <v>1</v>
      </c>
      <c r="X575" s="39" t="n">
        <v>24</v>
      </c>
      <c r="Y575" s="39" t="n">
        <v>5</v>
      </c>
      <c r="Z575" s="39" t="n">
        <v>30.03</v>
      </c>
      <c r="AA575" s="39" t="n">
        <v>14.54</v>
      </c>
    </row>
    <row r="576">
      <c r="A576" s="25" t="n">
        <v>651</v>
      </c>
      <c r="B576" s="26" t="n">
        <v>11</v>
      </c>
      <c r="C576" s="26" t="n">
        <v>12</v>
      </c>
      <c r="D576" s="26" t="n">
        <v>16</v>
      </c>
      <c r="E576" s="26" t="n">
        <v>26</v>
      </c>
      <c r="F576" s="26" t="n">
        <v>29</v>
      </c>
      <c r="G576" s="26" t="n">
        <v>44</v>
      </c>
      <c r="H576" s="26" t="n">
        <v>18</v>
      </c>
      <c r="I576" s="44" t="inlineStr">
        <is>
          <t>11 12 16 26 29 44</t>
        </is>
      </c>
      <c r="J576" s="26" t="n">
        <v>138</v>
      </c>
      <c r="K576" s="26" t="n">
        <v>2</v>
      </c>
      <c r="L576" s="26" t="n">
        <v>8</v>
      </c>
      <c r="M576" s="26" t="n">
        <v>33</v>
      </c>
      <c r="N576" s="26" t="n">
        <v>1</v>
      </c>
      <c r="O576" s="26" t="inlineStr">
        <is>
          <t>고3 저3</t>
        </is>
      </c>
      <c r="P576" s="25" t="n">
        <v>67</v>
      </c>
      <c r="Q576" s="26" t="inlineStr">
        <is>
          <t>+8</t>
        </is>
      </c>
      <c r="R576" s="26" t="inlineStr">
        <is>
          <t>상위26.4%</t>
        </is>
      </c>
      <c r="S576" s="26" t="n">
        <v>6</v>
      </c>
      <c r="T576" s="26" t="n">
        <v>0</v>
      </c>
      <c r="U576" s="26" t="n">
        <v>0</v>
      </c>
      <c r="V576" s="26" t="n">
        <v>0</v>
      </c>
      <c r="W576" s="26" t="n">
        <v>5</v>
      </c>
      <c r="X576" s="26" t="n">
        <v>26</v>
      </c>
      <c r="Y576" s="26" t="n">
        <v>8</v>
      </c>
      <c r="Z576" s="26" t="n">
        <v>18.55</v>
      </c>
      <c r="AA576" s="26" t="n">
        <v>25.61</v>
      </c>
    </row>
    <row r="577">
      <c r="A577" s="41" t="n">
        <v>650</v>
      </c>
      <c r="B577" s="42" t="n">
        <v>3</v>
      </c>
      <c r="C577" s="42" t="n">
        <v>4</v>
      </c>
      <c r="D577" s="42" t="n">
        <v>7</v>
      </c>
      <c r="E577" s="42" t="n">
        <v>11</v>
      </c>
      <c r="F577" s="42" t="n">
        <v>31</v>
      </c>
      <c r="G577" s="42" t="n">
        <v>41</v>
      </c>
      <c r="H577" s="42" t="n">
        <v>35</v>
      </c>
      <c r="I577" s="43" t="inlineStr">
        <is>
          <t>3 4 7 11 31 41</t>
        </is>
      </c>
      <c r="J577" s="42" t="n">
        <v>97</v>
      </c>
      <c r="K577" s="42" t="n">
        <v>5</v>
      </c>
      <c r="L577" s="42" t="n">
        <v>9</v>
      </c>
      <c r="M577" s="42" t="n">
        <v>38</v>
      </c>
      <c r="N577" s="42" t="n">
        <v>1</v>
      </c>
      <c r="O577" s="42" t="inlineStr">
        <is>
          <t>고2 저4</t>
        </is>
      </c>
      <c r="P577" s="41" t="n">
        <v>53</v>
      </c>
      <c r="Q577" s="42" t="inlineStr">
        <is>
          <t>-6</t>
        </is>
      </c>
      <c r="R577" s="42" t="inlineStr">
        <is>
          <t>상위73.7%</t>
        </is>
      </c>
      <c r="S577" s="42" t="n">
        <v>3</v>
      </c>
      <c r="T577" s="42" t="n">
        <v>0</v>
      </c>
      <c r="U577" s="42" t="n">
        <v>0</v>
      </c>
      <c r="V577" s="42" t="n">
        <v>0</v>
      </c>
      <c r="W577" s="42" t="n">
        <v>1</v>
      </c>
      <c r="X577" s="42" t="n">
        <v>25</v>
      </c>
      <c r="Y577" s="42" t="n">
        <v>5</v>
      </c>
      <c r="Z577" s="42" t="n">
        <v>28.49</v>
      </c>
      <c r="AA577" s="42" t="n">
        <v>16.04</v>
      </c>
    </row>
    <row r="578">
      <c r="A578" s="38" t="n">
        <v>649</v>
      </c>
      <c r="B578" s="39" t="n">
        <v>3</v>
      </c>
      <c r="C578" s="39" t="n">
        <v>21</v>
      </c>
      <c r="D578" s="39" t="n">
        <v>22</v>
      </c>
      <c r="E578" s="39" t="n">
        <v>33</v>
      </c>
      <c r="F578" s="39" t="n">
        <v>41</v>
      </c>
      <c r="G578" s="39" t="n">
        <v>42</v>
      </c>
      <c r="H578" s="39" t="n">
        <v>20</v>
      </c>
      <c r="I578" s="40" t="inlineStr">
        <is>
          <t>3 21 22 33 41 42</t>
        </is>
      </c>
      <c r="J578" s="39" t="n">
        <v>162</v>
      </c>
      <c r="K578" s="39" t="n">
        <v>4</v>
      </c>
      <c r="L578" s="39" t="n">
        <v>7</v>
      </c>
      <c r="M578" s="39" t="n">
        <v>39</v>
      </c>
      <c r="N578" s="39" t="n">
        <v>2</v>
      </c>
      <c r="O578" s="39" t="inlineStr">
        <is>
          <t>고3 저3</t>
        </is>
      </c>
      <c r="P578" s="38" t="n">
        <v>46</v>
      </c>
      <c r="Q578" s="39" t="inlineStr">
        <is>
          <t>-13</t>
        </is>
      </c>
      <c r="R578" s="39" t="inlineStr">
        <is>
          <t>상위90.9%</t>
        </is>
      </c>
      <c r="S578" s="39" t="n">
        <v>3</v>
      </c>
      <c r="T578" s="39" t="n">
        <v>0</v>
      </c>
      <c r="U578" s="39" t="n">
        <v>0</v>
      </c>
      <c r="V578" s="39" t="n">
        <v>0</v>
      </c>
      <c r="W578" s="39" t="n">
        <v>0</v>
      </c>
      <c r="X578" s="39" t="n">
        <v>23</v>
      </c>
      <c r="Y578" s="39" t="n">
        <v>5</v>
      </c>
      <c r="Z578" s="39" t="n">
        <v>29.48</v>
      </c>
      <c r="AA578" s="39" t="n">
        <v>13.53</v>
      </c>
    </row>
    <row r="579">
      <c r="A579" s="27" t="n">
        <v>648</v>
      </c>
      <c r="B579" s="28" t="n">
        <v>13</v>
      </c>
      <c r="C579" s="28" t="n">
        <v>19</v>
      </c>
      <c r="D579" s="28" t="n">
        <v>28</v>
      </c>
      <c r="E579" s="28" t="n">
        <v>37</v>
      </c>
      <c r="F579" s="28" t="n">
        <v>38</v>
      </c>
      <c r="G579" s="28" t="n">
        <v>43</v>
      </c>
      <c r="H579" s="28" t="n">
        <v>4</v>
      </c>
      <c r="I579" s="30" t="inlineStr">
        <is>
          <t>13 19 28 37 38 43</t>
        </is>
      </c>
      <c r="J579" s="28" t="n">
        <v>178</v>
      </c>
      <c r="K579" s="28" t="n">
        <v>4</v>
      </c>
      <c r="L579" s="28" t="n">
        <v>6</v>
      </c>
      <c r="M579" s="28" t="n">
        <v>30</v>
      </c>
      <c r="N579" s="28" t="n">
        <v>1</v>
      </c>
      <c r="O579" s="28" t="inlineStr">
        <is>
          <t>고4 저2</t>
        </is>
      </c>
      <c r="P579" s="27" t="n">
        <v>64</v>
      </c>
      <c r="Q579" s="28" t="inlineStr">
        <is>
          <t>+5</t>
        </is>
      </c>
      <c r="R579" s="28" t="inlineStr">
        <is>
          <t>상위35.2%</t>
        </is>
      </c>
      <c r="S579" s="28" t="n">
        <v>7</v>
      </c>
      <c r="T579" s="28" t="n">
        <v>0</v>
      </c>
      <c r="U579" s="28" t="n">
        <v>0</v>
      </c>
      <c r="V579" s="28" t="n">
        <v>0</v>
      </c>
      <c r="W579" s="28" t="n">
        <v>2</v>
      </c>
      <c r="X579" s="28" t="n">
        <v>29</v>
      </c>
      <c r="Y579" s="28" t="n">
        <v>7</v>
      </c>
      <c r="Z579" s="28" t="n">
        <v>21.21</v>
      </c>
      <c r="AA579" s="28" t="n">
        <v>18.08</v>
      </c>
    </row>
    <row r="580">
      <c r="A580" s="38" t="n">
        <v>647</v>
      </c>
      <c r="B580" s="39" t="n">
        <v>5</v>
      </c>
      <c r="C580" s="39" t="n">
        <v>16</v>
      </c>
      <c r="D580" s="39" t="n">
        <v>21</v>
      </c>
      <c r="E580" s="39" t="n">
        <v>23</v>
      </c>
      <c r="F580" s="39" t="n">
        <v>24</v>
      </c>
      <c r="G580" s="39" t="n">
        <v>30</v>
      </c>
      <c r="H580" s="39" t="n">
        <v>29</v>
      </c>
      <c r="I580" s="40" t="inlineStr">
        <is>
          <t>5 16 21 23 24 30</t>
        </is>
      </c>
      <c r="J580" s="39" t="n">
        <v>119</v>
      </c>
      <c r="K580" s="39" t="n">
        <v>3</v>
      </c>
      <c r="L580" s="39" t="n">
        <v>9</v>
      </c>
      <c r="M580" s="39" t="n">
        <v>25</v>
      </c>
      <c r="N580" s="39" t="n">
        <v>1</v>
      </c>
      <c r="O580" s="39" t="inlineStr">
        <is>
          <t>고3 저3</t>
        </is>
      </c>
      <c r="P580" s="38" t="n">
        <v>44</v>
      </c>
      <c r="Q580" s="39" t="inlineStr">
        <is>
          <t>-15</t>
        </is>
      </c>
      <c r="R580" s="39" t="inlineStr">
        <is>
          <t>상위93.5%</t>
        </is>
      </c>
      <c r="S580" s="39" t="n">
        <v>3</v>
      </c>
      <c r="T580" s="39" t="n">
        <v>0</v>
      </c>
      <c r="U580" s="39" t="n">
        <v>0</v>
      </c>
      <c r="V580" s="39" t="n">
        <v>0</v>
      </c>
      <c r="W580" s="39" t="n">
        <v>0</v>
      </c>
      <c r="X580" s="39" t="n">
        <v>22</v>
      </c>
      <c r="Y580" s="39" t="n">
        <v>7</v>
      </c>
      <c r="Z580" s="39" t="n">
        <v>21.9</v>
      </c>
      <c r="AA580" s="39" t="n">
        <v>11.27</v>
      </c>
    </row>
    <row r="581">
      <c r="A581" s="38" t="n">
        <v>646</v>
      </c>
      <c r="B581" s="39" t="n">
        <v>2</v>
      </c>
      <c r="C581" s="39" t="n">
        <v>9</v>
      </c>
      <c r="D581" s="39" t="n">
        <v>24</v>
      </c>
      <c r="E581" s="39" t="n">
        <v>41</v>
      </c>
      <c r="F581" s="39" t="n">
        <v>43</v>
      </c>
      <c r="G581" s="39" t="n">
        <v>45</v>
      </c>
      <c r="H581" s="39" t="n">
        <v>30</v>
      </c>
      <c r="I581" s="40" t="inlineStr">
        <is>
          <t>2 9 24 41 43 45</t>
        </is>
      </c>
      <c r="J581" s="39" t="n">
        <v>164</v>
      </c>
      <c r="K581" s="39" t="n">
        <v>4</v>
      </c>
      <c r="L581" s="39" t="n">
        <v>9</v>
      </c>
      <c r="M581" s="39" t="n">
        <v>43</v>
      </c>
      <c r="N581" s="39" t="n">
        <v>0</v>
      </c>
      <c r="O581" s="39" t="inlineStr">
        <is>
          <t>고4 저2</t>
        </is>
      </c>
      <c r="P581" s="38" t="n">
        <v>28</v>
      </c>
      <c r="Q581" s="39" t="inlineStr">
        <is>
          <t>-31</t>
        </is>
      </c>
      <c r="R581" s="39" t="inlineStr">
        <is>
          <t>상위99.9%</t>
        </is>
      </c>
      <c r="S581" s="39" t="n">
        <v>3</v>
      </c>
      <c r="T581" s="39" t="n">
        <v>0</v>
      </c>
      <c r="U581" s="39" t="n">
        <v>0</v>
      </c>
      <c r="V581" s="39" t="n">
        <v>0</v>
      </c>
      <c r="W581" s="39" t="n">
        <v>0</v>
      </c>
      <c r="X581" s="39" t="n">
        <v>14</v>
      </c>
      <c r="Y581" s="39" t="n">
        <v>7</v>
      </c>
      <c r="Z581" s="39" t="n">
        <v>22.15</v>
      </c>
      <c r="AA581" s="39" t="n">
        <v>9.66</v>
      </c>
    </row>
    <row r="582">
      <c r="A582" s="25" t="n">
        <v>645</v>
      </c>
      <c r="B582" s="26" t="n">
        <v>1</v>
      </c>
      <c r="C582" s="26" t="n">
        <v>4</v>
      </c>
      <c r="D582" s="26" t="n">
        <v>16</v>
      </c>
      <c r="E582" s="26" t="n">
        <v>26</v>
      </c>
      <c r="F582" s="26" t="n">
        <v>40</v>
      </c>
      <c r="G582" s="26" t="n">
        <v>41</v>
      </c>
      <c r="H582" s="26" t="n">
        <v>31</v>
      </c>
      <c r="I582" s="44" t="inlineStr">
        <is>
          <t>1 4 16 26 40 41</t>
        </is>
      </c>
      <c r="J582" s="26" t="n">
        <v>128</v>
      </c>
      <c r="K582" s="26" t="n">
        <v>2</v>
      </c>
      <c r="L582" s="26" t="n">
        <v>8</v>
      </c>
      <c r="M582" s="26" t="n">
        <v>40</v>
      </c>
      <c r="N582" s="26" t="n">
        <v>1</v>
      </c>
      <c r="O582" s="26" t="inlineStr">
        <is>
          <t>고3 저3</t>
        </is>
      </c>
      <c r="P582" s="25" t="n">
        <v>69</v>
      </c>
      <c r="Q582" s="26" t="inlineStr">
        <is>
          <t>+10</t>
        </is>
      </c>
      <c r="R582" s="26" t="inlineStr">
        <is>
          <t>상위19.9%</t>
        </is>
      </c>
      <c r="S582" s="26" t="n">
        <v>7</v>
      </c>
      <c r="T582" s="26" t="n">
        <v>0</v>
      </c>
      <c r="U582" s="26" t="n">
        <v>0</v>
      </c>
      <c r="V582" s="26" t="n">
        <v>0</v>
      </c>
      <c r="W582" s="26" t="n">
        <v>3</v>
      </c>
      <c r="X582" s="26" t="n">
        <v>30</v>
      </c>
      <c r="Y582" s="26" t="n">
        <v>4</v>
      </c>
      <c r="Z582" s="26" t="n">
        <v>36.96</v>
      </c>
      <c r="AA582" s="26" t="n">
        <v>18.95</v>
      </c>
    </row>
    <row r="583">
      <c r="A583" s="38" t="n">
        <v>644</v>
      </c>
      <c r="B583" s="39" t="n">
        <v>5</v>
      </c>
      <c r="C583" s="39" t="n">
        <v>13</v>
      </c>
      <c r="D583" s="39" t="n">
        <v>17</v>
      </c>
      <c r="E583" s="39" t="n">
        <v>23</v>
      </c>
      <c r="F583" s="39" t="n">
        <v>28</v>
      </c>
      <c r="G583" s="39" t="n">
        <v>36</v>
      </c>
      <c r="H583" s="39" t="n">
        <v>8</v>
      </c>
      <c r="I583" s="40" t="inlineStr">
        <is>
          <t>5 13 17 23 28 36</t>
        </is>
      </c>
      <c r="J583" s="39" t="n">
        <v>122</v>
      </c>
      <c r="K583" s="39" t="n">
        <v>4</v>
      </c>
      <c r="L583" s="39" t="n">
        <v>8</v>
      </c>
      <c r="M583" s="39" t="n">
        <v>31</v>
      </c>
      <c r="N583" s="39" t="n">
        <v>0</v>
      </c>
      <c r="O583" s="39" t="inlineStr">
        <is>
          <t>고3 저3</t>
        </is>
      </c>
      <c r="P583" s="38" t="n">
        <v>50</v>
      </c>
      <c r="Q583" s="39" t="inlineStr">
        <is>
          <t>-9</t>
        </is>
      </c>
      <c r="R583" s="39" t="inlineStr">
        <is>
          <t>상위82.2%</t>
        </is>
      </c>
      <c r="S583" s="39" t="n">
        <v>3</v>
      </c>
      <c r="T583" s="39" t="n">
        <v>0</v>
      </c>
      <c r="U583" s="39" t="n">
        <v>0</v>
      </c>
      <c r="V583" s="39" t="n">
        <v>0</v>
      </c>
      <c r="W583" s="39" t="n">
        <v>0</v>
      </c>
      <c r="X583" s="39" t="n">
        <v>25</v>
      </c>
      <c r="Y583" s="39" t="n">
        <v>8</v>
      </c>
      <c r="Z583" s="39" t="n">
        <v>18.31</v>
      </c>
      <c r="AA583" s="39" t="n">
        <v>15.46</v>
      </c>
    </row>
    <row r="584">
      <c r="A584" s="41" t="n">
        <v>643</v>
      </c>
      <c r="B584" s="42" t="n">
        <v>15</v>
      </c>
      <c r="C584" s="42" t="n">
        <v>24</v>
      </c>
      <c r="D584" s="42" t="n">
        <v>31</v>
      </c>
      <c r="E584" s="42" t="n">
        <v>32</v>
      </c>
      <c r="F584" s="42" t="n">
        <v>33</v>
      </c>
      <c r="G584" s="42" t="n">
        <v>40</v>
      </c>
      <c r="H584" s="42" t="n">
        <v>13</v>
      </c>
      <c r="I584" s="43" t="inlineStr">
        <is>
          <t>15 24 31 32 33 40</t>
        </is>
      </c>
      <c r="J584" s="42" t="n">
        <v>175</v>
      </c>
      <c r="K584" s="42" t="n">
        <v>3</v>
      </c>
      <c r="L584" s="42" t="n">
        <v>4</v>
      </c>
      <c r="M584" s="42" t="n">
        <v>25</v>
      </c>
      <c r="N584" s="42" t="n">
        <v>2</v>
      </c>
      <c r="O584" s="42" t="inlineStr">
        <is>
          <t>고5 저1</t>
        </is>
      </c>
      <c r="P584" s="41" t="n">
        <v>58</v>
      </c>
      <c r="Q584" s="42" t="inlineStr">
        <is>
          <t>-1</t>
        </is>
      </c>
      <c r="R584" s="42" t="inlineStr">
        <is>
          <t>상위55.5%</t>
        </is>
      </c>
      <c r="S584" s="42" t="n">
        <v>5</v>
      </c>
      <c r="T584" s="42" t="n">
        <v>0</v>
      </c>
      <c r="U584" s="42" t="n">
        <v>0</v>
      </c>
      <c r="V584" s="42" t="n">
        <v>0</v>
      </c>
      <c r="W584" s="42" t="n">
        <v>2</v>
      </c>
      <c r="X584" s="42" t="n">
        <v>26</v>
      </c>
      <c r="Y584" s="42" t="n">
        <v>6</v>
      </c>
      <c r="Z584" s="42" t="n">
        <v>25.36</v>
      </c>
      <c r="AA584" s="42" t="n">
        <v>15.96</v>
      </c>
    </row>
    <row r="585">
      <c r="A585" s="25" t="n">
        <v>642</v>
      </c>
      <c r="B585" s="26" t="n">
        <v>8</v>
      </c>
      <c r="C585" s="26" t="n">
        <v>17</v>
      </c>
      <c r="D585" s="26" t="n">
        <v>18</v>
      </c>
      <c r="E585" s="26" t="n">
        <v>24</v>
      </c>
      <c r="F585" s="26" t="n">
        <v>39</v>
      </c>
      <c r="G585" s="26" t="n">
        <v>45</v>
      </c>
      <c r="H585" s="26" t="n">
        <v>32</v>
      </c>
      <c r="I585" s="44" t="inlineStr">
        <is>
          <t>8 17 18 24 39 45</t>
        </is>
      </c>
      <c r="J585" s="26" t="n">
        <v>151</v>
      </c>
      <c r="K585" s="26" t="n">
        <v>3</v>
      </c>
      <c r="L585" s="26" t="n">
        <v>8</v>
      </c>
      <c r="M585" s="26" t="n">
        <v>37</v>
      </c>
      <c r="N585" s="26" t="n">
        <v>1</v>
      </c>
      <c r="O585" s="26" t="inlineStr">
        <is>
          <t>고3 저3</t>
        </is>
      </c>
      <c r="P585" s="25" t="n">
        <v>74</v>
      </c>
      <c r="Q585" s="26" t="inlineStr">
        <is>
          <t>+15</t>
        </is>
      </c>
      <c r="R585" s="26" t="inlineStr">
        <is>
          <t>상위9.2%</t>
        </is>
      </c>
      <c r="S585" s="26" t="n">
        <v>8</v>
      </c>
      <c r="T585" s="26" t="n">
        <v>0</v>
      </c>
      <c r="U585" s="26" t="n">
        <v>0</v>
      </c>
      <c r="V585" s="26" t="n">
        <v>0</v>
      </c>
      <c r="W585" s="26" t="n">
        <v>4</v>
      </c>
      <c r="X585" s="26" t="n">
        <v>31</v>
      </c>
      <c r="Y585" s="26" t="n">
        <v>12</v>
      </c>
      <c r="Z585" s="26" t="n">
        <v>12.51</v>
      </c>
      <c r="AA585" s="26" t="n">
        <v>25.2</v>
      </c>
    </row>
    <row r="586">
      <c r="A586" s="27" t="n">
        <v>641</v>
      </c>
      <c r="B586" s="28" t="n">
        <v>11</v>
      </c>
      <c r="C586" s="28" t="n">
        <v>18</v>
      </c>
      <c r="D586" s="28" t="n">
        <v>21</v>
      </c>
      <c r="E586" s="28" t="n">
        <v>36</v>
      </c>
      <c r="F586" s="28" t="n">
        <v>37</v>
      </c>
      <c r="G586" s="28" t="n">
        <v>43</v>
      </c>
      <c r="H586" s="28" t="n">
        <v>12</v>
      </c>
      <c r="I586" s="30" t="inlineStr">
        <is>
          <t>11 18 21 36 37 43</t>
        </is>
      </c>
      <c r="J586" s="28" t="n">
        <v>166</v>
      </c>
      <c r="K586" s="28" t="n">
        <v>4</v>
      </c>
      <c r="L586" s="28" t="n">
        <v>8</v>
      </c>
      <c r="M586" s="28" t="n">
        <v>32</v>
      </c>
      <c r="N586" s="28" t="n">
        <v>1</v>
      </c>
      <c r="O586" s="28" t="inlineStr">
        <is>
          <t>고3 저3</t>
        </is>
      </c>
      <c r="P586" s="27" t="n">
        <v>62</v>
      </c>
      <c r="Q586" s="28" t="inlineStr">
        <is>
          <t>+3</t>
        </is>
      </c>
      <c r="R586" s="28" t="inlineStr">
        <is>
          <t>상위41.2%</t>
        </is>
      </c>
      <c r="S586" s="28" t="n">
        <v>7</v>
      </c>
      <c r="T586" s="28" t="n">
        <v>0</v>
      </c>
      <c r="U586" s="28" t="n">
        <v>0</v>
      </c>
      <c r="V586" s="28" t="n">
        <v>0</v>
      </c>
      <c r="W586" s="28" t="n">
        <v>2</v>
      </c>
      <c r="X586" s="28" t="n">
        <v>28</v>
      </c>
      <c r="Y586" s="28" t="n">
        <v>8</v>
      </c>
      <c r="Z586" s="28" t="n">
        <v>19.9</v>
      </c>
      <c r="AA586" s="28" t="n">
        <v>22.27</v>
      </c>
    </row>
    <row r="587">
      <c r="A587" s="25" t="n">
        <v>640</v>
      </c>
      <c r="B587" s="26" t="n">
        <v>14</v>
      </c>
      <c r="C587" s="26" t="n">
        <v>15</v>
      </c>
      <c r="D587" s="26" t="n">
        <v>18</v>
      </c>
      <c r="E587" s="26" t="n">
        <v>21</v>
      </c>
      <c r="F587" s="26" t="n">
        <v>26</v>
      </c>
      <c r="G587" s="26" t="n">
        <v>35</v>
      </c>
      <c r="H587" s="26" t="n">
        <v>23</v>
      </c>
      <c r="I587" s="44" t="inlineStr">
        <is>
          <t>14 15 18 21 26 35</t>
        </is>
      </c>
      <c r="J587" s="26" t="n">
        <v>129</v>
      </c>
      <c r="K587" s="26" t="n">
        <v>3</v>
      </c>
      <c r="L587" s="26" t="n">
        <v>9</v>
      </c>
      <c r="M587" s="26" t="n">
        <v>21</v>
      </c>
      <c r="N587" s="26" t="n">
        <v>1</v>
      </c>
      <c r="O587" s="26" t="inlineStr">
        <is>
          <t>고2 저4</t>
        </is>
      </c>
      <c r="P587" s="25" t="n">
        <v>70</v>
      </c>
      <c r="Q587" s="26" t="inlineStr">
        <is>
          <t>+11</t>
        </is>
      </c>
      <c r="R587" s="26" t="inlineStr">
        <is>
          <t>상위17.7%</t>
        </is>
      </c>
      <c r="S587" s="26" t="n">
        <v>9</v>
      </c>
      <c r="T587" s="26" t="n">
        <v>0</v>
      </c>
      <c r="U587" s="26" t="n">
        <v>0</v>
      </c>
      <c r="V587" s="26" t="n">
        <v>1</v>
      </c>
      <c r="W587" s="26" t="n">
        <v>2</v>
      </c>
      <c r="X587" s="26" t="n">
        <v>30</v>
      </c>
      <c r="Y587" s="26" t="n">
        <v>9</v>
      </c>
      <c r="Z587" s="26" t="n">
        <v>17.29</v>
      </c>
      <c r="AA587" s="26" t="n">
        <v>20.09</v>
      </c>
    </row>
    <row r="588">
      <c r="A588" s="38" t="n">
        <v>639</v>
      </c>
      <c r="B588" s="39" t="n">
        <v>6</v>
      </c>
      <c r="C588" s="39" t="n">
        <v>15</v>
      </c>
      <c r="D588" s="39" t="n">
        <v>22</v>
      </c>
      <c r="E588" s="39" t="n">
        <v>23</v>
      </c>
      <c r="F588" s="39" t="n">
        <v>25</v>
      </c>
      <c r="G588" s="39" t="n">
        <v>32</v>
      </c>
      <c r="H588" s="39" t="n">
        <v>40</v>
      </c>
      <c r="I588" s="40" t="inlineStr">
        <is>
          <t>6 15 22 23 25 32</t>
        </is>
      </c>
      <c r="J588" s="39" t="n">
        <v>123</v>
      </c>
      <c r="K588" s="39" t="n">
        <v>3</v>
      </c>
      <c r="L588" s="39" t="n">
        <v>6</v>
      </c>
      <c r="M588" s="39" t="n">
        <v>26</v>
      </c>
      <c r="N588" s="39" t="n">
        <v>1</v>
      </c>
      <c r="O588" s="39" t="inlineStr">
        <is>
          <t>고3 저3</t>
        </is>
      </c>
      <c r="P588" s="38" t="n">
        <v>50</v>
      </c>
      <c r="Q588" s="39" t="inlineStr">
        <is>
          <t>-9</t>
        </is>
      </c>
      <c r="R588" s="39" t="inlineStr">
        <is>
          <t>상위82.2%</t>
        </is>
      </c>
      <c r="S588" s="39" t="n">
        <v>3</v>
      </c>
      <c r="T588" s="39" t="n">
        <v>0</v>
      </c>
      <c r="U588" s="39" t="n">
        <v>0</v>
      </c>
      <c r="V588" s="39" t="n">
        <v>0</v>
      </c>
      <c r="W588" s="39" t="n">
        <v>0</v>
      </c>
      <c r="X588" s="39" t="n">
        <v>25</v>
      </c>
      <c r="Y588" s="39" t="n">
        <v>4</v>
      </c>
      <c r="Z588" s="39" t="n">
        <v>40.61</v>
      </c>
      <c r="AA588" s="39" t="n">
        <v>13.88</v>
      </c>
    </row>
    <row r="589">
      <c r="A589" s="27" t="n">
        <v>638</v>
      </c>
      <c r="B589" s="28" t="n">
        <v>7</v>
      </c>
      <c r="C589" s="28" t="n">
        <v>18</v>
      </c>
      <c r="D589" s="28" t="n">
        <v>22</v>
      </c>
      <c r="E589" s="28" t="n">
        <v>24</v>
      </c>
      <c r="F589" s="28" t="n">
        <v>31</v>
      </c>
      <c r="G589" s="28" t="n">
        <v>34</v>
      </c>
      <c r="H589" s="28" t="n">
        <v>6</v>
      </c>
      <c r="I589" s="30" t="inlineStr">
        <is>
          <t>7 18 22 24 31 34</t>
        </is>
      </c>
      <c r="J589" s="28" t="n">
        <v>136</v>
      </c>
      <c r="K589" s="28" t="n">
        <v>2</v>
      </c>
      <c r="L589" s="28" t="n">
        <v>10</v>
      </c>
      <c r="M589" s="28" t="n">
        <v>27</v>
      </c>
      <c r="N589" s="28" t="n">
        <v>0</v>
      </c>
      <c r="O589" s="28" t="inlineStr">
        <is>
          <t>고3 저3</t>
        </is>
      </c>
      <c r="P589" s="27" t="n">
        <v>66</v>
      </c>
      <c r="Q589" s="28" t="inlineStr">
        <is>
          <t>+7</t>
        </is>
      </c>
      <c r="R589" s="28" t="inlineStr">
        <is>
          <t>상위29.4%</t>
        </is>
      </c>
      <c r="S589" s="28" t="n">
        <v>7</v>
      </c>
      <c r="T589" s="28" t="n">
        <v>0</v>
      </c>
      <c r="U589" s="28" t="n">
        <v>0</v>
      </c>
      <c r="V589" s="28" t="n">
        <v>1</v>
      </c>
      <c r="W589" s="28" t="n">
        <v>0</v>
      </c>
      <c r="X589" s="28" t="n">
        <v>31</v>
      </c>
      <c r="Y589" s="28" t="n">
        <v>7</v>
      </c>
      <c r="Z589" s="28" t="n">
        <v>22.29</v>
      </c>
      <c r="AA589" s="28" t="n">
        <v>21.96</v>
      </c>
    </row>
    <row r="590">
      <c r="A590" s="27" t="n">
        <v>637</v>
      </c>
      <c r="B590" s="28" t="n">
        <v>3</v>
      </c>
      <c r="C590" s="28" t="n">
        <v>16</v>
      </c>
      <c r="D590" s="28" t="n">
        <v>22</v>
      </c>
      <c r="E590" s="28" t="n">
        <v>37</v>
      </c>
      <c r="F590" s="28" t="n">
        <v>38</v>
      </c>
      <c r="G590" s="28" t="n">
        <v>44</v>
      </c>
      <c r="H590" s="28" t="n">
        <v>23</v>
      </c>
      <c r="I590" s="30" t="inlineStr">
        <is>
          <t>3 16 22 37 38 44</t>
        </is>
      </c>
      <c r="J590" s="28" t="n">
        <v>160</v>
      </c>
      <c r="K590" s="28" t="n">
        <v>2</v>
      </c>
      <c r="L590" s="28" t="n">
        <v>8</v>
      </c>
      <c r="M590" s="28" t="n">
        <v>41</v>
      </c>
      <c r="N590" s="28" t="n">
        <v>1</v>
      </c>
      <c r="O590" s="28" t="inlineStr">
        <is>
          <t>고3 저3</t>
        </is>
      </c>
      <c r="P590" s="27" t="n">
        <v>63</v>
      </c>
      <c r="Q590" s="28" t="inlineStr">
        <is>
          <t>+4</t>
        </is>
      </c>
      <c r="R590" s="28" t="inlineStr">
        <is>
          <t>상위38.3%</t>
        </is>
      </c>
      <c r="S590" s="28" t="n">
        <v>6</v>
      </c>
      <c r="T590" s="28" t="n">
        <v>0</v>
      </c>
      <c r="U590" s="28" t="n">
        <v>0</v>
      </c>
      <c r="V590" s="28" t="n">
        <v>0</v>
      </c>
      <c r="W590" s="28" t="n">
        <v>1</v>
      </c>
      <c r="X590" s="28" t="n">
        <v>30</v>
      </c>
      <c r="Y590" s="28" t="n">
        <v>4</v>
      </c>
      <c r="Z590" s="28" t="n">
        <v>38.99</v>
      </c>
      <c r="AA590" s="28" t="n">
        <v>17.07</v>
      </c>
    </row>
    <row r="591">
      <c r="A591" s="38" t="n">
        <v>636</v>
      </c>
      <c r="B591" s="39" t="n">
        <v>6</v>
      </c>
      <c r="C591" s="39" t="n">
        <v>7</v>
      </c>
      <c r="D591" s="39" t="n">
        <v>15</v>
      </c>
      <c r="E591" s="39" t="n">
        <v>16</v>
      </c>
      <c r="F591" s="39" t="n">
        <v>20</v>
      </c>
      <c r="G591" s="39" t="n">
        <v>31</v>
      </c>
      <c r="H591" s="39" t="n">
        <v>26</v>
      </c>
      <c r="I591" s="40" t="inlineStr">
        <is>
          <t>6 7 15 16 20 31</t>
        </is>
      </c>
      <c r="J591" s="39" t="n">
        <v>95</v>
      </c>
      <c r="K591" s="39" t="n">
        <v>3</v>
      </c>
      <c r="L591" s="39" t="n">
        <v>8</v>
      </c>
      <c r="M591" s="39" t="n">
        <v>25</v>
      </c>
      <c r="N591" s="39" t="n">
        <v>2</v>
      </c>
      <c r="O591" s="39" t="inlineStr">
        <is>
          <t>고1 저5</t>
        </is>
      </c>
      <c r="P591" s="38" t="n">
        <v>49</v>
      </c>
      <c r="Q591" s="39" t="inlineStr">
        <is>
          <t>-10</t>
        </is>
      </c>
      <c r="R591" s="39" t="inlineStr">
        <is>
          <t>상위84.8%</t>
        </is>
      </c>
      <c r="S591" s="39" t="n">
        <v>4</v>
      </c>
      <c r="T591" s="39" t="n">
        <v>0</v>
      </c>
      <c r="U591" s="39" t="n">
        <v>0</v>
      </c>
      <c r="V591" s="39" t="n">
        <v>0</v>
      </c>
      <c r="W591" s="39" t="n">
        <v>1</v>
      </c>
      <c r="X591" s="39" t="n">
        <v>23</v>
      </c>
      <c r="Y591" s="39" t="n">
        <v>8</v>
      </c>
      <c r="Z591" s="39" t="n">
        <v>18.32</v>
      </c>
      <c r="AA591" s="39" t="n">
        <v>18.03</v>
      </c>
    </row>
    <row r="592">
      <c r="A592" s="27" t="n">
        <v>635</v>
      </c>
      <c r="B592" s="28" t="n">
        <v>11</v>
      </c>
      <c r="C592" s="28" t="n">
        <v>13</v>
      </c>
      <c r="D592" s="28" t="n">
        <v>25</v>
      </c>
      <c r="E592" s="28" t="n">
        <v>26</v>
      </c>
      <c r="F592" s="28" t="n">
        <v>29</v>
      </c>
      <c r="G592" s="28" t="n">
        <v>33</v>
      </c>
      <c r="H592" s="28" t="n">
        <v>32</v>
      </c>
      <c r="I592" s="30" t="inlineStr">
        <is>
          <t>11 13 25 26 29 33</t>
        </is>
      </c>
      <c r="J592" s="28" t="n">
        <v>137</v>
      </c>
      <c r="K592" s="28" t="n">
        <v>5</v>
      </c>
      <c r="L592" s="28" t="n">
        <v>9</v>
      </c>
      <c r="M592" s="28" t="n">
        <v>22</v>
      </c>
      <c r="N592" s="28" t="n">
        <v>1</v>
      </c>
      <c r="O592" s="28" t="inlineStr">
        <is>
          <t>고4 저2</t>
        </is>
      </c>
      <c r="P592" s="27" t="n">
        <v>65</v>
      </c>
      <c r="Q592" s="28" t="inlineStr">
        <is>
          <t>+6</t>
        </is>
      </c>
      <c r="R592" s="28" t="inlineStr">
        <is>
          <t>상위32.5%</t>
        </is>
      </c>
      <c r="S592" s="28" t="n">
        <v>5</v>
      </c>
      <c r="T592" s="28" t="n">
        <v>0</v>
      </c>
      <c r="U592" s="28" t="n">
        <v>0</v>
      </c>
      <c r="V592" s="28" t="n">
        <v>0</v>
      </c>
      <c r="W592" s="28" t="n">
        <v>1</v>
      </c>
      <c r="X592" s="28" t="n">
        <v>31</v>
      </c>
      <c r="Y592" s="28" t="n">
        <v>8</v>
      </c>
      <c r="Z592" s="28" t="n">
        <v>18.56</v>
      </c>
      <c r="AA592" s="28" t="n">
        <v>22.43</v>
      </c>
    </row>
    <row r="593">
      <c r="A593" s="41" t="n">
        <v>634</v>
      </c>
      <c r="B593" s="42" t="n">
        <v>4</v>
      </c>
      <c r="C593" s="42" t="n">
        <v>10</v>
      </c>
      <c r="D593" s="42" t="n">
        <v>11</v>
      </c>
      <c r="E593" s="42" t="n">
        <v>12</v>
      </c>
      <c r="F593" s="42" t="n">
        <v>20</v>
      </c>
      <c r="G593" s="42" t="n">
        <v>27</v>
      </c>
      <c r="H593" s="42" t="n">
        <v>38</v>
      </c>
      <c r="I593" s="43" t="inlineStr">
        <is>
          <t>4 10 11 12 20 27</t>
        </is>
      </c>
      <c r="J593" s="42" t="n">
        <v>84</v>
      </c>
      <c r="K593" s="42" t="n">
        <v>2</v>
      </c>
      <c r="L593" s="42" t="n">
        <v>6</v>
      </c>
      <c r="M593" s="42" t="n">
        <v>23</v>
      </c>
      <c r="N593" s="42" t="n">
        <v>2</v>
      </c>
      <c r="O593" s="42" t="inlineStr">
        <is>
          <t>고1 저5</t>
        </is>
      </c>
      <c r="P593" s="41" t="n">
        <v>54</v>
      </c>
      <c r="Q593" s="42" t="inlineStr">
        <is>
          <t>-5</t>
        </is>
      </c>
      <c r="R593" s="42" t="inlineStr">
        <is>
          <t>상위69.9%</t>
        </is>
      </c>
      <c r="S593" s="42" t="n">
        <v>5</v>
      </c>
      <c r="T593" s="42" t="n">
        <v>0</v>
      </c>
      <c r="U593" s="42" t="n">
        <v>0</v>
      </c>
      <c r="V593" s="42" t="n">
        <v>0</v>
      </c>
      <c r="W593" s="42" t="n">
        <v>2</v>
      </c>
      <c r="X593" s="42" t="n">
        <v>24</v>
      </c>
      <c r="Y593" s="42" t="n">
        <v>13</v>
      </c>
      <c r="Z593" s="42" t="n">
        <v>10.78</v>
      </c>
      <c r="AA593" s="42" t="n">
        <v>20.09</v>
      </c>
    </row>
    <row r="594">
      <c r="A594" s="41" t="n">
        <v>633</v>
      </c>
      <c r="B594" s="42" t="n">
        <v>9</v>
      </c>
      <c r="C594" s="42" t="n">
        <v>12</v>
      </c>
      <c r="D594" s="42" t="n">
        <v>19</v>
      </c>
      <c r="E594" s="42" t="n">
        <v>20</v>
      </c>
      <c r="F594" s="42" t="n">
        <v>39</v>
      </c>
      <c r="G594" s="42" t="n">
        <v>41</v>
      </c>
      <c r="H594" s="42" t="n">
        <v>13</v>
      </c>
      <c r="I594" s="43" t="inlineStr">
        <is>
          <t>9 12 19 20 39 41</t>
        </is>
      </c>
      <c r="J594" s="42" t="n">
        <v>140</v>
      </c>
      <c r="K594" s="42" t="n">
        <v>4</v>
      </c>
      <c r="L594" s="42" t="n">
        <v>10</v>
      </c>
      <c r="M594" s="42" t="n">
        <v>32</v>
      </c>
      <c r="N594" s="42" t="n">
        <v>1</v>
      </c>
      <c r="O594" s="42" t="inlineStr">
        <is>
          <t>고2 저4</t>
        </is>
      </c>
      <c r="P594" s="41" t="n">
        <v>53</v>
      </c>
      <c r="Q594" s="42" t="inlineStr">
        <is>
          <t>-6</t>
        </is>
      </c>
      <c r="R594" s="42" t="inlineStr">
        <is>
          <t>상위73.7%</t>
        </is>
      </c>
      <c r="S594" s="42" t="n">
        <v>3</v>
      </c>
      <c r="T594" s="42" t="n">
        <v>0</v>
      </c>
      <c r="U594" s="42" t="n">
        <v>0</v>
      </c>
      <c r="V594" s="42" t="n">
        <v>0</v>
      </c>
      <c r="W594" s="42" t="n">
        <v>1</v>
      </c>
      <c r="X594" s="42" t="n">
        <v>25</v>
      </c>
      <c r="Y594" s="42" t="n">
        <v>12</v>
      </c>
      <c r="Z594" s="42" t="n">
        <v>12.17</v>
      </c>
      <c r="AA594" s="42" t="n">
        <v>14.26</v>
      </c>
    </row>
    <row r="595">
      <c r="A595" s="38" t="n">
        <v>632</v>
      </c>
      <c r="B595" s="39" t="n">
        <v>15</v>
      </c>
      <c r="C595" s="39" t="n">
        <v>18</v>
      </c>
      <c r="D595" s="39" t="n">
        <v>21</v>
      </c>
      <c r="E595" s="39" t="n">
        <v>32</v>
      </c>
      <c r="F595" s="39" t="n">
        <v>35</v>
      </c>
      <c r="G595" s="39" t="n">
        <v>44</v>
      </c>
      <c r="H595" s="39" t="n">
        <v>6</v>
      </c>
      <c r="I595" s="40" t="inlineStr">
        <is>
          <t>15 18 21 32 35 44</t>
        </is>
      </c>
      <c r="J595" s="39" t="n">
        <v>165</v>
      </c>
      <c r="K595" s="39" t="n">
        <v>3</v>
      </c>
      <c r="L595" s="39" t="n">
        <v>6</v>
      </c>
      <c r="M595" s="39" t="n">
        <v>29</v>
      </c>
      <c r="N595" s="39" t="n">
        <v>0</v>
      </c>
      <c r="O595" s="39" t="inlineStr">
        <is>
          <t>고3 저3</t>
        </is>
      </c>
      <c r="P595" s="38" t="n">
        <v>43</v>
      </c>
      <c r="Q595" s="39" t="inlineStr">
        <is>
          <t>-16</t>
        </is>
      </c>
      <c r="R595" s="39" t="inlineStr">
        <is>
          <t>상위94.4%</t>
        </is>
      </c>
      <c r="S595" s="39" t="n">
        <v>3</v>
      </c>
      <c r="T595" s="39" t="n">
        <v>0</v>
      </c>
      <c r="U595" s="39" t="n">
        <v>0</v>
      </c>
      <c r="V595" s="39" t="n">
        <v>0</v>
      </c>
      <c r="W595" s="39" t="n">
        <v>1</v>
      </c>
      <c r="X595" s="39" t="n">
        <v>20</v>
      </c>
      <c r="Y595" s="39" t="n">
        <v>11</v>
      </c>
      <c r="Z595" s="39" t="n">
        <v>14.33</v>
      </c>
      <c r="AA595" s="39" t="n">
        <v>11.92</v>
      </c>
    </row>
    <row r="596">
      <c r="A596" s="41" t="n">
        <v>631</v>
      </c>
      <c r="B596" s="42" t="n">
        <v>1</v>
      </c>
      <c r="C596" s="42" t="n">
        <v>2</v>
      </c>
      <c r="D596" s="42" t="n">
        <v>4</v>
      </c>
      <c r="E596" s="42" t="n">
        <v>23</v>
      </c>
      <c r="F596" s="42" t="n">
        <v>31</v>
      </c>
      <c r="G596" s="42" t="n">
        <v>34</v>
      </c>
      <c r="H596" s="42" t="n">
        <v>8</v>
      </c>
      <c r="I596" s="43" t="inlineStr">
        <is>
          <t>1 2 4 23 31 34</t>
        </is>
      </c>
      <c r="J596" s="42" t="n">
        <v>95</v>
      </c>
      <c r="K596" s="42" t="n">
        <v>3</v>
      </c>
      <c r="L596" s="42" t="n">
        <v>8</v>
      </c>
      <c r="M596" s="42" t="n">
        <v>33</v>
      </c>
      <c r="N596" s="42" t="n">
        <v>1</v>
      </c>
      <c r="O596" s="42" t="inlineStr">
        <is>
          <t>고3 저3</t>
        </is>
      </c>
      <c r="P596" s="41" t="n">
        <v>55</v>
      </c>
      <c r="Q596" s="42" t="inlineStr">
        <is>
          <t>-4</t>
        </is>
      </c>
      <c r="R596" s="42" t="inlineStr">
        <is>
          <t>상위66.9%</t>
        </is>
      </c>
      <c r="S596" s="42" t="n">
        <v>4</v>
      </c>
      <c r="T596" s="42" t="n">
        <v>0</v>
      </c>
      <c r="U596" s="42" t="n">
        <v>0</v>
      </c>
      <c r="V596" s="42" t="n">
        <v>0</v>
      </c>
      <c r="W596" s="42" t="n">
        <v>3</v>
      </c>
      <c r="X596" s="42" t="n">
        <v>23</v>
      </c>
      <c r="Y596" s="42" t="n">
        <v>4</v>
      </c>
      <c r="Z596" s="42" t="n">
        <v>39.2</v>
      </c>
      <c r="AA596" s="42" t="n">
        <v>19.5</v>
      </c>
    </row>
    <row r="597">
      <c r="A597" s="25" t="n">
        <v>630</v>
      </c>
      <c r="B597" s="26" t="n">
        <v>8</v>
      </c>
      <c r="C597" s="26" t="n">
        <v>17</v>
      </c>
      <c r="D597" s="26" t="n">
        <v>21</v>
      </c>
      <c r="E597" s="26" t="n">
        <v>24</v>
      </c>
      <c r="F597" s="26" t="n">
        <v>27</v>
      </c>
      <c r="G597" s="26" t="n">
        <v>31</v>
      </c>
      <c r="H597" s="26" t="n">
        <v>15</v>
      </c>
      <c r="I597" s="44" t="inlineStr">
        <is>
          <t>8 17 21 24 27 31</t>
        </is>
      </c>
      <c r="J597" s="26" t="n">
        <v>128</v>
      </c>
      <c r="K597" s="26" t="n">
        <v>4</v>
      </c>
      <c r="L597" s="26" t="n">
        <v>6</v>
      </c>
      <c r="M597" s="26" t="n">
        <v>23</v>
      </c>
      <c r="N597" s="26" t="n">
        <v>0</v>
      </c>
      <c r="O597" s="26" t="inlineStr">
        <is>
          <t>고3 저3</t>
        </is>
      </c>
      <c r="P597" s="25" t="n">
        <v>72</v>
      </c>
      <c r="Q597" s="26" t="inlineStr">
        <is>
          <t>+13</t>
        </is>
      </c>
      <c r="R597" s="26" t="inlineStr">
        <is>
          <t>상위12.8%</t>
        </is>
      </c>
      <c r="S597" s="26" t="n">
        <v>8</v>
      </c>
      <c r="T597" s="26" t="n">
        <v>0</v>
      </c>
      <c r="U597" s="26" t="n">
        <v>0</v>
      </c>
      <c r="V597" s="26" t="n">
        <v>0</v>
      </c>
      <c r="W597" s="26" t="n">
        <v>2</v>
      </c>
      <c r="X597" s="26" t="n">
        <v>33</v>
      </c>
      <c r="Y597" s="26" t="n">
        <v>3</v>
      </c>
      <c r="Z597" s="26" t="n">
        <v>48.36</v>
      </c>
      <c r="AA597" s="26" t="n">
        <v>29.67</v>
      </c>
    </row>
    <row r="598">
      <c r="A598" s="41" t="n">
        <v>629</v>
      </c>
      <c r="B598" s="42" t="n">
        <v>19</v>
      </c>
      <c r="C598" s="42" t="n">
        <v>28</v>
      </c>
      <c r="D598" s="42" t="n">
        <v>31</v>
      </c>
      <c r="E598" s="42" t="n">
        <v>38</v>
      </c>
      <c r="F598" s="42" t="n">
        <v>43</v>
      </c>
      <c r="G598" s="42" t="n">
        <v>44</v>
      </c>
      <c r="H598" s="42" t="n">
        <v>1</v>
      </c>
      <c r="I598" s="43" t="inlineStr">
        <is>
          <t>19 28 31 38 43 44</t>
        </is>
      </c>
      <c r="J598" s="42" t="n">
        <v>203</v>
      </c>
      <c r="K598" s="42" t="n">
        <v>3</v>
      </c>
      <c r="L598" s="42" t="n">
        <v>9</v>
      </c>
      <c r="M598" s="42" t="n">
        <v>25</v>
      </c>
      <c r="N598" s="42" t="n">
        <v>1</v>
      </c>
      <c r="O598" s="42" t="inlineStr">
        <is>
          <t>고5 저1</t>
        </is>
      </c>
      <c r="P598" s="41" t="n">
        <v>53</v>
      </c>
      <c r="Q598" s="42" t="inlineStr">
        <is>
          <t>-6</t>
        </is>
      </c>
      <c r="R598" s="42" t="inlineStr">
        <is>
          <t>상위73.7%</t>
        </is>
      </c>
      <c r="S598" s="42" t="n">
        <v>0</v>
      </c>
      <c r="T598" s="42" t="n">
        <v>0</v>
      </c>
      <c r="U598" s="42" t="n">
        <v>0</v>
      </c>
      <c r="V598" s="42" t="n">
        <v>0</v>
      </c>
      <c r="W598" s="42" t="n">
        <v>1</v>
      </c>
      <c r="X598" s="42" t="n">
        <v>25</v>
      </c>
      <c r="Y598" s="42" t="n">
        <v>5</v>
      </c>
      <c r="Z598" s="42" t="n">
        <v>29.19</v>
      </c>
      <c r="AA598" s="42" t="n">
        <v>17.73</v>
      </c>
    </row>
    <row r="599">
      <c r="A599" s="25" t="n">
        <v>628</v>
      </c>
      <c r="B599" s="26" t="n">
        <v>1</v>
      </c>
      <c r="C599" s="26" t="n">
        <v>7</v>
      </c>
      <c r="D599" s="26" t="n">
        <v>12</v>
      </c>
      <c r="E599" s="26" t="n">
        <v>15</v>
      </c>
      <c r="F599" s="26" t="n">
        <v>23</v>
      </c>
      <c r="G599" s="26" t="n">
        <v>42</v>
      </c>
      <c r="H599" s="26" t="n">
        <v>11</v>
      </c>
      <c r="I599" s="44" t="inlineStr">
        <is>
          <t>1 7 12 15 23 42</t>
        </is>
      </c>
      <c r="J599" s="26" t="n">
        <v>100</v>
      </c>
      <c r="K599" s="26" t="n">
        <v>4</v>
      </c>
      <c r="L599" s="26" t="n">
        <v>8</v>
      </c>
      <c r="M599" s="26" t="n">
        <v>41</v>
      </c>
      <c r="N599" s="26" t="n">
        <v>0</v>
      </c>
      <c r="O599" s="26" t="inlineStr">
        <is>
          <t>고2 저4</t>
        </is>
      </c>
      <c r="P599" s="25" t="n">
        <v>73</v>
      </c>
      <c r="Q599" s="26" t="inlineStr">
        <is>
          <t>+14</t>
        </is>
      </c>
      <c r="R599" s="26" t="inlineStr">
        <is>
          <t>상위10.9%</t>
        </is>
      </c>
      <c r="S599" s="26" t="n">
        <v>8</v>
      </c>
      <c r="T599" s="26" t="n">
        <v>0</v>
      </c>
      <c r="U599" s="26" t="n">
        <v>0</v>
      </c>
      <c r="V599" s="26" t="n">
        <v>0</v>
      </c>
      <c r="W599" s="26" t="n">
        <v>5</v>
      </c>
      <c r="X599" s="26" t="n">
        <v>29</v>
      </c>
      <c r="Y599" s="26" t="n">
        <v>9</v>
      </c>
      <c r="Z599" s="26" t="n">
        <v>15</v>
      </c>
      <c r="AA599" s="26" t="n">
        <v>26.6</v>
      </c>
    </row>
    <row r="600">
      <c r="A600" s="38" t="n">
        <v>627</v>
      </c>
      <c r="B600" s="39" t="n">
        <v>2</v>
      </c>
      <c r="C600" s="39" t="n">
        <v>9</v>
      </c>
      <c r="D600" s="39" t="n">
        <v>22</v>
      </c>
      <c r="E600" s="39" t="n">
        <v>25</v>
      </c>
      <c r="F600" s="39" t="n">
        <v>31</v>
      </c>
      <c r="G600" s="39" t="n">
        <v>45</v>
      </c>
      <c r="H600" s="39" t="n">
        <v>12</v>
      </c>
      <c r="I600" s="40" t="inlineStr">
        <is>
          <t>2 9 22 25 31 45</t>
        </is>
      </c>
      <c r="J600" s="39" t="n">
        <v>134</v>
      </c>
      <c r="K600" s="39" t="n">
        <v>4</v>
      </c>
      <c r="L600" s="39" t="n">
        <v>8</v>
      </c>
      <c r="M600" s="39" t="n">
        <v>43</v>
      </c>
      <c r="N600" s="39" t="n">
        <v>0</v>
      </c>
      <c r="O600" s="39" t="inlineStr">
        <is>
          <t>고3 저3</t>
        </is>
      </c>
      <c r="P600" s="38" t="n">
        <v>35</v>
      </c>
      <c r="Q600" s="39" t="inlineStr">
        <is>
          <t>-24</t>
        </is>
      </c>
      <c r="R600" s="39" t="inlineStr">
        <is>
          <t>상위99.0%</t>
        </is>
      </c>
      <c r="S600" s="39" t="n">
        <v>3</v>
      </c>
      <c r="T600" s="39" t="n">
        <v>0</v>
      </c>
      <c r="U600" s="39" t="n">
        <v>0</v>
      </c>
      <c r="V600" s="39" t="n">
        <v>0</v>
      </c>
      <c r="W600" s="39" t="n">
        <v>1</v>
      </c>
      <c r="X600" s="39" t="n">
        <v>16</v>
      </c>
      <c r="Y600" s="39" t="n">
        <v>10</v>
      </c>
      <c r="Z600" s="39" t="n">
        <v>13.52</v>
      </c>
      <c r="AA600" s="39" t="n">
        <v>13.17</v>
      </c>
    </row>
    <row r="601">
      <c r="A601" s="25" t="n">
        <v>626</v>
      </c>
      <c r="B601" s="26" t="n">
        <v>13</v>
      </c>
      <c r="C601" s="26" t="n">
        <v>14</v>
      </c>
      <c r="D601" s="26" t="n">
        <v>26</v>
      </c>
      <c r="E601" s="26" t="n">
        <v>33</v>
      </c>
      <c r="F601" s="26" t="n">
        <v>40</v>
      </c>
      <c r="G601" s="26" t="n">
        <v>43</v>
      </c>
      <c r="H601" s="26" t="n">
        <v>15</v>
      </c>
      <c r="I601" s="44" t="inlineStr">
        <is>
          <t>13 14 26 33 40 43</t>
        </is>
      </c>
      <c r="J601" s="26" t="n">
        <v>169</v>
      </c>
      <c r="K601" s="26" t="n">
        <v>3</v>
      </c>
      <c r="L601" s="26" t="n">
        <v>9</v>
      </c>
      <c r="M601" s="26" t="n">
        <v>30</v>
      </c>
      <c r="N601" s="26" t="n">
        <v>1</v>
      </c>
      <c r="O601" s="26" t="inlineStr">
        <is>
          <t>고4 저2</t>
        </is>
      </c>
      <c r="P601" s="25" t="n">
        <v>67</v>
      </c>
      <c r="Q601" s="26" t="inlineStr">
        <is>
          <t>+8</t>
        </is>
      </c>
      <c r="R601" s="26" t="inlineStr">
        <is>
          <t>상위26.4%</t>
        </is>
      </c>
      <c r="S601" s="26" t="n">
        <v>7</v>
      </c>
      <c r="T601" s="26" t="n">
        <v>0</v>
      </c>
      <c r="U601" s="26" t="n">
        <v>0</v>
      </c>
      <c r="V601" s="26" t="n">
        <v>1</v>
      </c>
      <c r="W601" s="26" t="n">
        <v>1</v>
      </c>
      <c r="X601" s="26" t="n">
        <v>30</v>
      </c>
      <c r="Y601" s="26" t="n">
        <v>8</v>
      </c>
      <c r="Z601" s="26" t="n">
        <v>17.18</v>
      </c>
      <c r="AA601" s="26" t="n">
        <v>23.04</v>
      </c>
    </row>
    <row r="602">
      <c r="A602" s="41" t="n">
        <v>625</v>
      </c>
      <c r="B602" s="42" t="n">
        <v>3</v>
      </c>
      <c r="C602" s="42" t="n">
        <v>6</v>
      </c>
      <c r="D602" s="42" t="n">
        <v>7</v>
      </c>
      <c r="E602" s="42" t="n">
        <v>20</v>
      </c>
      <c r="F602" s="42" t="n">
        <v>21</v>
      </c>
      <c r="G602" s="42" t="n">
        <v>39</v>
      </c>
      <c r="H602" s="42" t="n">
        <v>13</v>
      </c>
      <c r="I602" s="43" t="inlineStr">
        <is>
          <t>3 6 7 20 21 39</t>
        </is>
      </c>
      <c r="J602" s="42" t="n">
        <v>96</v>
      </c>
      <c r="K602" s="42" t="n">
        <v>4</v>
      </c>
      <c r="L602" s="42" t="n">
        <v>7</v>
      </c>
      <c r="M602" s="42" t="n">
        <v>36</v>
      </c>
      <c r="N602" s="42" t="n">
        <v>2</v>
      </c>
      <c r="O602" s="42" t="inlineStr">
        <is>
          <t>고1 저5</t>
        </is>
      </c>
      <c r="P602" s="41" t="n">
        <v>52</v>
      </c>
      <c r="Q602" s="42" t="inlineStr">
        <is>
          <t>-7</t>
        </is>
      </c>
      <c r="R602" s="42" t="inlineStr">
        <is>
          <t>상위77.4%</t>
        </is>
      </c>
      <c r="S602" s="42" t="n">
        <v>4</v>
      </c>
      <c r="T602" s="42" t="n">
        <v>0</v>
      </c>
      <c r="U602" s="42" t="n">
        <v>0</v>
      </c>
      <c r="V602" s="42" t="n">
        <v>0</v>
      </c>
      <c r="W602" s="42" t="n">
        <v>0</v>
      </c>
      <c r="X602" s="42" t="n">
        <v>26</v>
      </c>
      <c r="Y602" s="42" t="n">
        <v>5</v>
      </c>
      <c r="Z602" s="42" t="n">
        <v>27.65</v>
      </c>
      <c r="AA602" s="42" t="n">
        <v>16.76</v>
      </c>
    </row>
    <row r="603">
      <c r="A603" s="25" t="n">
        <v>624</v>
      </c>
      <c r="B603" s="26" t="n">
        <v>1</v>
      </c>
      <c r="C603" s="26" t="n">
        <v>7</v>
      </c>
      <c r="D603" s="26" t="n">
        <v>19</v>
      </c>
      <c r="E603" s="26" t="n">
        <v>26</v>
      </c>
      <c r="F603" s="26" t="n">
        <v>27</v>
      </c>
      <c r="G603" s="26" t="n">
        <v>35</v>
      </c>
      <c r="H603" s="26" t="n">
        <v>16</v>
      </c>
      <c r="I603" s="44" t="inlineStr">
        <is>
          <t>1 7 19 26 27 35</t>
        </is>
      </c>
      <c r="J603" s="26" t="n">
        <v>115</v>
      </c>
      <c r="K603" s="26" t="n">
        <v>5</v>
      </c>
      <c r="L603" s="26" t="n">
        <v>9</v>
      </c>
      <c r="M603" s="26" t="n">
        <v>34</v>
      </c>
      <c r="N603" s="26" t="n">
        <v>1</v>
      </c>
      <c r="O603" s="26" t="inlineStr">
        <is>
          <t>고3 저3</t>
        </is>
      </c>
      <c r="P603" s="25" t="n">
        <v>73</v>
      </c>
      <c r="Q603" s="26" t="inlineStr">
        <is>
          <t>+14</t>
        </is>
      </c>
      <c r="R603" s="26" t="inlineStr">
        <is>
          <t>상위10.9%</t>
        </is>
      </c>
      <c r="S603" s="26" t="n">
        <v>7</v>
      </c>
      <c r="T603" s="26" t="n">
        <v>0</v>
      </c>
      <c r="U603" s="26" t="n">
        <v>0</v>
      </c>
      <c r="V603" s="26" t="n">
        <v>0</v>
      </c>
      <c r="W603" s="26" t="n">
        <v>1</v>
      </c>
      <c r="X603" s="26" t="n">
        <v>35</v>
      </c>
      <c r="Y603" s="26" t="n">
        <v>5</v>
      </c>
      <c r="Z603" s="26" t="n">
        <v>27.64</v>
      </c>
      <c r="AA603" s="26" t="n">
        <v>18.74</v>
      </c>
    </row>
    <row r="604">
      <c r="A604" s="25" t="n">
        <v>623</v>
      </c>
      <c r="B604" s="26" t="n">
        <v>7</v>
      </c>
      <c r="C604" s="26" t="n">
        <v>13</v>
      </c>
      <c r="D604" s="26" t="n">
        <v>30</v>
      </c>
      <c r="E604" s="26" t="n">
        <v>39</v>
      </c>
      <c r="F604" s="26" t="n">
        <v>41</v>
      </c>
      <c r="G604" s="26" t="n">
        <v>45</v>
      </c>
      <c r="H604" s="26" t="n">
        <v>25</v>
      </c>
      <c r="I604" s="44" t="inlineStr">
        <is>
          <t>7 13 30 39 41 45</t>
        </is>
      </c>
      <c r="J604" s="26" t="n">
        <v>175</v>
      </c>
      <c r="K604" s="26" t="n">
        <v>5</v>
      </c>
      <c r="L604" s="26" t="n">
        <v>8</v>
      </c>
      <c r="M604" s="26" t="n">
        <v>38</v>
      </c>
      <c r="N604" s="26" t="n">
        <v>0</v>
      </c>
      <c r="O604" s="26" t="inlineStr">
        <is>
          <t>고4 저2</t>
        </is>
      </c>
      <c r="P604" s="25" t="n">
        <v>69</v>
      </c>
      <c r="Q604" s="26" t="inlineStr">
        <is>
          <t>+10</t>
        </is>
      </c>
      <c r="R604" s="26" t="inlineStr">
        <is>
          <t>상위19.9%</t>
        </is>
      </c>
      <c r="S604" s="26" t="n">
        <v>8</v>
      </c>
      <c r="T604" s="26" t="n">
        <v>0</v>
      </c>
      <c r="U604" s="26" t="n">
        <v>0</v>
      </c>
      <c r="V604" s="26" t="n">
        <v>0</v>
      </c>
      <c r="W604" s="26" t="n">
        <v>5</v>
      </c>
      <c r="X604" s="26" t="n">
        <v>27</v>
      </c>
      <c r="Y604" s="26" t="n">
        <v>8</v>
      </c>
      <c r="Z604" s="26" t="n">
        <v>18.14</v>
      </c>
      <c r="AA604" s="26" t="n">
        <v>22.97</v>
      </c>
    </row>
    <row r="605">
      <c r="A605" s="41" t="n">
        <v>622</v>
      </c>
      <c r="B605" s="42" t="n">
        <v>9</v>
      </c>
      <c r="C605" s="42" t="n">
        <v>15</v>
      </c>
      <c r="D605" s="42" t="n">
        <v>16</v>
      </c>
      <c r="E605" s="42" t="n">
        <v>21</v>
      </c>
      <c r="F605" s="42" t="n">
        <v>28</v>
      </c>
      <c r="G605" s="42" t="n">
        <v>34</v>
      </c>
      <c r="H605" s="42" t="n">
        <v>24</v>
      </c>
      <c r="I605" s="43" t="inlineStr">
        <is>
          <t>9 15 16 21 28 34</t>
        </is>
      </c>
      <c r="J605" s="42" t="n">
        <v>123</v>
      </c>
      <c r="K605" s="42" t="n">
        <v>3</v>
      </c>
      <c r="L605" s="42" t="n">
        <v>4</v>
      </c>
      <c r="M605" s="42" t="n">
        <v>25</v>
      </c>
      <c r="N605" s="42" t="n">
        <v>1</v>
      </c>
      <c r="O605" s="42" t="inlineStr">
        <is>
          <t>고2 저4</t>
        </is>
      </c>
      <c r="P605" s="41" t="n">
        <v>58</v>
      </c>
      <c r="Q605" s="42" t="inlineStr">
        <is>
          <t>-1</t>
        </is>
      </c>
      <c r="R605" s="42" t="inlineStr">
        <is>
          <t>상위55.5%</t>
        </is>
      </c>
      <c r="S605" s="42" t="n">
        <v>4</v>
      </c>
      <c r="T605" s="42" t="n">
        <v>0</v>
      </c>
      <c r="U605" s="42" t="n">
        <v>0</v>
      </c>
      <c r="V605" s="42" t="n">
        <v>0</v>
      </c>
      <c r="W605" s="42" t="n">
        <v>2</v>
      </c>
      <c r="X605" s="42" t="n">
        <v>26</v>
      </c>
      <c r="Y605" s="42" t="n">
        <v>9</v>
      </c>
      <c r="Z605" s="42" t="n">
        <v>16.31</v>
      </c>
      <c r="AA605" s="42" t="n">
        <v>17.77</v>
      </c>
    </row>
    <row r="606">
      <c r="A606" s="25" t="n">
        <v>621</v>
      </c>
      <c r="B606" s="26" t="n">
        <v>1</v>
      </c>
      <c r="C606" s="26" t="n">
        <v>2</v>
      </c>
      <c r="D606" s="26" t="n">
        <v>6</v>
      </c>
      <c r="E606" s="26" t="n">
        <v>16</v>
      </c>
      <c r="F606" s="26" t="n">
        <v>19</v>
      </c>
      <c r="G606" s="26" t="n">
        <v>42</v>
      </c>
      <c r="H606" s="26" t="n">
        <v>9</v>
      </c>
      <c r="I606" s="44" t="inlineStr">
        <is>
          <t>1 2 6 16 19 42</t>
        </is>
      </c>
      <c r="J606" s="26" t="n">
        <v>86</v>
      </c>
      <c r="K606" s="26" t="n">
        <v>2</v>
      </c>
      <c r="L606" s="26" t="n">
        <v>10</v>
      </c>
      <c r="M606" s="26" t="n">
        <v>41</v>
      </c>
      <c r="N606" s="26" t="n">
        <v>1</v>
      </c>
      <c r="O606" s="26" t="inlineStr">
        <is>
          <t>고1 저5</t>
        </is>
      </c>
      <c r="P606" s="25" t="n">
        <v>73</v>
      </c>
      <c r="Q606" s="26" t="inlineStr">
        <is>
          <t>+14</t>
        </is>
      </c>
      <c r="R606" s="26" t="inlineStr">
        <is>
          <t>상위10.9%</t>
        </is>
      </c>
      <c r="S606" s="26" t="n">
        <v>7</v>
      </c>
      <c r="T606" s="26" t="n">
        <v>0</v>
      </c>
      <c r="U606" s="26" t="n">
        <v>0</v>
      </c>
      <c r="V606" s="26" t="n">
        <v>0</v>
      </c>
      <c r="W606" s="26" t="n">
        <v>3</v>
      </c>
      <c r="X606" s="26" t="n">
        <v>32</v>
      </c>
      <c r="Y606" s="26" t="n">
        <v>6</v>
      </c>
      <c r="Z606" s="26" t="n">
        <v>23.6</v>
      </c>
      <c r="AA606" s="26" t="n">
        <v>16.9</v>
      </c>
    </row>
    <row r="607">
      <c r="A607" s="27" t="n">
        <v>620</v>
      </c>
      <c r="B607" s="28" t="n">
        <v>2</v>
      </c>
      <c r="C607" s="28" t="n">
        <v>16</v>
      </c>
      <c r="D607" s="28" t="n">
        <v>17</v>
      </c>
      <c r="E607" s="28" t="n">
        <v>32</v>
      </c>
      <c r="F607" s="28" t="n">
        <v>39</v>
      </c>
      <c r="G607" s="28" t="n">
        <v>45</v>
      </c>
      <c r="H607" s="28" t="n">
        <v>40</v>
      </c>
      <c r="I607" s="30" t="inlineStr">
        <is>
          <t>2 16 17 32 39 45</t>
        </is>
      </c>
      <c r="J607" s="28" t="n">
        <v>151</v>
      </c>
      <c r="K607" s="28" t="n">
        <v>3</v>
      </c>
      <c r="L607" s="28" t="n">
        <v>9</v>
      </c>
      <c r="M607" s="28" t="n">
        <v>43</v>
      </c>
      <c r="N607" s="28" t="n">
        <v>1</v>
      </c>
      <c r="O607" s="28" t="inlineStr">
        <is>
          <t>고3 저3</t>
        </is>
      </c>
      <c r="P607" s="27" t="n">
        <v>59</v>
      </c>
      <c r="Q607" s="28" t="inlineStr">
        <is>
          <t>-0</t>
        </is>
      </c>
      <c r="R607" s="28" t="inlineStr">
        <is>
          <t>상위52.2%</t>
        </is>
      </c>
      <c r="S607" s="28" t="n">
        <v>3</v>
      </c>
      <c r="T607" s="28" t="n">
        <v>0</v>
      </c>
      <c r="U607" s="28" t="n">
        <v>0</v>
      </c>
      <c r="V607" s="28" t="n">
        <v>0</v>
      </c>
      <c r="W607" s="28" t="n">
        <v>1</v>
      </c>
      <c r="X607" s="28" t="n">
        <v>28</v>
      </c>
      <c r="Y607" s="28" t="n">
        <v>7</v>
      </c>
      <c r="Z607" s="28" t="n">
        <v>20.28</v>
      </c>
      <c r="AA607" s="28" t="n">
        <v>18.22</v>
      </c>
    </row>
    <row r="608">
      <c r="A608" s="38" t="n">
        <v>619</v>
      </c>
      <c r="B608" s="39" t="n">
        <v>6</v>
      </c>
      <c r="C608" s="39" t="n">
        <v>8</v>
      </c>
      <c r="D608" s="39" t="n">
        <v>13</v>
      </c>
      <c r="E608" s="39" t="n">
        <v>30</v>
      </c>
      <c r="F608" s="39" t="n">
        <v>35</v>
      </c>
      <c r="G608" s="39" t="n">
        <v>40</v>
      </c>
      <c r="H608" s="39" t="n">
        <v>21</v>
      </c>
      <c r="I608" s="40" t="inlineStr">
        <is>
          <t>6 8 13 30 35 40</t>
        </is>
      </c>
      <c r="J608" s="39" t="n">
        <v>132</v>
      </c>
      <c r="K608" s="39" t="n">
        <v>2</v>
      </c>
      <c r="L608" s="39" t="n">
        <v>6</v>
      </c>
      <c r="M608" s="39" t="n">
        <v>34</v>
      </c>
      <c r="N608" s="39" t="n">
        <v>0</v>
      </c>
      <c r="O608" s="39" t="inlineStr">
        <is>
          <t>고3 저3</t>
        </is>
      </c>
      <c r="P608" s="38" t="n">
        <v>49</v>
      </c>
      <c r="Q608" s="39" t="inlineStr">
        <is>
          <t>-10</t>
        </is>
      </c>
      <c r="R608" s="39" t="inlineStr">
        <is>
          <t>상위84.8%</t>
        </is>
      </c>
      <c r="S608" s="39" t="n">
        <v>3</v>
      </c>
      <c r="T608" s="39" t="n">
        <v>0</v>
      </c>
      <c r="U608" s="39" t="n">
        <v>0</v>
      </c>
      <c r="V608" s="39" t="n">
        <v>0</v>
      </c>
      <c r="W608" s="39" t="n">
        <v>1</v>
      </c>
      <c r="X608" s="39" t="n">
        <v>23</v>
      </c>
      <c r="Y608" s="39" t="n">
        <v>3</v>
      </c>
      <c r="Z608" s="39" t="n">
        <v>46.12</v>
      </c>
      <c r="AA608" s="39" t="n">
        <v>17.5</v>
      </c>
    </row>
    <row r="609">
      <c r="A609" s="38" t="n">
        <v>618</v>
      </c>
      <c r="B609" s="39" t="n">
        <v>8</v>
      </c>
      <c r="C609" s="39" t="n">
        <v>16</v>
      </c>
      <c r="D609" s="39" t="n">
        <v>25</v>
      </c>
      <c r="E609" s="39" t="n">
        <v>30</v>
      </c>
      <c r="F609" s="39" t="n">
        <v>42</v>
      </c>
      <c r="G609" s="39" t="n">
        <v>43</v>
      </c>
      <c r="H609" s="39" t="n">
        <v>15</v>
      </c>
      <c r="I609" s="40" t="inlineStr">
        <is>
          <t>8 16 25 30 42 43</t>
        </is>
      </c>
      <c r="J609" s="39" t="n">
        <v>164</v>
      </c>
      <c r="K609" s="39" t="n">
        <v>2</v>
      </c>
      <c r="L609" s="39" t="n">
        <v>9</v>
      </c>
      <c r="M609" s="39" t="n">
        <v>35</v>
      </c>
      <c r="N609" s="39" t="n">
        <v>1</v>
      </c>
      <c r="O609" s="39" t="inlineStr">
        <is>
          <t>고4 저2</t>
        </is>
      </c>
      <c r="P609" s="38" t="n">
        <v>49</v>
      </c>
      <c r="Q609" s="39" t="inlineStr">
        <is>
          <t>-10</t>
        </is>
      </c>
      <c r="R609" s="39" t="inlineStr">
        <is>
          <t>상위84.8%</t>
        </is>
      </c>
      <c r="S609" s="39" t="n">
        <v>3</v>
      </c>
      <c r="T609" s="39" t="n">
        <v>0</v>
      </c>
      <c r="U609" s="39" t="n">
        <v>0</v>
      </c>
      <c r="V609" s="39" t="n">
        <v>0</v>
      </c>
      <c r="W609" s="39" t="n">
        <v>1</v>
      </c>
      <c r="X609" s="39" t="n">
        <v>23</v>
      </c>
      <c r="Y609" s="39" t="n">
        <v>5</v>
      </c>
      <c r="Z609" s="39" t="n">
        <v>28.81</v>
      </c>
      <c r="AA609" s="39" t="n">
        <v>17.05</v>
      </c>
    </row>
    <row r="610">
      <c r="A610" s="25" t="n">
        <v>617</v>
      </c>
      <c r="B610" s="26" t="n">
        <v>4</v>
      </c>
      <c r="C610" s="26" t="n">
        <v>5</v>
      </c>
      <c r="D610" s="26" t="n">
        <v>11</v>
      </c>
      <c r="E610" s="26" t="n">
        <v>12</v>
      </c>
      <c r="F610" s="26" t="n">
        <v>24</v>
      </c>
      <c r="G610" s="26" t="n">
        <v>27</v>
      </c>
      <c r="H610" s="26" t="n">
        <v>28</v>
      </c>
      <c r="I610" s="44" t="inlineStr">
        <is>
          <t>4 5 11 12 24 27</t>
        </is>
      </c>
      <c r="J610" s="26" t="n">
        <v>83</v>
      </c>
      <c r="K610" s="26" t="n">
        <v>3</v>
      </c>
      <c r="L610" s="26" t="n">
        <v>8</v>
      </c>
      <c r="M610" s="26" t="n">
        <v>23</v>
      </c>
      <c r="N610" s="26" t="n">
        <v>2</v>
      </c>
      <c r="O610" s="26" t="inlineStr">
        <is>
          <t>고2 저4</t>
        </is>
      </c>
      <c r="P610" s="25" t="n">
        <v>76</v>
      </c>
      <c r="Q610" s="26" t="inlineStr">
        <is>
          <t>+17</t>
        </is>
      </c>
      <c r="R610" s="26" t="inlineStr">
        <is>
          <t>상위6.5%</t>
        </is>
      </c>
      <c r="S610" s="26" t="n">
        <v>8</v>
      </c>
      <c r="T610" s="26" t="n">
        <v>0</v>
      </c>
      <c r="U610" s="26" t="n">
        <v>0</v>
      </c>
      <c r="V610" s="26" t="n">
        <v>0</v>
      </c>
      <c r="W610" s="26" t="n">
        <v>2</v>
      </c>
      <c r="X610" s="26" t="n">
        <v>35</v>
      </c>
      <c r="Y610" s="26" t="n">
        <v>8</v>
      </c>
      <c r="Z610" s="26" t="n">
        <v>16.3</v>
      </c>
      <c r="AA610" s="26" t="n">
        <v>27.58</v>
      </c>
    </row>
    <row r="611">
      <c r="A611" s="27" t="n">
        <v>616</v>
      </c>
      <c r="B611" s="28" t="n">
        <v>5</v>
      </c>
      <c r="C611" s="28" t="n">
        <v>13</v>
      </c>
      <c r="D611" s="28" t="n">
        <v>18</v>
      </c>
      <c r="E611" s="28" t="n">
        <v>23</v>
      </c>
      <c r="F611" s="28" t="n">
        <v>40</v>
      </c>
      <c r="G611" s="28" t="n">
        <v>45</v>
      </c>
      <c r="H611" s="28" t="n">
        <v>3</v>
      </c>
      <c r="I611" s="30" t="inlineStr">
        <is>
          <t>5 13 18 23 40 45</t>
        </is>
      </c>
      <c r="J611" s="28" t="n">
        <v>144</v>
      </c>
      <c r="K611" s="28" t="n">
        <v>4</v>
      </c>
      <c r="L611" s="28" t="n">
        <v>6</v>
      </c>
      <c r="M611" s="28" t="n">
        <v>40</v>
      </c>
      <c r="N611" s="28" t="n">
        <v>0</v>
      </c>
      <c r="O611" s="28" t="inlineStr">
        <is>
          <t>고3 저3</t>
        </is>
      </c>
      <c r="P611" s="27" t="n">
        <v>66</v>
      </c>
      <c r="Q611" s="28" t="inlineStr">
        <is>
          <t>+7</t>
        </is>
      </c>
      <c r="R611" s="28" t="inlineStr">
        <is>
          <t>상위29.4%</t>
        </is>
      </c>
      <c r="S611" s="28" t="n">
        <v>6</v>
      </c>
      <c r="T611" s="28" t="n">
        <v>0</v>
      </c>
      <c r="U611" s="28" t="n">
        <v>0</v>
      </c>
      <c r="V611" s="28" t="n">
        <v>0</v>
      </c>
      <c r="W611" s="28" t="n">
        <v>0</v>
      </c>
      <c r="X611" s="28" t="n">
        <v>33</v>
      </c>
      <c r="Y611" s="28" t="n">
        <v>9</v>
      </c>
      <c r="Z611" s="28" t="n">
        <v>16.12</v>
      </c>
      <c r="AA611" s="28" t="n">
        <v>20.7</v>
      </c>
    </row>
    <row r="612">
      <c r="A612" s="27" t="n">
        <v>615</v>
      </c>
      <c r="B612" s="28" t="n">
        <v>10</v>
      </c>
      <c r="C612" s="28" t="n">
        <v>17</v>
      </c>
      <c r="D612" s="28" t="n">
        <v>18</v>
      </c>
      <c r="E612" s="28" t="n">
        <v>19</v>
      </c>
      <c r="F612" s="28" t="n">
        <v>23</v>
      </c>
      <c r="G612" s="28" t="n">
        <v>27</v>
      </c>
      <c r="H612" s="28" t="n">
        <v>35</v>
      </c>
      <c r="I612" s="30" t="inlineStr">
        <is>
          <t>10 17 18 19 23 27</t>
        </is>
      </c>
      <c r="J612" s="28" t="n">
        <v>114</v>
      </c>
      <c r="K612" s="28" t="n">
        <v>4</v>
      </c>
      <c r="L612" s="28" t="n">
        <v>6</v>
      </c>
      <c r="M612" s="28" t="n">
        <v>17</v>
      </c>
      <c r="N612" s="28" t="n">
        <v>2</v>
      </c>
      <c r="O612" s="28" t="inlineStr">
        <is>
          <t>고2 저4</t>
        </is>
      </c>
      <c r="P612" s="27" t="n">
        <v>60</v>
      </c>
      <c r="Q612" s="28" t="inlineStr">
        <is>
          <t>+1</t>
        </is>
      </c>
      <c r="R612" s="28" t="inlineStr">
        <is>
          <t>상위48.5%</t>
        </is>
      </c>
      <c r="S612" s="28" t="n">
        <v>4</v>
      </c>
      <c r="T612" s="28" t="n">
        <v>0</v>
      </c>
      <c r="U612" s="28" t="n">
        <v>0</v>
      </c>
      <c r="V612" s="28" t="n">
        <v>0</v>
      </c>
      <c r="W612" s="28" t="n">
        <v>2</v>
      </c>
      <c r="X612" s="28" t="n">
        <v>27</v>
      </c>
      <c r="Y612" s="28" t="n">
        <v>9</v>
      </c>
      <c r="Z612" s="28" t="n">
        <v>15.35</v>
      </c>
      <c r="AA612" s="28" t="n">
        <v>18.12</v>
      </c>
    </row>
    <row r="613">
      <c r="A613" s="27" t="n">
        <v>614</v>
      </c>
      <c r="B613" s="28" t="n">
        <v>8</v>
      </c>
      <c r="C613" s="28" t="n">
        <v>21</v>
      </c>
      <c r="D613" s="28" t="n">
        <v>25</v>
      </c>
      <c r="E613" s="28" t="n">
        <v>39</v>
      </c>
      <c r="F613" s="28" t="n">
        <v>40</v>
      </c>
      <c r="G613" s="28" t="n">
        <v>44</v>
      </c>
      <c r="H613" s="28" t="n">
        <v>18</v>
      </c>
      <c r="I613" s="30" t="inlineStr">
        <is>
          <t>8 21 25 39 40 44</t>
        </is>
      </c>
      <c r="J613" s="28" t="n">
        <v>177</v>
      </c>
      <c r="K613" s="28" t="n">
        <v>3</v>
      </c>
      <c r="L613" s="28" t="n">
        <v>8</v>
      </c>
      <c r="M613" s="28" t="n">
        <v>36</v>
      </c>
      <c r="N613" s="28" t="n">
        <v>1</v>
      </c>
      <c r="O613" s="28" t="inlineStr">
        <is>
          <t>고4 저2</t>
        </is>
      </c>
      <c r="P613" s="27" t="n">
        <v>60</v>
      </c>
      <c r="Q613" s="28" t="inlineStr">
        <is>
          <t>+1</t>
        </is>
      </c>
      <c r="R613" s="28" t="inlineStr">
        <is>
          <t>상위48.5%</t>
        </is>
      </c>
      <c r="S613" s="28" t="n">
        <v>6</v>
      </c>
      <c r="T613" s="28" t="n">
        <v>0</v>
      </c>
      <c r="U613" s="28" t="n">
        <v>0</v>
      </c>
      <c r="V613" s="28" t="n">
        <v>1</v>
      </c>
      <c r="W613" s="28" t="n">
        <v>0</v>
      </c>
      <c r="X613" s="28" t="n">
        <v>28</v>
      </c>
      <c r="Y613" s="28" t="n">
        <v>6</v>
      </c>
      <c r="Z613" s="28" t="n">
        <v>25.41</v>
      </c>
      <c r="AA613" s="28" t="n">
        <v>20.97</v>
      </c>
    </row>
    <row r="614">
      <c r="A614" s="41" t="n">
        <v>613</v>
      </c>
      <c r="B614" s="42" t="n">
        <v>7</v>
      </c>
      <c r="C614" s="42" t="n">
        <v>8</v>
      </c>
      <c r="D614" s="42" t="n">
        <v>11</v>
      </c>
      <c r="E614" s="42" t="n">
        <v>16</v>
      </c>
      <c r="F614" s="42" t="n">
        <v>41</v>
      </c>
      <c r="G614" s="42" t="n">
        <v>44</v>
      </c>
      <c r="H614" s="42" t="n">
        <v>35</v>
      </c>
      <c r="I614" s="43" t="inlineStr">
        <is>
          <t>7 8 11 16 41 44</t>
        </is>
      </c>
      <c r="J614" s="42" t="n">
        <v>127</v>
      </c>
      <c r="K614" s="42" t="n">
        <v>3</v>
      </c>
      <c r="L614" s="42" t="n">
        <v>8</v>
      </c>
      <c r="M614" s="42" t="n">
        <v>37</v>
      </c>
      <c r="N614" s="42" t="n">
        <v>1</v>
      </c>
      <c r="O614" s="42" t="inlineStr">
        <is>
          <t>고2 저4</t>
        </is>
      </c>
      <c r="P614" s="41" t="n">
        <v>58</v>
      </c>
      <c r="Q614" s="42" t="inlineStr">
        <is>
          <t>-1</t>
        </is>
      </c>
      <c r="R614" s="42" t="inlineStr">
        <is>
          <t>상위55.5%</t>
        </is>
      </c>
      <c r="S614" s="42" t="n">
        <v>4</v>
      </c>
      <c r="T614" s="42" t="n">
        <v>0</v>
      </c>
      <c r="U614" s="42" t="n">
        <v>0</v>
      </c>
      <c r="V614" s="42" t="n">
        <v>0</v>
      </c>
      <c r="W614" s="42" t="n">
        <v>2</v>
      </c>
      <c r="X614" s="42" t="n">
        <v>26</v>
      </c>
      <c r="Y614" s="42" t="n">
        <v>9</v>
      </c>
      <c r="Z614" s="42" t="n">
        <v>15.5</v>
      </c>
      <c r="AA614" s="42" t="n">
        <v>17.56</v>
      </c>
    </row>
    <row r="615">
      <c r="A615" s="38" t="n">
        <v>612</v>
      </c>
      <c r="B615" s="39" t="n">
        <v>6</v>
      </c>
      <c r="C615" s="39" t="n">
        <v>9</v>
      </c>
      <c r="D615" s="39" t="n">
        <v>18</v>
      </c>
      <c r="E615" s="39" t="n">
        <v>19</v>
      </c>
      <c r="F615" s="39" t="n">
        <v>25</v>
      </c>
      <c r="G615" s="39" t="n">
        <v>33</v>
      </c>
      <c r="H615" s="39" t="n">
        <v>40</v>
      </c>
      <c r="I615" s="40" t="inlineStr">
        <is>
          <t>6 9 18 19 25 33</t>
        </is>
      </c>
      <c r="J615" s="39" t="n">
        <v>110</v>
      </c>
      <c r="K615" s="39" t="n">
        <v>4</v>
      </c>
      <c r="L615" s="39" t="n">
        <v>10</v>
      </c>
      <c r="M615" s="39" t="n">
        <v>27</v>
      </c>
      <c r="N615" s="39" t="n">
        <v>1</v>
      </c>
      <c r="O615" s="39" t="inlineStr">
        <is>
          <t>고2 저4</t>
        </is>
      </c>
      <c r="P615" s="38" t="n">
        <v>42</v>
      </c>
      <c r="Q615" s="39" t="inlineStr">
        <is>
          <t>-17</t>
        </is>
      </c>
      <c r="R615" s="39" t="inlineStr">
        <is>
          <t>상위95.6%</t>
        </is>
      </c>
      <c r="S615" s="39" t="n">
        <v>3</v>
      </c>
      <c r="T615" s="39" t="n">
        <v>0</v>
      </c>
      <c r="U615" s="39" t="n">
        <v>0</v>
      </c>
      <c r="V615" s="39" t="n">
        <v>0</v>
      </c>
      <c r="W615" s="39" t="n">
        <v>0</v>
      </c>
      <c r="X615" s="39" t="n">
        <v>21</v>
      </c>
      <c r="Y615" s="39" t="n">
        <v>11</v>
      </c>
      <c r="Z615" s="39" t="n">
        <v>11.82</v>
      </c>
      <c r="AA615" s="39" t="n">
        <v>9.19</v>
      </c>
    </row>
    <row r="616">
      <c r="A616" s="38" t="n">
        <v>611</v>
      </c>
      <c r="B616" s="39" t="n">
        <v>2</v>
      </c>
      <c r="C616" s="39" t="n">
        <v>22</v>
      </c>
      <c r="D616" s="39" t="n">
        <v>27</v>
      </c>
      <c r="E616" s="39" t="n">
        <v>33</v>
      </c>
      <c r="F616" s="39" t="n">
        <v>36</v>
      </c>
      <c r="G616" s="39" t="n">
        <v>37</v>
      </c>
      <c r="H616" s="39" t="n">
        <v>14</v>
      </c>
      <c r="I616" s="40" t="inlineStr">
        <is>
          <t>2 22 27 33 36 37</t>
        </is>
      </c>
      <c r="J616" s="39" t="n">
        <v>157</v>
      </c>
      <c r="K616" s="39" t="n">
        <v>3</v>
      </c>
      <c r="L616" s="39" t="n">
        <v>10</v>
      </c>
      <c r="M616" s="39" t="n">
        <v>35</v>
      </c>
      <c r="N616" s="39" t="n">
        <v>1</v>
      </c>
      <c r="O616" s="39" t="inlineStr">
        <is>
          <t>고4 저2</t>
        </is>
      </c>
      <c r="P616" s="38" t="n">
        <v>46</v>
      </c>
      <c r="Q616" s="39" t="inlineStr">
        <is>
          <t>-13</t>
        </is>
      </c>
      <c r="R616" s="39" t="inlineStr">
        <is>
          <t>상위90.9%</t>
        </is>
      </c>
      <c r="S616" s="39" t="n">
        <v>5</v>
      </c>
      <c r="T616" s="39" t="n">
        <v>0</v>
      </c>
      <c r="U616" s="39" t="n">
        <v>0</v>
      </c>
      <c r="V616" s="39" t="n">
        <v>0</v>
      </c>
      <c r="W616" s="39" t="n">
        <v>2</v>
      </c>
      <c r="X616" s="39" t="n">
        <v>20</v>
      </c>
      <c r="Y616" s="39" t="n">
        <v>4</v>
      </c>
      <c r="Z616" s="39" t="n">
        <v>35.03</v>
      </c>
      <c r="AA616" s="39" t="n">
        <v>13.03</v>
      </c>
    </row>
    <row r="617">
      <c r="A617" s="41" t="n">
        <v>610</v>
      </c>
      <c r="B617" s="42" t="n">
        <v>14</v>
      </c>
      <c r="C617" s="42" t="n">
        <v>18</v>
      </c>
      <c r="D617" s="42" t="n">
        <v>20</v>
      </c>
      <c r="E617" s="42" t="n">
        <v>23</v>
      </c>
      <c r="F617" s="42" t="n">
        <v>28</v>
      </c>
      <c r="G617" s="42" t="n">
        <v>36</v>
      </c>
      <c r="H617" s="42" t="n">
        <v>33</v>
      </c>
      <c r="I617" s="43" t="inlineStr">
        <is>
          <t>14 18 20 23 28 36</t>
        </is>
      </c>
      <c r="J617" s="42" t="n">
        <v>139</v>
      </c>
      <c r="K617" s="42" t="n">
        <v>1</v>
      </c>
      <c r="L617" s="42" t="n">
        <v>8</v>
      </c>
      <c r="M617" s="42" t="n">
        <v>22</v>
      </c>
      <c r="N617" s="42" t="n">
        <v>0</v>
      </c>
      <c r="O617" s="42" t="inlineStr">
        <is>
          <t>고3 저3</t>
        </is>
      </c>
      <c r="P617" s="41" t="n">
        <v>57</v>
      </c>
      <c r="Q617" s="42" t="inlineStr">
        <is>
          <t>-2</t>
        </is>
      </c>
      <c r="R617" s="42" t="inlineStr">
        <is>
          <t>상위59.3%</t>
        </is>
      </c>
      <c r="S617" s="42" t="n">
        <v>3</v>
      </c>
      <c r="T617" s="42" t="n">
        <v>0</v>
      </c>
      <c r="U617" s="42" t="n">
        <v>0</v>
      </c>
      <c r="V617" s="42" t="n">
        <v>0</v>
      </c>
      <c r="W617" s="42" t="n">
        <v>1</v>
      </c>
      <c r="X617" s="42" t="n">
        <v>27</v>
      </c>
      <c r="Y617" s="42" t="n">
        <v>4</v>
      </c>
      <c r="Z617" s="42" t="n">
        <v>35.16</v>
      </c>
      <c r="AA617" s="42" t="n">
        <v>17.76</v>
      </c>
    </row>
    <row r="618">
      <c r="A618" s="27" t="n">
        <v>609</v>
      </c>
      <c r="B618" s="28" t="n">
        <v>4</v>
      </c>
      <c r="C618" s="28" t="n">
        <v>8</v>
      </c>
      <c r="D618" s="28" t="n">
        <v>27</v>
      </c>
      <c r="E618" s="28" t="n">
        <v>34</v>
      </c>
      <c r="F618" s="28" t="n">
        <v>39</v>
      </c>
      <c r="G618" s="28" t="n">
        <v>40</v>
      </c>
      <c r="H618" s="28" t="n">
        <v>13</v>
      </c>
      <c r="I618" s="30" t="inlineStr">
        <is>
          <t>4 8 27 34 39 40</t>
        </is>
      </c>
      <c r="J618" s="28" t="n">
        <v>152</v>
      </c>
      <c r="K618" s="28" t="n">
        <v>2</v>
      </c>
      <c r="L618" s="28" t="n">
        <v>10</v>
      </c>
      <c r="M618" s="28" t="n">
        <v>36</v>
      </c>
      <c r="N618" s="28" t="n">
        <v>1</v>
      </c>
      <c r="O618" s="28" t="inlineStr">
        <is>
          <t>고4 저2</t>
        </is>
      </c>
      <c r="P618" s="27" t="n">
        <v>64</v>
      </c>
      <c r="Q618" s="28" t="inlineStr">
        <is>
          <t>+5</t>
        </is>
      </c>
      <c r="R618" s="28" t="inlineStr">
        <is>
          <t>상위35.2%</t>
        </is>
      </c>
      <c r="S618" s="28" t="n">
        <v>6</v>
      </c>
      <c r="T618" s="28" t="n">
        <v>0</v>
      </c>
      <c r="U618" s="28" t="n">
        <v>0</v>
      </c>
      <c r="V618" s="28" t="n">
        <v>0</v>
      </c>
      <c r="W618" s="28" t="n">
        <v>0</v>
      </c>
      <c r="X618" s="28" t="n">
        <v>32</v>
      </c>
      <c r="Y618" s="28" t="n">
        <v>2</v>
      </c>
      <c r="Z618" s="28" t="n">
        <v>63.39</v>
      </c>
      <c r="AA618" s="28" t="n">
        <v>25.93</v>
      </c>
    </row>
    <row r="619">
      <c r="A619" s="25" t="n">
        <v>608</v>
      </c>
      <c r="B619" s="26" t="n">
        <v>4</v>
      </c>
      <c r="C619" s="26" t="n">
        <v>8</v>
      </c>
      <c r="D619" s="26" t="n">
        <v>18</v>
      </c>
      <c r="E619" s="26" t="n">
        <v>19</v>
      </c>
      <c r="F619" s="26" t="n">
        <v>39</v>
      </c>
      <c r="G619" s="26" t="n">
        <v>44</v>
      </c>
      <c r="H619" s="26" t="n">
        <v>41</v>
      </c>
      <c r="I619" s="44" t="inlineStr">
        <is>
          <t>4 8 18 19 39 44</t>
        </is>
      </c>
      <c r="J619" s="26" t="n">
        <v>132</v>
      </c>
      <c r="K619" s="26" t="n">
        <v>2</v>
      </c>
      <c r="L619" s="26" t="n">
        <v>10</v>
      </c>
      <c r="M619" s="26" t="n">
        <v>40</v>
      </c>
      <c r="N619" s="26" t="n">
        <v>1</v>
      </c>
      <c r="O619" s="26" t="inlineStr">
        <is>
          <t>고2 저4</t>
        </is>
      </c>
      <c r="P619" s="25" t="n">
        <v>70</v>
      </c>
      <c r="Q619" s="26" t="inlineStr">
        <is>
          <t>+11</t>
        </is>
      </c>
      <c r="R619" s="26" t="inlineStr">
        <is>
          <t>상위17.7%</t>
        </is>
      </c>
      <c r="S619" s="26" t="n">
        <v>6</v>
      </c>
      <c r="T619" s="26" t="n">
        <v>0</v>
      </c>
      <c r="U619" s="26" t="n">
        <v>0</v>
      </c>
      <c r="V619" s="26" t="n">
        <v>0</v>
      </c>
      <c r="W619" s="26" t="n">
        <v>0</v>
      </c>
      <c r="X619" s="26" t="n">
        <v>35</v>
      </c>
      <c r="Y619" s="26" t="n">
        <v>7</v>
      </c>
      <c r="Z619" s="26" t="n">
        <v>19.44</v>
      </c>
      <c r="AA619" s="26" t="n">
        <v>26.11</v>
      </c>
    </row>
    <row r="620">
      <c r="A620" s="25" t="n">
        <v>607</v>
      </c>
      <c r="B620" s="26" t="n">
        <v>8</v>
      </c>
      <c r="C620" s="26" t="n">
        <v>14</v>
      </c>
      <c r="D620" s="26" t="n">
        <v>23</v>
      </c>
      <c r="E620" s="26" t="n">
        <v>36</v>
      </c>
      <c r="F620" s="26" t="n">
        <v>38</v>
      </c>
      <c r="G620" s="26" t="n">
        <v>39</v>
      </c>
      <c r="H620" s="26" t="n">
        <v>13</v>
      </c>
      <c r="I620" s="44" t="inlineStr">
        <is>
          <t>8 14 23 36 38 39</t>
        </is>
      </c>
      <c r="J620" s="26" t="n">
        <v>158</v>
      </c>
      <c r="K620" s="26" t="n">
        <v>2</v>
      </c>
      <c r="L620" s="26" t="n">
        <v>9</v>
      </c>
      <c r="M620" s="26" t="n">
        <v>31</v>
      </c>
      <c r="N620" s="26" t="n">
        <v>1</v>
      </c>
      <c r="O620" s="26" t="inlineStr">
        <is>
          <t>고4 저2</t>
        </is>
      </c>
      <c r="P620" s="25" t="n">
        <v>68</v>
      </c>
      <c r="Q620" s="26" t="inlineStr">
        <is>
          <t>+9</t>
        </is>
      </c>
      <c r="R620" s="26" t="inlineStr">
        <is>
          <t>상위23.2%</t>
        </is>
      </c>
      <c r="S620" s="26" t="n">
        <v>7</v>
      </c>
      <c r="T620" s="26" t="n">
        <v>0</v>
      </c>
      <c r="U620" s="26" t="n">
        <v>0</v>
      </c>
      <c r="V620" s="26" t="n">
        <v>0</v>
      </c>
      <c r="W620" s="26" t="n">
        <v>2</v>
      </c>
      <c r="X620" s="26" t="n">
        <v>31</v>
      </c>
      <c r="Y620" s="26" t="n">
        <v>4</v>
      </c>
      <c r="Z620" s="26" t="n">
        <v>34.94</v>
      </c>
      <c r="AA620" s="26" t="n">
        <v>21.91</v>
      </c>
    </row>
    <row r="621">
      <c r="A621" s="27" t="n">
        <v>606</v>
      </c>
      <c r="B621" s="28" t="n">
        <v>1</v>
      </c>
      <c r="C621" s="28" t="n">
        <v>5</v>
      </c>
      <c r="D621" s="28" t="n">
        <v>6</v>
      </c>
      <c r="E621" s="28" t="n">
        <v>14</v>
      </c>
      <c r="F621" s="28" t="n">
        <v>20</v>
      </c>
      <c r="G621" s="28" t="n">
        <v>39</v>
      </c>
      <c r="H621" s="28" t="n">
        <v>22</v>
      </c>
      <c r="I621" s="30" t="inlineStr">
        <is>
          <t>1 5 6 14 20 39</t>
        </is>
      </c>
      <c r="J621" s="28" t="n">
        <v>85</v>
      </c>
      <c r="K621" s="28" t="n">
        <v>3</v>
      </c>
      <c r="L621" s="28" t="n">
        <v>9</v>
      </c>
      <c r="M621" s="28" t="n">
        <v>38</v>
      </c>
      <c r="N621" s="28" t="n">
        <v>1</v>
      </c>
      <c r="O621" s="28" t="inlineStr">
        <is>
          <t>고1 저5</t>
        </is>
      </c>
      <c r="P621" s="27" t="n">
        <v>61</v>
      </c>
      <c r="Q621" s="28" t="inlineStr">
        <is>
          <t>+2</t>
        </is>
      </c>
      <c r="R621" s="28" t="inlineStr">
        <is>
          <t>상위45.2%</t>
        </is>
      </c>
      <c r="S621" s="28" t="n">
        <v>6</v>
      </c>
      <c r="T621" s="28" t="n">
        <v>0</v>
      </c>
      <c r="U621" s="28" t="n">
        <v>0</v>
      </c>
      <c r="V621" s="28" t="n">
        <v>0</v>
      </c>
      <c r="W621" s="28" t="n">
        <v>1</v>
      </c>
      <c r="X621" s="28" t="n">
        <v>29</v>
      </c>
      <c r="Y621" s="28" t="n">
        <v>10</v>
      </c>
      <c r="Z621" s="28" t="n">
        <v>13.12</v>
      </c>
      <c r="AA621" s="28" t="n">
        <v>18.35</v>
      </c>
    </row>
    <row r="622">
      <c r="A622" s="41" t="n">
        <v>605</v>
      </c>
      <c r="B622" s="42" t="n">
        <v>1</v>
      </c>
      <c r="C622" s="42" t="n">
        <v>2</v>
      </c>
      <c r="D622" s="42" t="n">
        <v>7</v>
      </c>
      <c r="E622" s="42" t="n">
        <v>9</v>
      </c>
      <c r="F622" s="42" t="n">
        <v>10</v>
      </c>
      <c r="G622" s="42" t="n">
        <v>38</v>
      </c>
      <c r="H622" s="42" t="n">
        <v>42</v>
      </c>
      <c r="I622" s="43" t="inlineStr">
        <is>
          <t>1 2 7 9 10 38</t>
        </is>
      </c>
      <c r="J622" s="42" t="n">
        <v>67</v>
      </c>
      <c r="K622" s="42" t="n">
        <v>3</v>
      </c>
      <c r="L622" s="42" t="n">
        <v>8</v>
      </c>
      <c r="M622" s="42" t="n">
        <v>37</v>
      </c>
      <c r="N622" s="42" t="n">
        <v>2</v>
      </c>
      <c r="O622" s="42" t="inlineStr">
        <is>
          <t>고1 저5</t>
        </is>
      </c>
      <c r="P622" s="41" t="n">
        <v>58</v>
      </c>
      <c r="Q622" s="42" t="inlineStr">
        <is>
          <t>-1</t>
        </is>
      </c>
      <c r="R622" s="42" t="inlineStr">
        <is>
          <t>상위55.5%</t>
        </is>
      </c>
      <c r="S622" s="42" t="n">
        <v>1</v>
      </c>
      <c r="T622" s="42" t="n">
        <v>0</v>
      </c>
      <c r="U622" s="42" t="n">
        <v>0</v>
      </c>
      <c r="V622" s="42" t="n">
        <v>0</v>
      </c>
      <c r="W622" s="42" t="n">
        <v>2</v>
      </c>
      <c r="X622" s="42" t="n">
        <v>26</v>
      </c>
      <c r="Y622" s="42" t="n">
        <v>9</v>
      </c>
      <c r="Z622" s="42" t="n">
        <v>13.94</v>
      </c>
      <c r="AA622" s="42" t="n">
        <v>18.42</v>
      </c>
    </row>
    <row r="623">
      <c r="A623" s="27" t="n">
        <v>604</v>
      </c>
      <c r="B623" s="28" t="n">
        <v>2</v>
      </c>
      <c r="C623" s="28" t="n">
        <v>6</v>
      </c>
      <c r="D623" s="28" t="n">
        <v>18</v>
      </c>
      <c r="E623" s="28" t="n">
        <v>21</v>
      </c>
      <c r="F623" s="28" t="n">
        <v>33</v>
      </c>
      <c r="G623" s="28" t="n">
        <v>34</v>
      </c>
      <c r="H623" s="28" t="n">
        <v>30</v>
      </c>
      <c r="I623" s="30" t="inlineStr">
        <is>
          <t>2 6 18 21 33 34</t>
        </is>
      </c>
      <c r="J623" s="28" t="n">
        <v>114</v>
      </c>
      <c r="K623" s="28" t="n">
        <v>2</v>
      </c>
      <c r="L623" s="28" t="n">
        <v>7</v>
      </c>
      <c r="M623" s="28" t="n">
        <v>32</v>
      </c>
      <c r="N623" s="28" t="n">
        <v>1</v>
      </c>
      <c r="O623" s="28" t="inlineStr">
        <is>
          <t>고2 저4</t>
        </is>
      </c>
      <c r="P623" s="27" t="n">
        <v>63</v>
      </c>
      <c r="Q623" s="28" t="inlineStr">
        <is>
          <t>+4</t>
        </is>
      </c>
      <c r="R623" s="28" t="inlineStr">
        <is>
          <t>상위38.3%</t>
        </is>
      </c>
      <c r="S623" s="28" t="n">
        <v>6</v>
      </c>
      <c r="T623" s="28" t="n">
        <v>0</v>
      </c>
      <c r="U623" s="28" t="n">
        <v>0</v>
      </c>
      <c r="V623" s="28" t="n">
        <v>0</v>
      </c>
      <c r="W623" s="28" t="n">
        <v>1</v>
      </c>
      <c r="X623" s="28" t="n">
        <v>30</v>
      </c>
      <c r="Y623" s="28" t="n">
        <v>11</v>
      </c>
      <c r="Z623" s="28" t="n">
        <v>12.29</v>
      </c>
      <c r="AA623" s="28" t="n">
        <v>21.93</v>
      </c>
    </row>
    <row r="624">
      <c r="A624" s="27" t="n">
        <v>603</v>
      </c>
      <c r="B624" s="28" t="n">
        <v>2</v>
      </c>
      <c r="C624" s="28" t="n">
        <v>19</v>
      </c>
      <c r="D624" s="28" t="n">
        <v>25</v>
      </c>
      <c r="E624" s="28" t="n">
        <v>26</v>
      </c>
      <c r="F624" s="28" t="n">
        <v>27</v>
      </c>
      <c r="G624" s="28" t="n">
        <v>43</v>
      </c>
      <c r="H624" s="28" t="n">
        <v>28</v>
      </c>
      <c r="I624" s="30" t="inlineStr">
        <is>
          <t>2 19 25 26 27 43</t>
        </is>
      </c>
      <c r="J624" s="28" t="n">
        <v>142</v>
      </c>
      <c r="K624" s="28" t="n">
        <v>4</v>
      </c>
      <c r="L624" s="28" t="n">
        <v>7</v>
      </c>
      <c r="M624" s="28" t="n">
        <v>41</v>
      </c>
      <c r="N624" s="28" t="n">
        <v>2</v>
      </c>
      <c r="O624" s="28" t="inlineStr">
        <is>
          <t>고4 저2</t>
        </is>
      </c>
      <c r="P624" s="27" t="n">
        <v>63</v>
      </c>
      <c r="Q624" s="28" t="inlineStr">
        <is>
          <t>+4</t>
        </is>
      </c>
      <c r="R624" s="28" t="inlineStr">
        <is>
          <t>상위38.3%</t>
        </is>
      </c>
      <c r="S624" s="28" t="n">
        <v>5</v>
      </c>
      <c r="T624" s="28" t="n">
        <v>0</v>
      </c>
      <c r="U624" s="28" t="n">
        <v>0</v>
      </c>
      <c r="V624" s="28" t="n">
        <v>0</v>
      </c>
      <c r="W624" s="28" t="n">
        <v>1</v>
      </c>
      <c r="X624" s="28" t="n">
        <v>30</v>
      </c>
      <c r="Y624" s="28" t="n">
        <v>4</v>
      </c>
      <c r="Z624" s="28" t="n">
        <v>34.52</v>
      </c>
      <c r="AA624" s="28" t="n">
        <v>23.44</v>
      </c>
    </row>
    <row r="625">
      <c r="A625" s="27" t="n">
        <v>602</v>
      </c>
      <c r="B625" s="28" t="n">
        <v>13</v>
      </c>
      <c r="C625" s="28" t="n">
        <v>14</v>
      </c>
      <c r="D625" s="28" t="n">
        <v>22</v>
      </c>
      <c r="E625" s="28" t="n">
        <v>27</v>
      </c>
      <c r="F625" s="28" t="n">
        <v>30</v>
      </c>
      <c r="G625" s="28" t="n">
        <v>38</v>
      </c>
      <c r="H625" s="28" t="n">
        <v>2</v>
      </c>
      <c r="I625" s="30" t="inlineStr">
        <is>
          <t>13 14 22 27 30 38</t>
        </is>
      </c>
      <c r="J625" s="28" t="n">
        <v>144</v>
      </c>
      <c r="K625" s="28" t="n">
        <v>2</v>
      </c>
      <c r="L625" s="28" t="n">
        <v>7</v>
      </c>
      <c r="M625" s="28" t="n">
        <v>25</v>
      </c>
      <c r="N625" s="28" t="n">
        <v>1</v>
      </c>
      <c r="O625" s="28" t="inlineStr">
        <is>
          <t>고3 저3</t>
        </is>
      </c>
      <c r="P625" s="27" t="n">
        <v>63</v>
      </c>
      <c r="Q625" s="28" t="inlineStr">
        <is>
          <t>+4</t>
        </is>
      </c>
      <c r="R625" s="28" t="inlineStr">
        <is>
          <t>상위38.3%</t>
        </is>
      </c>
      <c r="S625" s="28" t="n">
        <v>7</v>
      </c>
      <c r="T625" s="28" t="n">
        <v>0</v>
      </c>
      <c r="U625" s="28" t="n">
        <v>0</v>
      </c>
      <c r="V625" s="28" t="n">
        <v>0</v>
      </c>
      <c r="W625" s="28" t="n">
        <v>3</v>
      </c>
      <c r="X625" s="28" t="n">
        <v>27</v>
      </c>
      <c r="Y625" s="28" t="n">
        <v>8</v>
      </c>
      <c r="Z625" s="28" t="n">
        <v>16.9</v>
      </c>
      <c r="AA625" s="28" t="n">
        <v>18.94</v>
      </c>
    </row>
    <row r="626">
      <c r="A626" s="38" t="n">
        <v>601</v>
      </c>
      <c r="B626" s="39" t="n">
        <v>2</v>
      </c>
      <c r="C626" s="39" t="n">
        <v>16</v>
      </c>
      <c r="D626" s="39" t="n">
        <v>19</v>
      </c>
      <c r="E626" s="39" t="n">
        <v>31</v>
      </c>
      <c r="F626" s="39" t="n">
        <v>34</v>
      </c>
      <c r="G626" s="39" t="n">
        <v>35</v>
      </c>
      <c r="H626" s="39" t="n">
        <v>37</v>
      </c>
      <c r="I626" s="40" t="inlineStr">
        <is>
          <t>2 16 19 31 34 35</t>
        </is>
      </c>
      <c r="J626" s="39" t="n">
        <v>137</v>
      </c>
      <c r="K626" s="39" t="n">
        <v>3</v>
      </c>
      <c r="L626" s="39" t="n">
        <v>8</v>
      </c>
      <c r="M626" s="39" t="n">
        <v>33</v>
      </c>
      <c r="N626" s="39" t="n">
        <v>1</v>
      </c>
      <c r="O626" s="39" t="inlineStr">
        <is>
          <t>고3 저3</t>
        </is>
      </c>
      <c r="P626" s="38" t="n">
        <v>49</v>
      </c>
      <c r="Q626" s="39" t="inlineStr">
        <is>
          <t>-10</t>
        </is>
      </c>
      <c r="R626" s="39" t="inlineStr">
        <is>
          <t>상위84.8%</t>
        </is>
      </c>
      <c r="S626" s="39" t="n">
        <v>4</v>
      </c>
      <c r="T626" s="39" t="n">
        <v>0</v>
      </c>
      <c r="U626" s="39" t="n">
        <v>0</v>
      </c>
      <c r="V626" s="39" t="n">
        <v>0</v>
      </c>
      <c r="W626" s="39" t="n">
        <v>1</v>
      </c>
      <c r="X626" s="39" t="n">
        <v>23</v>
      </c>
      <c r="Y626" s="39" t="n">
        <v>9</v>
      </c>
      <c r="Z626" s="39" t="n">
        <v>15.25</v>
      </c>
      <c r="AA626" s="39" t="n">
        <v>18.87</v>
      </c>
    </row>
    <row r="627">
      <c r="A627" s="27" t="n">
        <v>600</v>
      </c>
      <c r="B627" s="28" t="n">
        <v>5</v>
      </c>
      <c r="C627" s="28" t="n">
        <v>11</v>
      </c>
      <c r="D627" s="28" t="n">
        <v>14</v>
      </c>
      <c r="E627" s="28" t="n">
        <v>27</v>
      </c>
      <c r="F627" s="28" t="n">
        <v>29</v>
      </c>
      <c r="G627" s="28" t="n">
        <v>36</v>
      </c>
      <c r="H627" s="28" t="n">
        <v>44</v>
      </c>
      <c r="I627" s="30" t="inlineStr">
        <is>
          <t>5 11 14 27 29 36</t>
        </is>
      </c>
      <c r="J627" s="28" t="n">
        <v>122</v>
      </c>
      <c r="K627" s="28" t="n">
        <v>4</v>
      </c>
      <c r="L627" s="28" t="n">
        <v>8</v>
      </c>
      <c r="M627" s="28" t="n">
        <v>31</v>
      </c>
      <c r="N627" s="28" t="n">
        <v>0</v>
      </c>
      <c r="O627" s="28" t="inlineStr">
        <is>
          <t>고3 저3</t>
        </is>
      </c>
      <c r="P627" s="27" t="n">
        <v>59</v>
      </c>
      <c r="Q627" s="28" t="inlineStr">
        <is>
          <t>-0</t>
        </is>
      </c>
      <c r="R627" s="28" t="inlineStr">
        <is>
          <t>상위52.2%</t>
        </is>
      </c>
      <c r="S627" s="28" t="n">
        <v>4</v>
      </c>
      <c r="T627" s="28" t="n">
        <v>0</v>
      </c>
      <c r="U627" s="28" t="n">
        <v>0</v>
      </c>
      <c r="V627" s="28" t="n">
        <v>0</v>
      </c>
      <c r="W627" s="28" t="n">
        <v>3</v>
      </c>
      <c r="X627" s="28" t="n">
        <v>25</v>
      </c>
      <c r="Y627" s="28" t="n">
        <v>15</v>
      </c>
      <c r="Z627" s="28" t="n">
        <v>9.02</v>
      </c>
      <c r="AA627" s="28" t="n">
        <v>14.63</v>
      </c>
    </row>
    <row r="628">
      <c r="A628" s="41" t="n">
        <v>599</v>
      </c>
      <c r="B628" s="42" t="n">
        <v>5</v>
      </c>
      <c r="C628" s="42" t="n">
        <v>12</v>
      </c>
      <c r="D628" s="42" t="n">
        <v>17</v>
      </c>
      <c r="E628" s="42" t="n">
        <v>29</v>
      </c>
      <c r="F628" s="42" t="n">
        <v>34</v>
      </c>
      <c r="G628" s="42" t="n">
        <v>35</v>
      </c>
      <c r="H628" s="42" t="n">
        <v>27</v>
      </c>
      <c r="I628" s="43" t="inlineStr">
        <is>
          <t>5 12 17 29 34 35</t>
        </is>
      </c>
      <c r="J628" s="42" t="n">
        <v>132</v>
      </c>
      <c r="K628" s="42" t="n">
        <v>4</v>
      </c>
      <c r="L628" s="42" t="n">
        <v>7</v>
      </c>
      <c r="M628" s="42" t="n">
        <v>30</v>
      </c>
      <c r="N628" s="42" t="n">
        <v>1</v>
      </c>
      <c r="O628" s="42" t="inlineStr">
        <is>
          <t>고3 저3</t>
        </is>
      </c>
      <c r="P628" s="41" t="n">
        <v>53</v>
      </c>
      <c r="Q628" s="42" t="inlineStr">
        <is>
          <t>-6</t>
        </is>
      </c>
      <c r="R628" s="42" t="inlineStr">
        <is>
          <t>상위73.7%</t>
        </is>
      </c>
      <c r="S628" s="42" t="n">
        <v>4</v>
      </c>
      <c r="T628" s="42" t="n">
        <v>0</v>
      </c>
      <c r="U628" s="42" t="n">
        <v>0</v>
      </c>
      <c r="V628" s="42" t="n">
        <v>0</v>
      </c>
      <c r="W628" s="42" t="n">
        <v>1</v>
      </c>
      <c r="X628" s="42" t="n">
        <v>25</v>
      </c>
      <c r="Y628" s="42" t="n">
        <v>8</v>
      </c>
      <c r="Z628" s="42" t="n">
        <v>17.11</v>
      </c>
      <c r="AA628" s="42" t="n">
        <v>17.26</v>
      </c>
    </row>
    <row r="629">
      <c r="A629" s="25" t="n">
        <v>598</v>
      </c>
      <c r="B629" s="26" t="n">
        <v>4</v>
      </c>
      <c r="C629" s="26" t="n">
        <v>12</v>
      </c>
      <c r="D629" s="26" t="n">
        <v>24</v>
      </c>
      <c r="E629" s="26" t="n">
        <v>33</v>
      </c>
      <c r="F629" s="26" t="n">
        <v>38</v>
      </c>
      <c r="G629" s="26" t="n">
        <v>45</v>
      </c>
      <c r="H629" s="26" t="n">
        <v>22</v>
      </c>
      <c r="I629" s="44" t="inlineStr">
        <is>
          <t>4 12 24 33 38 45</t>
        </is>
      </c>
      <c r="J629" s="26" t="n">
        <v>156</v>
      </c>
      <c r="K629" s="26" t="n">
        <v>2</v>
      </c>
      <c r="L629" s="26" t="n">
        <v>8</v>
      </c>
      <c r="M629" s="26" t="n">
        <v>41</v>
      </c>
      <c r="N629" s="26" t="n">
        <v>0</v>
      </c>
      <c r="O629" s="26" t="inlineStr">
        <is>
          <t>고4 저2</t>
        </is>
      </c>
      <c r="P629" s="25" t="n">
        <v>71</v>
      </c>
      <c r="Q629" s="26" t="inlineStr">
        <is>
          <t>+12</t>
        </is>
      </c>
      <c r="R629" s="26" t="inlineStr">
        <is>
          <t>상위14.8%</t>
        </is>
      </c>
      <c r="S629" s="26" t="n">
        <v>8</v>
      </c>
      <c r="T629" s="26" t="n">
        <v>0</v>
      </c>
      <c r="U629" s="26" t="n">
        <v>0</v>
      </c>
      <c r="V629" s="26" t="n">
        <v>0</v>
      </c>
      <c r="W629" s="26" t="n">
        <v>5</v>
      </c>
      <c r="X629" s="26" t="n">
        <v>28</v>
      </c>
      <c r="Y629" s="26" t="n">
        <v>16</v>
      </c>
      <c r="Z629" s="26" t="n">
        <v>8.34</v>
      </c>
      <c r="AA629" s="26" t="n">
        <v>25.93</v>
      </c>
    </row>
    <row r="630">
      <c r="A630" s="27" t="n">
        <v>597</v>
      </c>
      <c r="B630" s="28" t="n">
        <v>8</v>
      </c>
      <c r="C630" s="28" t="n">
        <v>10</v>
      </c>
      <c r="D630" s="28" t="n">
        <v>23</v>
      </c>
      <c r="E630" s="28" t="n">
        <v>24</v>
      </c>
      <c r="F630" s="28" t="n">
        <v>35</v>
      </c>
      <c r="G630" s="28" t="n">
        <v>43</v>
      </c>
      <c r="H630" s="28" t="n">
        <v>37</v>
      </c>
      <c r="I630" s="30" t="inlineStr">
        <is>
          <t>8 10 23 24 35 43</t>
        </is>
      </c>
      <c r="J630" s="28" t="n">
        <v>143</v>
      </c>
      <c r="K630" s="28" t="n">
        <v>3</v>
      </c>
      <c r="L630" s="28" t="n">
        <v>10</v>
      </c>
      <c r="M630" s="28" t="n">
        <v>35</v>
      </c>
      <c r="N630" s="28" t="n">
        <v>1</v>
      </c>
      <c r="O630" s="28" t="inlineStr">
        <is>
          <t>고4 저2</t>
        </is>
      </c>
      <c r="P630" s="27" t="n">
        <v>60</v>
      </c>
      <c r="Q630" s="28" t="inlineStr">
        <is>
          <t>+1</t>
        </is>
      </c>
      <c r="R630" s="28" t="inlineStr">
        <is>
          <t>상위48.5%</t>
        </is>
      </c>
      <c r="S630" s="28" t="n">
        <v>5</v>
      </c>
      <c r="T630" s="28" t="n">
        <v>0</v>
      </c>
      <c r="U630" s="28" t="n">
        <v>0</v>
      </c>
      <c r="V630" s="28" t="n">
        <v>0</v>
      </c>
      <c r="W630" s="28" t="n">
        <v>0</v>
      </c>
      <c r="X630" s="28" t="n">
        <v>30</v>
      </c>
      <c r="Y630" s="28" t="n">
        <v>13</v>
      </c>
      <c r="Z630" s="28" t="n">
        <v>10.58</v>
      </c>
      <c r="AA630" s="28" t="n">
        <v>23.1</v>
      </c>
    </row>
    <row r="631">
      <c r="A631" s="41" t="n">
        <v>596</v>
      </c>
      <c r="B631" s="42" t="n">
        <v>3</v>
      </c>
      <c r="C631" s="42" t="n">
        <v>4</v>
      </c>
      <c r="D631" s="42" t="n">
        <v>12</v>
      </c>
      <c r="E631" s="42" t="n">
        <v>14</v>
      </c>
      <c r="F631" s="42" t="n">
        <v>25</v>
      </c>
      <c r="G631" s="42" t="n">
        <v>43</v>
      </c>
      <c r="H631" s="42" t="n">
        <v>17</v>
      </c>
      <c r="I631" s="43" t="inlineStr">
        <is>
          <t>3 4 12 14 25 43</t>
        </is>
      </c>
      <c r="J631" s="42" t="n">
        <v>101</v>
      </c>
      <c r="K631" s="42" t="n">
        <v>3</v>
      </c>
      <c r="L631" s="42" t="n">
        <v>9</v>
      </c>
      <c r="M631" s="42" t="n">
        <v>40</v>
      </c>
      <c r="N631" s="42" t="n">
        <v>1</v>
      </c>
      <c r="O631" s="42" t="inlineStr">
        <is>
          <t>고2 저4</t>
        </is>
      </c>
      <c r="P631" s="41" t="n">
        <v>55</v>
      </c>
      <c r="Q631" s="42" t="inlineStr">
        <is>
          <t>-4</t>
        </is>
      </c>
      <c r="R631" s="42" t="inlineStr">
        <is>
          <t>상위66.9%</t>
        </is>
      </c>
      <c r="S631" s="42" t="n">
        <v>5</v>
      </c>
      <c r="T631" s="42" t="n">
        <v>0</v>
      </c>
      <c r="U631" s="42" t="n">
        <v>0</v>
      </c>
      <c r="V631" s="42" t="n">
        <v>0</v>
      </c>
      <c r="W631" s="42" t="n">
        <v>3</v>
      </c>
      <c r="X631" s="42" t="n">
        <v>23</v>
      </c>
      <c r="Y631" s="42" t="n">
        <v>10</v>
      </c>
      <c r="Z631" s="42" t="n">
        <v>13.28</v>
      </c>
      <c r="AA631" s="42" t="n">
        <v>21.33</v>
      </c>
    </row>
    <row r="632">
      <c r="A632" s="38" t="n">
        <v>595</v>
      </c>
      <c r="B632" s="39" t="n">
        <v>8</v>
      </c>
      <c r="C632" s="39" t="n">
        <v>24</v>
      </c>
      <c r="D632" s="39" t="n">
        <v>28</v>
      </c>
      <c r="E632" s="39" t="n">
        <v>35</v>
      </c>
      <c r="F632" s="39" t="n">
        <v>38</v>
      </c>
      <c r="G632" s="39" t="n">
        <v>40</v>
      </c>
      <c r="H632" s="39" t="n">
        <v>5</v>
      </c>
      <c r="I632" s="40" t="inlineStr">
        <is>
          <t>8 24 28 35 38 40</t>
        </is>
      </c>
      <c r="J632" s="39" t="n">
        <v>173</v>
      </c>
      <c r="K632" s="39" t="n">
        <v>1</v>
      </c>
      <c r="L632" s="39" t="n">
        <v>9</v>
      </c>
      <c r="M632" s="39" t="n">
        <v>32</v>
      </c>
      <c r="N632" s="39" t="n">
        <v>0</v>
      </c>
      <c r="O632" s="39" t="inlineStr">
        <is>
          <t>고5 저1</t>
        </is>
      </c>
      <c r="P632" s="38" t="n">
        <v>44</v>
      </c>
      <c r="Q632" s="39" t="inlineStr">
        <is>
          <t>-15</t>
        </is>
      </c>
      <c r="R632" s="39" t="inlineStr">
        <is>
          <t>상위93.5%</t>
        </is>
      </c>
      <c r="S632" s="39" t="n">
        <v>3</v>
      </c>
      <c r="T632" s="39" t="n">
        <v>0</v>
      </c>
      <c r="U632" s="39" t="n">
        <v>0</v>
      </c>
      <c r="V632" s="39" t="n">
        <v>0</v>
      </c>
      <c r="W632" s="39" t="n">
        <v>0</v>
      </c>
      <c r="X632" s="39" t="n">
        <v>22</v>
      </c>
      <c r="Y632" s="39" t="n">
        <v>8</v>
      </c>
      <c r="Z632" s="39" t="n">
        <v>17.45</v>
      </c>
      <c r="AA632" s="39" t="n">
        <v>21.98</v>
      </c>
    </row>
    <row r="633">
      <c r="A633" s="25" t="n">
        <v>594</v>
      </c>
      <c r="B633" s="26" t="n">
        <v>2</v>
      </c>
      <c r="C633" s="26" t="n">
        <v>8</v>
      </c>
      <c r="D633" s="26" t="n">
        <v>13</v>
      </c>
      <c r="E633" s="26" t="n">
        <v>25</v>
      </c>
      <c r="F633" s="26" t="n">
        <v>28</v>
      </c>
      <c r="G633" s="26" t="n">
        <v>37</v>
      </c>
      <c r="H633" s="26" t="n">
        <v>3</v>
      </c>
      <c r="I633" s="44" t="inlineStr">
        <is>
          <t>2 8 13 25 28 37</t>
        </is>
      </c>
      <c r="J633" s="26" t="n">
        <v>113</v>
      </c>
      <c r="K633" s="26" t="n">
        <v>3</v>
      </c>
      <c r="L633" s="26" t="n">
        <v>9</v>
      </c>
      <c r="M633" s="26" t="n">
        <v>35</v>
      </c>
      <c r="N633" s="26" t="n">
        <v>0</v>
      </c>
      <c r="O633" s="26" t="inlineStr">
        <is>
          <t>고3 저3</t>
        </is>
      </c>
      <c r="P633" s="25" t="n">
        <v>71</v>
      </c>
      <c r="Q633" s="26" t="inlineStr">
        <is>
          <t>+12</t>
        </is>
      </c>
      <c r="R633" s="26" t="inlineStr">
        <is>
          <t>상위14.8%</t>
        </is>
      </c>
      <c r="S633" s="26" t="n">
        <v>7</v>
      </c>
      <c r="T633" s="26" t="n">
        <v>0</v>
      </c>
      <c r="U633" s="26" t="n">
        <v>0</v>
      </c>
      <c r="V633" s="26" t="n">
        <v>0</v>
      </c>
      <c r="W633" s="26" t="n">
        <v>5</v>
      </c>
      <c r="X633" s="26" t="n">
        <v>28</v>
      </c>
      <c r="Y633" s="26" t="n">
        <v>11</v>
      </c>
      <c r="Z633" s="26" t="n">
        <v>12.56</v>
      </c>
      <c r="AA633" s="26" t="n">
        <v>27.81</v>
      </c>
    </row>
    <row r="634">
      <c r="A634" s="27" t="n">
        <v>593</v>
      </c>
      <c r="B634" s="28" t="n">
        <v>9</v>
      </c>
      <c r="C634" s="28" t="n">
        <v>10</v>
      </c>
      <c r="D634" s="28" t="n">
        <v>13</v>
      </c>
      <c r="E634" s="28" t="n">
        <v>24</v>
      </c>
      <c r="F634" s="28" t="n">
        <v>33</v>
      </c>
      <c r="G634" s="28" t="n">
        <v>38</v>
      </c>
      <c r="H634" s="28" t="n">
        <v>28</v>
      </c>
      <c r="I634" s="30" t="inlineStr">
        <is>
          <t>9 10 13 24 33 38</t>
        </is>
      </c>
      <c r="J634" s="28" t="n">
        <v>127</v>
      </c>
      <c r="K634" s="28" t="n">
        <v>3</v>
      </c>
      <c r="L634" s="28" t="n">
        <v>9</v>
      </c>
      <c r="M634" s="28" t="n">
        <v>29</v>
      </c>
      <c r="N634" s="28" t="n">
        <v>1</v>
      </c>
      <c r="O634" s="28" t="inlineStr">
        <is>
          <t>고3 저3</t>
        </is>
      </c>
      <c r="P634" s="27" t="n">
        <v>66</v>
      </c>
      <c r="Q634" s="28" t="inlineStr">
        <is>
          <t>+7</t>
        </is>
      </c>
      <c r="R634" s="28" t="inlineStr">
        <is>
          <t>상위29.4%</t>
        </is>
      </c>
      <c r="S634" s="28" t="n">
        <v>7</v>
      </c>
      <c r="T634" s="28" t="n">
        <v>0</v>
      </c>
      <c r="U634" s="28" t="n">
        <v>0</v>
      </c>
      <c r="V634" s="28" t="n">
        <v>0</v>
      </c>
      <c r="W634" s="28" t="n">
        <v>2</v>
      </c>
      <c r="X634" s="28" t="n">
        <v>30</v>
      </c>
      <c r="Y634" s="28" t="n">
        <v>9</v>
      </c>
      <c r="Z634" s="28" t="n">
        <v>15.33</v>
      </c>
      <c r="AA634" s="28" t="n">
        <v>22.41</v>
      </c>
    </row>
    <row r="635">
      <c r="A635" s="41" t="n">
        <v>592</v>
      </c>
      <c r="B635" s="42" t="n">
        <v>2</v>
      </c>
      <c r="C635" s="42" t="n">
        <v>5</v>
      </c>
      <c r="D635" s="42" t="n">
        <v>6</v>
      </c>
      <c r="E635" s="42" t="n">
        <v>13</v>
      </c>
      <c r="F635" s="42" t="n">
        <v>28</v>
      </c>
      <c r="G635" s="42" t="n">
        <v>44</v>
      </c>
      <c r="H635" s="42" t="n">
        <v>43</v>
      </c>
      <c r="I635" s="43" t="inlineStr">
        <is>
          <t>2 5 6 13 28 44</t>
        </is>
      </c>
      <c r="J635" s="42" t="n">
        <v>98</v>
      </c>
      <c r="K635" s="42" t="n">
        <v>2</v>
      </c>
      <c r="L635" s="42" t="n">
        <v>10</v>
      </c>
      <c r="M635" s="42" t="n">
        <v>42</v>
      </c>
      <c r="N635" s="42" t="n">
        <v>1</v>
      </c>
      <c r="O635" s="42" t="inlineStr">
        <is>
          <t>고2 저4</t>
        </is>
      </c>
      <c r="P635" s="41" t="n">
        <v>53</v>
      </c>
      <c r="Q635" s="42" t="inlineStr">
        <is>
          <t>-6</t>
        </is>
      </c>
      <c r="R635" s="42" t="inlineStr">
        <is>
          <t>상위73.7%</t>
        </is>
      </c>
      <c r="S635" s="42" t="n">
        <v>3</v>
      </c>
      <c r="T635" s="42" t="n">
        <v>0</v>
      </c>
      <c r="U635" s="42" t="n">
        <v>0</v>
      </c>
      <c r="V635" s="42" t="n">
        <v>0</v>
      </c>
      <c r="W635" s="42" t="n">
        <v>1</v>
      </c>
      <c r="X635" s="42" t="n">
        <v>25</v>
      </c>
      <c r="Y635" s="42" t="n">
        <v>6</v>
      </c>
      <c r="Z635" s="42" t="n">
        <v>23.56</v>
      </c>
      <c r="AA635" s="42" t="n">
        <v>18.23</v>
      </c>
    </row>
    <row r="636">
      <c r="A636" s="25" t="n">
        <v>591</v>
      </c>
      <c r="B636" s="26" t="n">
        <v>8</v>
      </c>
      <c r="C636" s="26" t="n">
        <v>13</v>
      </c>
      <c r="D636" s="26" t="n">
        <v>14</v>
      </c>
      <c r="E636" s="26" t="n">
        <v>30</v>
      </c>
      <c r="F636" s="26" t="n">
        <v>38</v>
      </c>
      <c r="G636" s="26" t="n">
        <v>39</v>
      </c>
      <c r="H636" s="26" t="n">
        <v>5</v>
      </c>
      <c r="I636" s="44" t="inlineStr">
        <is>
          <t>8 13 14 30 38 39</t>
        </is>
      </c>
      <c r="J636" s="26" t="n">
        <v>142</v>
      </c>
      <c r="K636" s="26" t="n">
        <v>2</v>
      </c>
      <c r="L636" s="26" t="n">
        <v>8</v>
      </c>
      <c r="M636" s="26" t="n">
        <v>31</v>
      </c>
      <c r="N636" s="26" t="n">
        <v>2</v>
      </c>
      <c r="O636" s="26" t="inlineStr">
        <is>
          <t>고3 저3</t>
        </is>
      </c>
      <c r="P636" s="25" t="n">
        <v>82</v>
      </c>
      <c r="Q636" s="26" t="inlineStr">
        <is>
          <t>+23</t>
        </is>
      </c>
      <c r="R636" s="26" t="inlineStr">
        <is>
          <t>상위2.1%</t>
        </is>
      </c>
      <c r="S636" s="26" t="n">
        <v>8</v>
      </c>
      <c r="T636" s="26" t="n">
        <v>0</v>
      </c>
      <c r="U636" s="26" t="n">
        <v>0</v>
      </c>
      <c r="V636" s="26" t="n">
        <v>0</v>
      </c>
      <c r="W636" s="26" t="n">
        <v>2</v>
      </c>
      <c r="X636" s="26" t="n">
        <v>38</v>
      </c>
      <c r="Y636" s="26" t="n">
        <v>5</v>
      </c>
      <c r="Z636" s="26" t="n">
        <v>29.65</v>
      </c>
      <c r="AA636" s="26" t="n">
        <v>35.34</v>
      </c>
    </row>
    <row r="637">
      <c r="A637" s="27" t="n">
        <v>590</v>
      </c>
      <c r="B637" s="28" t="n">
        <v>20</v>
      </c>
      <c r="C637" s="28" t="n">
        <v>30</v>
      </c>
      <c r="D637" s="28" t="n">
        <v>36</v>
      </c>
      <c r="E637" s="28" t="n">
        <v>38</v>
      </c>
      <c r="F637" s="28" t="n">
        <v>41</v>
      </c>
      <c r="G637" s="28" t="n">
        <v>45</v>
      </c>
      <c r="H637" s="28" t="n">
        <v>23</v>
      </c>
      <c r="I637" s="30" t="inlineStr">
        <is>
          <t>20 30 36 38 41 45</t>
        </is>
      </c>
      <c r="J637" s="28" t="n">
        <v>210</v>
      </c>
      <c r="K637" s="28" t="n">
        <v>2</v>
      </c>
      <c r="L637" s="28" t="n">
        <v>10</v>
      </c>
      <c r="M637" s="28" t="n">
        <v>25</v>
      </c>
      <c r="N637" s="28" t="n">
        <v>0</v>
      </c>
      <c r="O637" s="28" t="inlineStr">
        <is>
          <t>고5 저1</t>
        </is>
      </c>
      <c r="P637" s="27" t="n">
        <v>66</v>
      </c>
      <c r="Q637" s="28" t="inlineStr">
        <is>
          <t>+7</t>
        </is>
      </c>
      <c r="R637" s="28" t="inlineStr">
        <is>
          <t>상위29.4%</t>
        </is>
      </c>
      <c r="S637" s="28" t="n">
        <v>2</v>
      </c>
      <c r="T637" s="28" t="n">
        <v>0</v>
      </c>
      <c r="U637" s="28" t="n">
        <v>0</v>
      </c>
      <c r="V637" s="28" t="n">
        <v>0</v>
      </c>
      <c r="W637" s="28" t="n">
        <v>0</v>
      </c>
      <c r="X637" s="28" t="n">
        <v>33</v>
      </c>
      <c r="Y637" s="28" t="n">
        <v>7</v>
      </c>
      <c r="Z637" s="28" t="n">
        <v>21.85</v>
      </c>
      <c r="AA637" s="28" t="n">
        <v>20.21</v>
      </c>
    </row>
    <row r="638">
      <c r="A638" s="41" t="n">
        <v>589</v>
      </c>
      <c r="B638" s="42" t="n">
        <v>6</v>
      </c>
      <c r="C638" s="42" t="n">
        <v>8</v>
      </c>
      <c r="D638" s="42" t="n">
        <v>28</v>
      </c>
      <c r="E638" s="42" t="n">
        <v>33</v>
      </c>
      <c r="F638" s="42" t="n">
        <v>38</v>
      </c>
      <c r="G638" s="42" t="n">
        <v>39</v>
      </c>
      <c r="H638" s="42" t="n">
        <v>22</v>
      </c>
      <c r="I638" s="43" t="inlineStr">
        <is>
          <t>6 8 28 33 38 39</t>
        </is>
      </c>
      <c r="J638" s="42" t="n">
        <v>152</v>
      </c>
      <c r="K638" s="42" t="n">
        <v>2</v>
      </c>
      <c r="L638" s="42" t="n">
        <v>9</v>
      </c>
      <c r="M638" s="42" t="n">
        <v>33</v>
      </c>
      <c r="N638" s="42" t="n">
        <v>1</v>
      </c>
      <c r="O638" s="42" t="inlineStr">
        <is>
          <t>고4 저2</t>
        </is>
      </c>
      <c r="P638" s="41" t="n">
        <v>54</v>
      </c>
      <c r="Q638" s="42" t="inlineStr">
        <is>
          <t>-5</t>
        </is>
      </c>
      <c r="R638" s="42" t="inlineStr">
        <is>
          <t>상위69.9%</t>
        </is>
      </c>
      <c r="S638" s="42" t="n">
        <v>3</v>
      </c>
      <c r="T638" s="42" t="n">
        <v>0</v>
      </c>
      <c r="U638" s="42" t="n">
        <v>0</v>
      </c>
      <c r="V638" s="42" t="n">
        <v>0</v>
      </c>
      <c r="W638" s="42" t="n">
        <v>0</v>
      </c>
      <c r="X638" s="42" t="n">
        <v>27</v>
      </c>
      <c r="Y638" s="42" t="n">
        <v>7</v>
      </c>
      <c r="Z638" s="42" t="n">
        <v>21.37</v>
      </c>
      <c r="AA638" s="42" t="n">
        <v>21.69</v>
      </c>
    </row>
    <row r="639">
      <c r="A639" s="38" t="n">
        <v>588</v>
      </c>
      <c r="B639" s="39" t="n">
        <v>2</v>
      </c>
      <c r="C639" s="39" t="n">
        <v>8</v>
      </c>
      <c r="D639" s="39" t="n">
        <v>15</v>
      </c>
      <c r="E639" s="39" t="n">
        <v>22</v>
      </c>
      <c r="F639" s="39" t="n">
        <v>25</v>
      </c>
      <c r="G639" s="39" t="n">
        <v>41</v>
      </c>
      <c r="H639" s="39" t="n">
        <v>30</v>
      </c>
      <c r="I639" s="40" t="inlineStr">
        <is>
          <t>2 8 15 22 25 41</t>
        </is>
      </c>
      <c r="J639" s="39" t="n">
        <v>113</v>
      </c>
      <c r="K639" s="39" t="n">
        <v>3</v>
      </c>
      <c r="L639" s="39" t="n">
        <v>9</v>
      </c>
      <c r="M639" s="39" t="n">
        <v>39</v>
      </c>
      <c r="N639" s="39" t="n">
        <v>0</v>
      </c>
      <c r="O639" s="39" t="inlineStr">
        <is>
          <t>고2 저4</t>
        </is>
      </c>
      <c r="P639" s="38" t="n">
        <v>50</v>
      </c>
      <c r="Q639" s="39" t="inlineStr">
        <is>
          <t>-9</t>
        </is>
      </c>
      <c r="R639" s="39" t="inlineStr">
        <is>
          <t>상위82.2%</t>
        </is>
      </c>
      <c r="S639" s="39" t="n">
        <v>3</v>
      </c>
      <c r="T639" s="39" t="n">
        <v>0</v>
      </c>
      <c r="U639" s="39" t="n">
        <v>0</v>
      </c>
      <c r="V639" s="39" t="n">
        <v>0</v>
      </c>
      <c r="W639" s="39" t="n">
        <v>0</v>
      </c>
      <c r="X639" s="39" t="n">
        <v>25</v>
      </c>
      <c r="Y639" s="39" t="n">
        <v>5</v>
      </c>
      <c r="Z639" s="39" t="n">
        <v>28.89</v>
      </c>
      <c r="AA639" s="39" t="n">
        <v>20.37</v>
      </c>
    </row>
    <row r="640">
      <c r="A640" s="41" t="n">
        <v>587</v>
      </c>
      <c r="B640" s="42" t="n">
        <v>14</v>
      </c>
      <c r="C640" s="42" t="n">
        <v>21</v>
      </c>
      <c r="D640" s="42" t="n">
        <v>29</v>
      </c>
      <c r="E640" s="42" t="n">
        <v>31</v>
      </c>
      <c r="F640" s="42" t="n">
        <v>32</v>
      </c>
      <c r="G640" s="42" t="n">
        <v>37</v>
      </c>
      <c r="H640" s="42" t="n">
        <v>17</v>
      </c>
      <c r="I640" s="43" t="inlineStr">
        <is>
          <t>14 21 29 31 32 37</t>
        </is>
      </c>
      <c r="J640" s="42" t="n">
        <v>164</v>
      </c>
      <c r="K640" s="42" t="n">
        <v>4</v>
      </c>
      <c r="L640" s="42" t="n">
        <v>9</v>
      </c>
      <c r="M640" s="42" t="n">
        <v>23</v>
      </c>
      <c r="N640" s="42" t="n">
        <v>1</v>
      </c>
      <c r="O640" s="42" t="inlineStr">
        <is>
          <t>고4 저2</t>
        </is>
      </c>
      <c r="P640" s="41" t="n">
        <v>57</v>
      </c>
      <c r="Q640" s="42" t="inlineStr">
        <is>
          <t>-2</t>
        </is>
      </c>
      <c r="R640" s="42" t="inlineStr">
        <is>
          <t>상위59.3%</t>
        </is>
      </c>
      <c r="S640" s="42" t="n">
        <v>3</v>
      </c>
      <c r="T640" s="42" t="n">
        <v>0</v>
      </c>
      <c r="U640" s="42" t="n">
        <v>0</v>
      </c>
      <c r="V640" s="42" t="n">
        <v>0</v>
      </c>
      <c r="W640" s="42" t="n">
        <v>1</v>
      </c>
      <c r="X640" s="42" t="n">
        <v>27</v>
      </c>
      <c r="Y640" s="42" t="n">
        <v>3</v>
      </c>
      <c r="Z640" s="42" t="n">
        <v>49.75</v>
      </c>
      <c r="AA640" s="42" t="n">
        <v>12.56</v>
      </c>
    </row>
    <row r="641">
      <c r="A641" s="25" t="n">
        <v>586</v>
      </c>
      <c r="B641" s="26" t="n">
        <v>2</v>
      </c>
      <c r="C641" s="26" t="n">
        <v>7</v>
      </c>
      <c r="D641" s="26" t="n">
        <v>12</v>
      </c>
      <c r="E641" s="26" t="n">
        <v>15</v>
      </c>
      <c r="F641" s="26" t="n">
        <v>21</v>
      </c>
      <c r="G641" s="26" t="n">
        <v>34</v>
      </c>
      <c r="H641" s="26" t="n">
        <v>5</v>
      </c>
      <c r="I641" s="44" t="inlineStr">
        <is>
          <t>2 7 12 15 21 34</t>
        </is>
      </c>
      <c r="J641" s="26" t="n">
        <v>91</v>
      </c>
      <c r="K641" s="26" t="n">
        <v>3</v>
      </c>
      <c r="L641" s="26" t="n">
        <v>7</v>
      </c>
      <c r="M641" s="26" t="n">
        <v>32</v>
      </c>
      <c r="N641" s="26" t="n">
        <v>0</v>
      </c>
      <c r="O641" s="26" t="inlineStr">
        <is>
          <t>고1 저5</t>
        </is>
      </c>
      <c r="P641" s="25" t="n">
        <v>79</v>
      </c>
      <c r="Q641" s="26" t="inlineStr">
        <is>
          <t>+20</t>
        </is>
      </c>
      <c r="R641" s="26" t="inlineStr">
        <is>
          <t>상위4.5%</t>
        </is>
      </c>
      <c r="S641" s="26" t="n">
        <v>7</v>
      </c>
      <c r="T641" s="26" t="n">
        <v>0</v>
      </c>
      <c r="U641" s="26" t="n">
        <v>0</v>
      </c>
      <c r="V641" s="26" t="n">
        <v>0</v>
      </c>
      <c r="W641" s="26" t="n">
        <v>1</v>
      </c>
      <c r="X641" s="26" t="n">
        <v>38</v>
      </c>
      <c r="Y641" s="26" t="n">
        <v>8</v>
      </c>
      <c r="Z641" s="26" t="n">
        <v>17.78</v>
      </c>
      <c r="AA641" s="26" t="n">
        <v>30.59</v>
      </c>
    </row>
    <row r="642">
      <c r="A642" s="25" t="n">
        <v>585</v>
      </c>
      <c r="B642" s="26" t="n">
        <v>6</v>
      </c>
      <c r="C642" s="26" t="n">
        <v>7</v>
      </c>
      <c r="D642" s="26" t="n">
        <v>10</v>
      </c>
      <c r="E642" s="26" t="n">
        <v>16</v>
      </c>
      <c r="F642" s="26" t="n">
        <v>38</v>
      </c>
      <c r="G642" s="26" t="n">
        <v>41</v>
      </c>
      <c r="H642" s="26" t="n">
        <v>4</v>
      </c>
      <c r="I642" s="44" t="inlineStr">
        <is>
          <t>6 7 10 16 38 41</t>
        </is>
      </c>
      <c r="J642" s="26" t="n">
        <v>118</v>
      </c>
      <c r="K642" s="26" t="n">
        <v>2</v>
      </c>
      <c r="L642" s="26" t="n">
        <v>8</v>
      </c>
      <c r="M642" s="26" t="n">
        <v>35</v>
      </c>
      <c r="N642" s="26" t="n">
        <v>1</v>
      </c>
      <c r="O642" s="26" t="inlineStr">
        <is>
          <t>고2 저4</t>
        </is>
      </c>
      <c r="P642" s="25" t="n">
        <v>78</v>
      </c>
      <c r="Q642" s="26" t="inlineStr">
        <is>
          <t>+19</t>
        </is>
      </c>
      <c r="R642" s="26" t="inlineStr">
        <is>
          <t>상위5.3%</t>
        </is>
      </c>
      <c r="S642" s="26" t="n">
        <v>7</v>
      </c>
      <c r="T642" s="26" t="n">
        <v>0</v>
      </c>
      <c r="U642" s="26" t="n">
        <v>0</v>
      </c>
      <c r="V642" s="26" t="n">
        <v>0</v>
      </c>
      <c r="W642" s="26" t="n">
        <v>4</v>
      </c>
      <c r="X642" s="26" t="n">
        <v>33</v>
      </c>
      <c r="Y642" s="26" t="n">
        <v>9</v>
      </c>
      <c r="Z642" s="26" t="n">
        <v>16.21</v>
      </c>
      <c r="AA642" s="26" t="n">
        <v>28.67</v>
      </c>
    </row>
    <row r="643">
      <c r="A643" s="27" t="n">
        <v>584</v>
      </c>
      <c r="B643" s="28" t="n">
        <v>7</v>
      </c>
      <c r="C643" s="28" t="n">
        <v>18</v>
      </c>
      <c r="D643" s="28" t="n">
        <v>30</v>
      </c>
      <c r="E643" s="28" t="n">
        <v>39</v>
      </c>
      <c r="F643" s="28" t="n">
        <v>40</v>
      </c>
      <c r="G643" s="28" t="n">
        <v>41</v>
      </c>
      <c r="H643" s="28" t="n">
        <v>36</v>
      </c>
      <c r="I643" s="30" t="inlineStr">
        <is>
          <t>7 18 30 39 40 41</t>
        </is>
      </c>
      <c r="J643" s="28" t="n">
        <v>175</v>
      </c>
      <c r="K643" s="28" t="n">
        <v>3</v>
      </c>
      <c r="L643" s="28" t="n">
        <v>7</v>
      </c>
      <c r="M643" s="28" t="n">
        <v>34</v>
      </c>
      <c r="N643" s="28" t="n">
        <v>2</v>
      </c>
      <c r="O643" s="28" t="inlineStr">
        <is>
          <t>고4 저2</t>
        </is>
      </c>
      <c r="P643" s="27" t="n">
        <v>64</v>
      </c>
      <c r="Q643" s="28" t="inlineStr">
        <is>
          <t>+5</t>
        </is>
      </c>
      <c r="R643" s="28" t="inlineStr">
        <is>
          <t>상위35.2%</t>
        </is>
      </c>
      <c r="S643" s="28" t="n">
        <v>7</v>
      </c>
      <c r="T643" s="28" t="n">
        <v>0</v>
      </c>
      <c r="U643" s="28" t="n">
        <v>0</v>
      </c>
      <c r="V643" s="28" t="n">
        <v>0</v>
      </c>
      <c r="W643" s="28" t="n">
        <v>2</v>
      </c>
      <c r="X643" s="28" t="n">
        <v>29</v>
      </c>
      <c r="Y643" s="28" t="n">
        <v>3</v>
      </c>
      <c r="Z643" s="28" t="n">
        <v>50.33</v>
      </c>
      <c r="AA643" s="28" t="n">
        <v>19.09</v>
      </c>
    </row>
    <row r="644">
      <c r="A644" s="27" t="n">
        <v>583</v>
      </c>
      <c r="B644" s="28" t="n">
        <v>8</v>
      </c>
      <c r="C644" s="28" t="n">
        <v>17</v>
      </c>
      <c r="D644" s="28" t="n">
        <v>27</v>
      </c>
      <c r="E644" s="28" t="n">
        <v>33</v>
      </c>
      <c r="F644" s="28" t="n">
        <v>40</v>
      </c>
      <c r="G644" s="28" t="n">
        <v>44</v>
      </c>
      <c r="H644" s="28" t="n">
        <v>24</v>
      </c>
      <c r="I644" s="30" t="inlineStr">
        <is>
          <t>8 17 27 33 40 44</t>
        </is>
      </c>
      <c r="J644" s="28" t="n">
        <v>169</v>
      </c>
      <c r="K644" s="28" t="n">
        <v>3</v>
      </c>
      <c r="L644" s="28" t="n">
        <v>10</v>
      </c>
      <c r="M644" s="28" t="n">
        <v>36</v>
      </c>
      <c r="N644" s="28" t="n">
        <v>0</v>
      </c>
      <c r="O644" s="28" t="inlineStr">
        <is>
          <t>고4 저2</t>
        </is>
      </c>
      <c r="P644" s="27" t="n">
        <v>66</v>
      </c>
      <c r="Q644" s="28" t="inlineStr">
        <is>
          <t>+7</t>
        </is>
      </c>
      <c r="R644" s="28" t="inlineStr">
        <is>
          <t>상위29.4%</t>
        </is>
      </c>
      <c r="S644" s="28" t="n">
        <v>6</v>
      </c>
      <c r="T644" s="28" t="n">
        <v>0</v>
      </c>
      <c r="U644" s="28" t="n">
        <v>0</v>
      </c>
      <c r="V644" s="28" t="n">
        <v>0</v>
      </c>
      <c r="W644" s="28" t="n">
        <v>0</v>
      </c>
      <c r="X644" s="28" t="n">
        <v>33</v>
      </c>
      <c r="Y644" s="28" t="n">
        <v>11</v>
      </c>
      <c r="Z644" s="28" t="n">
        <v>13.42</v>
      </c>
      <c r="AA644" s="28" t="n">
        <v>24.85</v>
      </c>
    </row>
    <row r="645">
      <c r="A645" s="25" t="n">
        <v>582</v>
      </c>
      <c r="B645" s="26" t="n">
        <v>2</v>
      </c>
      <c r="C645" s="26" t="n">
        <v>12</v>
      </c>
      <c r="D645" s="26" t="n">
        <v>14</v>
      </c>
      <c r="E645" s="26" t="n">
        <v>33</v>
      </c>
      <c r="F645" s="26" t="n">
        <v>40</v>
      </c>
      <c r="G645" s="26" t="n">
        <v>41</v>
      </c>
      <c r="H645" s="26" t="n">
        <v>25</v>
      </c>
      <c r="I645" s="44" t="inlineStr">
        <is>
          <t>2 12 14 33 40 41</t>
        </is>
      </c>
      <c r="J645" s="26" t="n">
        <v>142</v>
      </c>
      <c r="K645" s="26" t="n">
        <v>2</v>
      </c>
      <c r="L645" s="26" t="n">
        <v>10</v>
      </c>
      <c r="M645" s="26" t="n">
        <v>39</v>
      </c>
      <c r="N645" s="26" t="n">
        <v>1</v>
      </c>
      <c r="O645" s="26" t="inlineStr">
        <is>
          <t>고3 저3</t>
        </is>
      </c>
      <c r="P645" s="25" t="n">
        <v>67</v>
      </c>
      <c r="Q645" s="26" t="inlineStr">
        <is>
          <t>+8</t>
        </is>
      </c>
      <c r="R645" s="26" t="inlineStr">
        <is>
          <t>상위26.4%</t>
        </is>
      </c>
      <c r="S645" s="26" t="n">
        <v>7</v>
      </c>
      <c r="T645" s="26" t="n">
        <v>0</v>
      </c>
      <c r="U645" s="26" t="n">
        <v>0</v>
      </c>
      <c r="V645" s="26" t="n">
        <v>0</v>
      </c>
      <c r="W645" s="26" t="n">
        <v>3</v>
      </c>
      <c r="X645" s="26" t="n">
        <v>29</v>
      </c>
      <c r="Y645" s="26" t="n">
        <v>4</v>
      </c>
      <c r="Z645" s="26" t="n">
        <v>35.61</v>
      </c>
      <c r="AA645" s="26" t="n">
        <v>16.52</v>
      </c>
    </row>
    <row r="646">
      <c r="A646" s="25" t="n">
        <v>581</v>
      </c>
      <c r="B646" s="26" t="n">
        <v>3</v>
      </c>
      <c r="C646" s="26" t="n">
        <v>5</v>
      </c>
      <c r="D646" s="26" t="n">
        <v>14</v>
      </c>
      <c r="E646" s="26" t="n">
        <v>20</v>
      </c>
      <c r="F646" s="26" t="n">
        <v>42</v>
      </c>
      <c r="G646" s="26" t="n">
        <v>44</v>
      </c>
      <c r="H646" s="26" t="n">
        <v>33</v>
      </c>
      <c r="I646" s="44" t="inlineStr">
        <is>
          <t>3 5 14 20 42 44</t>
        </is>
      </c>
      <c r="J646" s="26" t="n">
        <v>128</v>
      </c>
      <c r="K646" s="26" t="n">
        <v>2</v>
      </c>
      <c r="L646" s="26" t="n">
        <v>8</v>
      </c>
      <c r="M646" s="26" t="n">
        <v>41</v>
      </c>
      <c r="N646" s="26" t="n">
        <v>0</v>
      </c>
      <c r="O646" s="26" t="inlineStr">
        <is>
          <t>고2 저4</t>
        </is>
      </c>
      <c r="P646" s="25" t="n">
        <v>73</v>
      </c>
      <c r="Q646" s="26" t="inlineStr">
        <is>
          <t>+14</t>
        </is>
      </c>
      <c r="R646" s="26" t="inlineStr">
        <is>
          <t>상위10.9%</t>
        </is>
      </c>
      <c r="S646" s="26" t="n">
        <v>6</v>
      </c>
      <c r="T646" s="26" t="n">
        <v>0</v>
      </c>
      <c r="U646" s="26" t="n">
        <v>0</v>
      </c>
      <c r="V646" s="26" t="n">
        <v>0</v>
      </c>
      <c r="W646" s="26" t="n">
        <v>1</v>
      </c>
      <c r="X646" s="26" t="n">
        <v>35</v>
      </c>
      <c r="Y646" s="26" t="n">
        <v>8</v>
      </c>
      <c r="Z646" s="26" t="n">
        <v>18.45</v>
      </c>
      <c r="AA646" s="26" t="n">
        <v>29.4</v>
      </c>
    </row>
    <row r="647">
      <c r="A647" s="38" t="n">
        <v>580</v>
      </c>
      <c r="B647" s="39" t="n">
        <v>5</v>
      </c>
      <c r="C647" s="39" t="n">
        <v>7</v>
      </c>
      <c r="D647" s="39" t="n">
        <v>9</v>
      </c>
      <c r="E647" s="39" t="n">
        <v>11</v>
      </c>
      <c r="F647" s="39" t="n">
        <v>32</v>
      </c>
      <c r="G647" s="39" t="n">
        <v>35</v>
      </c>
      <c r="H647" s="39" t="n">
        <v>33</v>
      </c>
      <c r="I647" s="40" t="inlineStr">
        <is>
          <t>5 7 9 11 32 35</t>
        </is>
      </c>
      <c r="J647" s="39" t="n">
        <v>99</v>
      </c>
      <c r="K647" s="39" t="n">
        <v>5</v>
      </c>
      <c r="L647" s="39" t="n">
        <v>7</v>
      </c>
      <c r="M647" s="39" t="n">
        <v>30</v>
      </c>
      <c r="N647" s="39" t="n">
        <v>0</v>
      </c>
      <c r="O647" s="39" t="inlineStr">
        <is>
          <t>고2 저4</t>
        </is>
      </c>
      <c r="P647" s="38" t="n">
        <v>37</v>
      </c>
      <c r="Q647" s="39" t="inlineStr">
        <is>
          <t>-22</t>
        </is>
      </c>
      <c r="R647" s="39" t="inlineStr">
        <is>
          <t>상위98.4%</t>
        </is>
      </c>
      <c r="S647" s="39" t="n">
        <v>3</v>
      </c>
      <c r="T647" s="39" t="n">
        <v>0</v>
      </c>
      <c r="U647" s="39" t="n">
        <v>0</v>
      </c>
      <c r="V647" s="39" t="n">
        <v>0</v>
      </c>
      <c r="W647" s="39" t="n">
        <v>1</v>
      </c>
      <c r="X647" s="39" t="n">
        <v>17</v>
      </c>
      <c r="Y647" s="39" t="n">
        <v>7</v>
      </c>
      <c r="Z647" s="39" t="n">
        <v>20.29</v>
      </c>
      <c r="AA647" s="39" t="n">
        <v>9.039999999999999</v>
      </c>
    </row>
    <row r="648">
      <c r="A648" s="27" t="n">
        <v>579</v>
      </c>
      <c r="B648" s="28" t="n">
        <v>5</v>
      </c>
      <c r="C648" s="28" t="n">
        <v>7</v>
      </c>
      <c r="D648" s="28" t="n">
        <v>20</v>
      </c>
      <c r="E648" s="28" t="n">
        <v>22</v>
      </c>
      <c r="F648" s="28" t="n">
        <v>37</v>
      </c>
      <c r="G648" s="28" t="n">
        <v>42</v>
      </c>
      <c r="H648" s="28" t="n">
        <v>39</v>
      </c>
      <c r="I648" s="30" t="inlineStr">
        <is>
          <t>5 7 20 22 37 42</t>
        </is>
      </c>
      <c r="J648" s="28" t="n">
        <v>133</v>
      </c>
      <c r="K648" s="28" t="n">
        <v>3</v>
      </c>
      <c r="L648" s="28" t="n">
        <v>6</v>
      </c>
      <c r="M648" s="28" t="n">
        <v>37</v>
      </c>
      <c r="N648" s="28" t="n">
        <v>0</v>
      </c>
      <c r="O648" s="28" t="inlineStr">
        <is>
          <t>고2 저4</t>
        </is>
      </c>
      <c r="P648" s="27" t="n">
        <v>61</v>
      </c>
      <c r="Q648" s="28" t="inlineStr">
        <is>
          <t>+2</t>
        </is>
      </c>
      <c r="R648" s="28" t="inlineStr">
        <is>
          <t>상위45.2%</t>
        </is>
      </c>
      <c r="S648" s="28" t="n">
        <v>6</v>
      </c>
      <c r="T648" s="28" t="n">
        <v>0</v>
      </c>
      <c r="U648" s="28" t="n">
        <v>0</v>
      </c>
      <c r="V648" s="28" t="n">
        <v>0</v>
      </c>
      <c r="W648" s="28" t="n">
        <v>3</v>
      </c>
      <c r="X648" s="28" t="n">
        <v>26</v>
      </c>
      <c r="Y648" s="28" t="n">
        <v>11</v>
      </c>
      <c r="Z648" s="28" t="n">
        <v>13.96</v>
      </c>
      <c r="AA648" s="28" t="n">
        <v>20.12</v>
      </c>
    </row>
    <row r="649">
      <c r="A649" s="25" t="n">
        <v>578</v>
      </c>
      <c r="B649" s="26" t="n">
        <v>5</v>
      </c>
      <c r="C649" s="26" t="n">
        <v>12</v>
      </c>
      <c r="D649" s="26" t="n">
        <v>14</v>
      </c>
      <c r="E649" s="26" t="n">
        <v>32</v>
      </c>
      <c r="F649" s="26" t="n">
        <v>34</v>
      </c>
      <c r="G649" s="26" t="n">
        <v>42</v>
      </c>
      <c r="H649" s="26" t="n">
        <v>16</v>
      </c>
      <c r="I649" s="44" t="inlineStr">
        <is>
          <t>5 12 14 32 34 42</t>
        </is>
      </c>
      <c r="J649" s="26" t="n">
        <v>139</v>
      </c>
      <c r="K649" s="26" t="n">
        <v>1</v>
      </c>
      <c r="L649" s="26" t="n">
        <v>8</v>
      </c>
      <c r="M649" s="26" t="n">
        <v>37</v>
      </c>
      <c r="N649" s="26" t="n">
        <v>0</v>
      </c>
      <c r="O649" s="26" t="inlineStr">
        <is>
          <t>고3 저3</t>
        </is>
      </c>
      <c r="P649" s="25" t="n">
        <v>80</v>
      </c>
      <c r="Q649" s="26" t="inlineStr">
        <is>
          <t>+21</t>
        </is>
      </c>
      <c r="R649" s="26" t="inlineStr">
        <is>
          <t>상위3.7%</t>
        </is>
      </c>
      <c r="S649" s="26" t="n">
        <v>7</v>
      </c>
      <c r="T649" s="26" t="n">
        <v>0</v>
      </c>
      <c r="U649" s="26" t="n">
        <v>0</v>
      </c>
      <c r="V649" s="26" t="n">
        <v>1</v>
      </c>
      <c r="W649" s="26" t="n">
        <v>0</v>
      </c>
      <c r="X649" s="26" t="n">
        <v>38</v>
      </c>
      <c r="Y649" s="26" t="n">
        <v>5</v>
      </c>
      <c r="Z649" s="26" t="n">
        <v>27.96</v>
      </c>
      <c r="AA649" s="26" t="n">
        <v>26.22</v>
      </c>
    </row>
    <row r="650">
      <c r="A650" s="41" t="n">
        <v>577</v>
      </c>
      <c r="B650" s="42" t="n">
        <v>16</v>
      </c>
      <c r="C650" s="42" t="n">
        <v>17</v>
      </c>
      <c r="D650" s="42" t="n">
        <v>22</v>
      </c>
      <c r="E650" s="42" t="n">
        <v>31</v>
      </c>
      <c r="F650" s="42" t="n">
        <v>34</v>
      </c>
      <c r="G650" s="42" t="n">
        <v>37</v>
      </c>
      <c r="H650" s="42" t="n">
        <v>33</v>
      </c>
      <c r="I650" s="43" t="inlineStr">
        <is>
          <t>16 17 22 31 34 37</t>
        </is>
      </c>
      <c r="J650" s="42" t="n">
        <v>157</v>
      </c>
      <c r="K650" s="42" t="n">
        <v>3</v>
      </c>
      <c r="L650" s="42" t="n">
        <v>7</v>
      </c>
      <c r="M650" s="42" t="n">
        <v>21</v>
      </c>
      <c r="N650" s="42" t="n">
        <v>1</v>
      </c>
      <c r="O650" s="42" t="inlineStr">
        <is>
          <t>고3 저3</t>
        </is>
      </c>
      <c r="P650" s="41" t="n">
        <v>53</v>
      </c>
      <c r="Q650" s="42" t="inlineStr">
        <is>
          <t>-6</t>
        </is>
      </c>
      <c r="R650" s="42" t="inlineStr">
        <is>
          <t>상위73.7%</t>
        </is>
      </c>
      <c r="S650" s="42" t="n">
        <v>4</v>
      </c>
      <c r="T650" s="42" t="n">
        <v>0</v>
      </c>
      <c r="U650" s="42" t="n">
        <v>0</v>
      </c>
      <c r="V650" s="42" t="n">
        <v>0</v>
      </c>
      <c r="W650" s="42" t="n">
        <v>1</v>
      </c>
      <c r="X650" s="42" t="n">
        <v>25</v>
      </c>
      <c r="Y650" s="42" t="n">
        <v>3</v>
      </c>
      <c r="Z650" s="42" t="n">
        <v>44.84</v>
      </c>
      <c r="AA650" s="42" t="n">
        <v>20.29</v>
      </c>
    </row>
    <row r="651">
      <c r="A651" s="38" t="n">
        <v>576</v>
      </c>
      <c r="B651" s="39" t="n">
        <v>10</v>
      </c>
      <c r="C651" s="39" t="n">
        <v>11</v>
      </c>
      <c r="D651" s="39" t="n">
        <v>15</v>
      </c>
      <c r="E651" s="39" t="n">
        <v>25</v>
      </c>
      <c r="F651" s="39" t="n">
        <v>35</v>
      </c>
      <c r="G651" s="39" t="n">
        <v>41</v>
      </c>
      <c r="H651" s="39" t="n">
        <v>13</v>
      </c>
      <c r="I651" s="40" t="inlineStr">
        <is>
          <t>10 11 15 25 35 41</t>
        </is>
      </c>
      <c r="J651" s="39" t="n">
        <v>137</v>
      </c>
      <c r="K651" s="39" t="n">
        <v>5</v>
      </c>
      <c r="L651" s="39" t="n">
        <v>9</v>
      </c>
      <c r="M651" s="39" t="n">
        <v>31</v>
      </c>
      <c r="N651" s="39" t="n">
        <v>1</v>
      </c>
      <c r="O651" s="39" t="inlineStr">
        <is>
          <t>고3 저3</t>
        </is>
      </c>
      <c r="P651" s="38" t="n">
        <v>47</v>
      </c>
      <c r="Q651" s="39" t="inlineStr">
        <is>
          <t>-12</t>
        </is>
      </c>
      <c r="R651" s="39" t="inlineStr">
        <is>
          <t>상위89.0%</t>
        </is>
      </c>
      <c r="S651" s="39" t="n">
        <v>3</v>
      </c>
      <c r="T651" s="39" t="n">
        <v>0</v>
      </c>
      <c r="U651" s="39" t="n">
        <v>0</v>
      </c>
      <c r="V651" s="39" t="n">
        <v>0</v>
      </c>
      <c r="W651" s="39" t="n">
        <v>1</v>
      </c>
      <c r="X651" s="39" t="n">
        <v>22</v>
      </c>
      <c r="Y651" s="39" t="n">
        <v>3</v>
      </c>
      <c r="Z651" s="39" t="n">
        <v>43.22</v>
      </c>
      <c r="AA651" s="39" t="n">
        <v>18.85</v>
      </c>
    </row>
    <row r="652">
      <c r="A652" s="25" t="n">
        <v>575</v>
      </c>
      <c r="B652" s="26" t="n">
        <v>2</v>
      </c>
      <c r="C652" s="26" t="n">
        <v>8</v>
      </c>
      <c r="D652" s="26" t="n">
        <v>20</v>
      </c>
      <c r="E652" s="26" t="n">
        <v>30</v>
      </c>
      <c r="F652" s="26" t="n">
        <v>33</v>
      </c>
      <c r="G652" s="26" t="n">
        <v>34</v>
      </c>
      <c r="H652" s="26" t="n">
        <v>6</v>
      </c>
      <c r="I652" s="44" t="inlineStr">
        <is>
          <t>2 8 20 30 33 34</t>
        </is>
      </c>
      <c r="J652" s="26" t="n">
        <v>127</v>
      </c>
      <c r="K652" s="26" t="n">
        <v>1</v>
      </c>
      <c r="L652" s="26" t="n">
        <v>10</v>
      </c>
      <c r="M652" s="26" t="n">
        <v>32</v>
      </c>
      <c r="N652" s="26" t="n">
        <v>1</v>
      </c>
      <c r="O652" s="26" t="inlineStr">
        <is>
          <t>고3 저3</t>
        </is>
      </c>
      <c r="P652" s="25" t="n">
        <v>71</v>
      </c>
      <c r="Q652" s="26" t="inlineStr">
        <is>
          <t>+12</t>
        </is>
      </c>
      <c r="R652" s="26" t="inlineStr">
        <is>
          <t>상위14.8%</t>
        </is>
      </c>
      <c r="S652" s="26" t="n">
        <v>7</v>
      </c>
      <c r="T652" s="26" t="n">
        <v>0</v>
      </c>
      <c r="U652" s="26" t="n">
        <v>0</v>
      </c>
      <c r="V652" s="26" t="n">
        <v>0</v>
      </c>
      <c r="W652" s="26" t="n">
        <v>1</v>
      </c>
      <c r="X652" s="26" t="n">
        <v>34</v>
      </c>
      <c r="Y652" s="26" t="n">
        <v>8</v>
      </c>
      <c r="Z652" s="26" t="n">
        <v>16.99</v>
      </c>
      <c r="AA652" s="26" t="n">
        <v>23.83</v>
      </c>
    </row>
    <row r="653">
      <c r="A653" s="25" t="n">
        <v>574</v>
      </c>
      <c r="B653" s="26" t="n">
        <v>14</v>
      </c>
      <c r="C653" s="26" t="n">
        <v>15</v>
      </c>
      <c r="D653" s="26" t="n">
        <v>16</v>
      </c>
      <c r="E653" s="26" t="n">
        <v>19</v>
      </c>
      <c r="F653" s="26" t="n">
        <v>25</v>
      </c>
      <c r="G653" s="26" t="n">
        <v>43</v>
      </c>
      <c r="H653" s="26" t="n">
        <v>2</v>
      </c>
      <c r="I653" s="44" t="inlineStr">
        <is>
          <t>14 15 16 19 25 43</t>
        </is>
      </c>
      <c r="J653" s="26" t="n">
        <v>132</v>
      </c>
      <c r="K653" s="26" t="n">
        <v>4</v>
      </c>
      <c r="L653" s="26" t="n">
        <v>9</v>
      </c>
      <c r="M653" s="26" t="n">
        <v>29</v>
      </c>
      <c r="N653" s="26" t="n">
        <v>2</v>
      </c>
      <c r="O653" s="26" t="inlineStr">
        <is>
          <t>고2 저4</t>
        </is>
      </c>
      <c r="P653" s="25" t="n">
        <v>71</v>
      </c>
      <c r="Q653" s="26" t="inlineStr">
        <is>
          <t>+12</t>
        </is>
      </c>
      <c r="R653" s="26" t="inlineStr">
        <is>
          <t>상위14.8%</t>
        </is>
      </c>
      <c r="S653" s="26" t="n">
        <v>4</v>
      </c>
      <c r="T653" s="26" t="n">
        <v>0</v>
      </c>
      <c r="U653" s="26" t="n">
        <v>0</v>
      </c>
      <c r="V653" s="26" t="n">
        <v>0</v>
      </c>
      <c r="W653" s="26" t="n">
        <v>3</v>
      </c>
      <c r="X653" s="26" t="n">
        <v>31</v>
      </c>
      <c r="Y653" s="26" t="n">
        <v>2</v>
      </c>
      <c r="Z653" s="26" t="n">
        <v>69.65000000000001</v>
      </c>
      <c r="AA653" s="26" t="n">
        <v>26.14</v>
      </c>
    </row>
    <row r="654">
      <c r="A654" s="25" t="n">
        <v>573</v>
      </c>
      <c r="B654" s="26" t="n">
        <v>2</v>
      </c>
      <c r="C654" s="26" t="n">
        <v>4</v>
      </c>
      <c r="D654" s="26" t="n">
        <v>20</v>
      </c>
      <c r="E654" s="26" t="n">
        <v>34</v>
      </c>
      <c r="F654" s="26" t="n">
        <v>35</v>
      </c>
      <c r="G654" s="26" t="n">
        <v>43</v>
      </c>
      <c r="H654" s="26" t="n">
        <v>14</v>
      </c>
      <c r="I654" s="44" t="inlineStr">
        <is>
          <t>2 4 20 34 35 43</t>
        </is>
      </c>
      <c r="J654" s="26" t="n">
        <v>138</v>
      </c>
      <c r="K654" s="26" t="n">
        <v>2</v>
      </c>
      <c r="L654" s="26" t="n">
        <v>10</v>
      </c>
      <c r="M654" s="26" t="n">
        <v>41</v>
      </c>
      <c r="N654" s="26" t="n">
        <v>1</v>
      </c>
      <c r="O654" s="26" t="inlineStr">
        <is>
          <t>고3 저3</t>
        </is>
      </c>
      <c r="P654" s="25" t="n">
        <v>74</v>
      </c>
      <c r="Q654" s="26" t="inlineStr">
        <is>
          <t>+15</t>
        </is>
      </c>
      <c r="R654" s="26" t="inlineStr">
        <is>
          <t>상위9.2%</t>
        </is>
      </c>
      <c r="S654" s="26" t="n">
        <v>6</v>
      </c>
      <c r="T654" s="26" t="n">
        <v>0</v>
      </c>
      <c r="U654" s="26" t="n">
        <v>0</v>
      </c>
      <c r="V654" s="26" t="n">
        <v>0</v>
      </c>
      <c r="W654" s="26" t="n">
        <v>0</v>
      </c>
      <c r="X654" s="26" t="n">
        <v>37</v>
      </c>
      <c r="Y654" s="26" t="n">
        <v>8</v>
      </c>
      <c r="Z654" s="26" t="n">
        <v>16.46</v>
      </c>
      <c r="AA654" s="26" t="n">
        <v>29.86</v>
      </c>
    </row>
    <row r="655">
      <c r="A655" s="25" t="n">
        <v>572</v>
      </c>
      <c r="B655" s="26" t="n">
        <v>3</v>
      </c>
      <c r="C655" s="26" t="n">
        <v>13</v>
      </c>
      <c r="D655" s="26" t="n">
        <v>18</v>
      </c>
      <c r="E655" s="26" t="n">
        <v>33</v>
      </c>
      <c r="F655" s="26" t="n">
        <v>37</v>
      </c>
      <c r="G655" s="26" t="n">
        <v>45</v>
      </c>
      <c r="H655" s="26" t="n">
        <v>1</v>
      </c>
      <c r="I655" s="44" t="inlineStr">
        <is>
          <t>3 13 18 33 37 45</t>
        </is>
      </c>
      <c r="J655" s="26" t="n">
        <v>149</v>
      </c>
      <c r="K655" s="26" t="n">
        <v>5</v>
      </c>
      <c r="L655" s="26" t="n">
        <v>9</v>
      </c>
      <c r="M655" s="26" t="n">
        <v>42</v>
      </c>
      <c r="N655" s="26" t="n">
        <v>0</v>
      </c>
      <c r="O655" s="26" t="inlineStr">
        <is>
          <t>고3 저3</t>
        </is>
      </c>
      <c r="P655" s="25" t="n">
        <v>70</v>
      </c>
      <c r="Q655" s="26" t="inlineStr">
        <is>
          <t>+11</t>
        </is>
      </c>
      <c r="R655" s="26" t="inlineStr">
        <is>
          <t>상위17.7%</t>
        </is>
      </c>
      <c r="S655" s="26" t="n">
        <v>8</v>
      </c>
      <c r="T655" s="26" t="n">
        <v>0</v>
      </c>
      <c r="U655" s="26" t="n">
        <v>0</v>
      </c>
      <c r="V655" s="26" t="n">
        <v>0</v>
      </c>
      <c r="W655" s="26" t="n">
        <v>6</v>
      </c>
      <c r="X655" s="26" t="n">
        <v>26</v>
      </c>
      <c r="Y655" s="26" t="n">
        <v>8</v>
      </c>
      <c r="Z655" s="26" t="n">
        <v>16.68</v>
      </c>
      <c r="AA655" s="26" t="n">
        <v>18.71</v>
      </c>
    </row>
    <row r="656">
      <c r="A656" s="27" t="n">
        <v>571</v>
      </c>
      <c r="B656" s="28" t="n">
        <v>11</v>
      </c>
      <c r="C656" s="28" t="n">
        <v>18</v>
      </c>
      <c r="D656" s="28" t="n">
        <v>21</v>
      </c>
      <c r="E656" s="28" t="n">
        <v>26</v>
      </c>
      <c r="F656" s="28" t="n">
        <v>38</v>
      </c>
      <c r="G656" s="28" t="n">
        <v>43</v>
      </c>
      <c r="H656" s="28" t="n">
        <v>29</v>
      </c>
      <c r="I656" s="30" t="inlineStr">
        <is>
          <t>11 18 21 26 38 43</t>
        </is>
      </c>
      <c r="J656" s="28" t="n">
        <v>157</v>
      </c>
      <c r="K656" s="28" t="n">
        <v>3</v>
      </c>
      <c r="L656" s="28" t="n">
        <v>8</v>
      </c>
      <c r="M656" s="28" t="n">
        <v>32</v>
      </c>
      <c r="N656" s="28" t="n">
        <v>0</v>
      </c>
      <c r="O656" s="28" t="inlineStr">
        <is>
          <t>고3 저3</t>
        </is>
      </c>
      <c r="P656" s="27" t="n">
        <v>62</v>
      </c>
      <c r="Q656" s="28" t="inlineStr">
        <is>
          <t>+3</t>
        </is>
      </c>
      <c r="R656" s="28" t="inlineStr">
        <is>
          <t>상위41.2%</t>
        </is>
      </c>
      <c r="S656" s="28" t="n">
        <v>7</v>
      </c>
      <c r="T656" s="28" t="n">
        <v>0</v>
      </c>
      <c r="U656" s="28" t="n">
        <v>0</v>
      </c>
      <c r="V656" s="28" t="n">
        <v>0</v>
      </c>
      <c r="W656" s="28" t="n">
        <v>2</v>
      </c>
      <c r="X656" s="28" t="n">
        <v>28</v>
      </c>
      <c r="Y656" s="28" t="n">
        <v>7</v>
      </c>
      <c r="Z656" s="28" t="n">
        <v>19.67</v>
      </c>
      <c r="AA656" s="28" t="n">
        <v>21.86</v>
      </c>
    </row>
    <row r="657">
      <c r="A657" s="25" t="n">
        <v>570</v>
      </c>
      <c r="B657" s="26" t="n">
        <v>1</v>
      </c>
      <c r="C657" s="26" t="n">
        <v>12</v>
      </c>
      <c r="D657" s="26" t="n">
        <v>26</v>
      </c>
      <c r="E657" s="26" t="n">
        <v>27</v>
      </c>
      <c r="F657" s="26" t="n">
        <v>29</v>
      </c>
      <c r="G657" s="26" t="n">
        <v>33</v>
      </c>
      <c r="H657" s="26" t="n">
        <v>42</v>
      </c>
      <c r="I657" s="44" t="inlineStr">
        <is>
          <t>1 12 26 27 29 33</t>
        </is>
      </c>
      <c r="J657" s="26" t="n">
        <v>128</v>
      </c>
      <c r="K657" s="26" t="n">
        <v>4</v>
      </c>
      <c r="L657" s="26" t="n">
        <v>10</v>
      </c>
      <c r="M657" s="26" t="n">
        <v>32</v>
      </c>
      <c r="N657" s="26" t="n">
        <v>1</v>
      </c>
      <c r="O657" s="26" t="inlineStr">
        <is>
          <t>고4 저2</t>
        </is>
      </c>
      <c r="P657" s="25" t="n">
        <v>68</v>
      </c>
      <c r="Q657" s="26" t="inlineStr">
        <is>
          <t>+9</t>
        </is>
      </c>
      <c r="R657" s="26" t="inlineStr">
        <is>
          <t>상위23.2%</t>
        </is>
      </c>
      <c r="S657" s="26" t="n">
        <v>7</v>
      </c>
      <c r="T657" s="26" t="n">
        <v>0</v>
      </c>
      <c r="U657" s="26" t="n">
        <v>0</v>
      </c>
      <c r="V657" s="26" t="n">
        <v>0</v>
      </c>
      <c r="W657" s="26" t="n">
        <v>0</v>
      </c>
      <c r="X657" s="26" t="n">
        <v>34</v>
      </c>
      <c r="Y657" s="26" t="n">
        <v>9</v>
      </c>
      <c r="Z657" s="26" t="n">
        <v>15.28</v>
      </c>
      <c r="AA657" s="26" t="n">
        <v>25.09</v>
      </c>
    </row>
    <row r="658">
      <c r="A658" s="25" t="n">
        <v>569</v>
      </c>
      <c r="B658" s="26" t="n">
        <v>3</v>
      </c>
      <c r="C658" s="26" t="n">
        <v>6</v>
      </c>
      <c r="D658" s="26" t="n">
        <v>13</v>
      </c>
      <c r="E658" s="26" t="n">
        <v>23</v>
      </c>
      <c r="F658" s="26" t="n">
        <v>24</v>
      </c>
      <c r="G658" s="26" t="n">
        <v>35</v>
      </c>
      <c r="H658" s="26" t="n">
        <v>1</v>
      </c>
      <c r="I658" s="44" t="inlineStr">
        <is>
          <t>3 6 13 23 24 35</t>
        </is>
      </c>
      <c r="J658" s="26" t="n">
        <v>104</v>
      </c>
      <c r="K658" s="26" t="n">
        <v>4</v>
      </c>
      <c r="L658" s="26" t="n">
        <v>8</v>
      </c>
      <c r="M658" s="26" t="n">
        <v>32</v>
      </c>
      <c r="N658" s="26" t="n">
        <v>1</v>
      </c>
      <c r="O658" s="26" t="inlineStr">
        <is>
          <t>고3 저3</t>
        </is>
      </c>
      <c r="P658" s="25" t="n">
        <v>67</v>
      </c>
      <c r="Q658" s="26" t="inlineStr">
        <is>
          <t>+8</t>
        </is>
      </c>
      <c r="R658" s="26" t="inlineStr">
        <is>
          <t>상위26.4%</t>
        </is>
      </c>
      <c r="S658" s="26" t="n">
        <v>6</v>
      </c>
      <c r="T658" s="26" t="n">
        <v>0</v>
      </c>
      <c r="U658" s="26" t="n">
        <v>0</v>
      </c>
      <c r="V658" s="26" t="n">
        <v>1</v>
      </c>
      <c r="W658" s="26" t="n">
        <v>1</v>
      </c>
      <c r="X658" s="26" t="n">
        <v>30</v>
      </c>
      <c r="Y658" s="26" t="n">
        <v>4</v>
      </c>
      <c r="Z658" s="26" t="n">
        <v>34.68</v>
      </c>
      <c r="AA658" s="26" t="n">
        <v>15.56</v>
      </c>
    </row>
    <row r="659">
      <c r="A659" s="27" t="n">
        <v>568</v>
      </c>
      <c r="B659" s="28" t="n">
        <v>1</v>
      </c>
      <c r="C659" s="28" t="n">
        <v>3</v>
      </c>
      <c r="D659" s="28" t="n">
        <v>17</v>
      </c>
      <c r="E659" s="28" t="n">
        <v>20</v>
      </c>
      <c r="F659" s="28" t="n">
        <v>31</v>
      </c>
      <c r="G659" s="28" t="n">
        <v>44</v>
      </c>
      <c r="H659" s="28" t="n">
        <v>40</v>
      </c>
      <c r="I659" s="30" t="inlineStr">
        <is>
          <t>1 3 17 20 31 44</t>
        </is>
      </c>
      <c r="J659" s="28" t="n">
        <v>116</v>
      </c>
      <c r="K659" s="28" t="n">
        <v>4</v>
      </c>
      <c r="L659" s="28" t="n">
        <v>9</v>
      </c>
      <c r="M659" s="28" t="n">
        <v>43</v>
      </c>
      <c r="N659" s="28" t="n">
        <v>0</v>
      </c>
      <c r="O659" s="28" t="inlineStr">
        <is>
          <t>고2 저4</t>
        </is>
      </c>
      <c r="P659" s="27" t="n">
        <v>63</v>
      </c>
      <c r="Q659" s="28" t="inlineStr">
        <is>
          <t>+4</t>
        </is>
      </c>
      <c r="R659" s="28" t="inlineStr">
        <is>
          <t>상위38.3%</t>
        </is>
      </c>
      <c r="S659" s="28" t="n">
        <v>6</v>
      </c>
      <c r="T659" s="28" t="n">
        <v>0</v>
      </c>
      <c r="U659" s="28" t="n">
        <v>0</v>
      </c>
      <c r="V659" s="28" t="n">
        <v>0</v>
      </c>
      <c r="W659" s="28" t="n">
        <v>1</v>
      </c>
      <c r="X659" s="28" t="n">
        <v>30</v>
      </c>
      <c r="Y659" s="28" t="n">
        <v>10</v>
      </c>
      <c r="Z659" s="28" t="n">
        <v>13.05</v>
      </c>
      <c r="AA659" s="28" t="n">
        <v>21.75</v>
      </c>
    </row>
    <row r="660">
      <c r="A660" s="41" t="n">
        <v>567</v>
      </c>
      <c r="B660" s="42" t="n">
        <v>1</v>
      </c>
      <c r="C660" s="42" t="n">
        <v>10</v>
      </c>
      <c r="D660" s="42" t="n">
        <v>15</v>
      </c>
      <c r="E660" s="42" t="n">
        <v>16</v>
      </c>
      <c r="F660" s="42" t="n">
        <v>32</v>
      </c>
      <c r="G660" s="42" t="n">
        <v>41</v>
      </c>
      <c r="H660" s="42" t="n">
        <v>28</v>
      </c>
      <c r="I660" s="43" t="inlineStr">
        <is>
          <t>1 10 15 16 32 41</t>
        </is>
      </c>
      <c r="J660" s="42" t="n">
        <v>115</v>
      </c>
      <c r="K660" s="42" t="n">
        <v>3</v>
      </c>
      <c r="L660" s="42" t="n">
        <v>8</v>
      </c>
      <c r="M660" s="42" t="n">
        <v>40</v>
      </c>
      <c r="N660" s="42" t="n">
        <v>1</v>
      </c>
      <c r="O660" s="42" t="inlineStr">
        <is>
          <t>고2 저4</t>
        </is>
      </c>
      <c r="P660" s="41" t="n">
        <v>52</v>
      </c>
      <c r="Q660" s="42" t="inlineStr">
        <is>
          <t>-7</t>
        </is>
      </c>
      <c r="R660" s="42" t="inlineStr">
        <is>
          <t>상위77.4%</t>
        </is>
      </c>
      <c r="S660" s="42" t="n">
        <v>3</v>
      </c>
      <c r="T660" s="42" t="n">
        <v>0</v>
      </c>
      <c r="U660" s="42" t="n">
        <v>0</v>
      </c>
      <c r="V660" s="42" t="n">
        <v>0</v>
      </c>
      <c r="W660" s="42" t="n">
        <v>0</v>
      </c>
      <c r="X660" s="42" t="n">
        <v>26</v>
      </c>
      <c r="Y660" s="42" t="n">
        <v>6</v>
      </c>
      <c r="Z660" s="42" t="n">
        <v>23.19</v>
      </c>
      <c r="AA660" s="42" t="n">
        <v>23.04</v>
      </c>
    </row>
    <row r="661">
      <c r="A661" s="27" t="n">
        <v>566</v>
      </c>
      <c r="B661" s="28" t="n">
        <v>4</v>
      </c>
      <c r="C661" s="28" t="n">
        <v>5</v>
      </c>
      <c r="D661" s="28" t="n">
        <v>6</v>
      </c>
      <c r="E661" s="28" t="n">
        <v>25</v>
      </c>
      <c r="F661" s="28" t="n">
        <v>26</v>
      </c>
      <c r="G661" s="28" t="n">
        <v>43</v>
      </c>
      <c r="H661" s="28" t="n">
        <v>41</v>
      </c>
      <c r="I661" s="30" t="inlineStr">
        <is>
          <t>4 5 6 25 26 43</t>
        </is>
      </c>
      <c r="J661" s="28" t="n">
        <v>109</v>
      </c>
      <c r="K661" s="28" t="n">
        <v>3</v>
      </c>
      <c r="L661" s="28" t="n">
        <v>6</v>
      </c>
      <c r="M661" s="28" t="n">
        <v>39</v>
      </c>
      <c r="N661" s="28" t="n">
        <v>3</v>
      </c>
      <c r="O661" s="28" t="inlineStr">
        <is>
          <t>고3 저3</t>
        </is>
      </c>
      <c r="P661" s="27" t="n">
        <v>60</v>
      </c>
      <c r="Q661" s="28" t="inlineStr">
        <is>
          <t>+1</t>
        </is>
      </c>
      <c r="R661" s="28" t="inlineStr">
        <is>
          <t>상위48.5%</t>
        </is>
      </c>
      <c r="S661" s="28" t="n">
        <v>3</v>
      </c>
      <c r="T661" s="28" t="n">
        <v>0</v>
      </c>
      <c r="U661" s="28" t="n">
        <v>0</v>
      </c>
      <c r="V661" s="28" t="n">
        <v>0</v>
      </c>
      <c r="W661" s="28" t="n">
        <v>2</v>
      </c>
      <c r="X661" s="28" t="n">
        <v>27</v>
      </c>
      <c r="Y661" s="28" t="n">
        <v>4</v>
      </c>
      <c r="Z661" s="28" t="n">
        <v>35.09</v>
      </c>
      <c r="AA661" s="28" t="n">
        <v>24.44</v>
      </c>
    </row>
    <row r="662">
      <c r="A662" s="41" t="n">
        <v>565</v>
      </c>
      <c r="B662" s="42" t="n">
        <v>4</v>
      </c>
      <c r="C662" s="42" t="n">
        <v>10</v>
      </c>
      <c r="D662" s="42" t="n">
        <v>18</v>
      </c>
      <c r="E662" s="42" t="n">
        <v>27</v>
      </c>
      <c r="F662" s="42" t="n">
        <v>40</v>
      </c>
      <c r="G662" s="42" t="n">
        <v>45</v>
      </c>
      <c r="H662" s="42" t="n">
        <v>38</v>
      </c>
      <c r="I662" s="43" t="inlineStr">
        <is>
          <t>4 10 18 27 40 45</t>
        </is>
      </c>
      <c r="J662" s="42" t="n">
        <v>144</v>
      </c>
      <c r="K662" s="42" t="n">
        <v>2</v>
      </c>
      <c r="L662" s="42" t="n">
        <v>10</v>
      </c>
      <c r="M662" s="42" t="n">
        <v>41</v>
      </c>
      <c r="N662" s="42" t="n">
        <v>0</v>
      </c>
      <c r="O662" s="42" t="inlineStr">
        <is>
          <t>고3 저3</t>
        </is>
      </c>
      <c r="P662" s="41" t="n">
        <v>57</v>
      </c>
      <c r="Q662" s="42" t="inlineStr">
        <is>
          <t>-2</t>
        </is>
      </c>
      <c r="R662" s="42" t="inlineStr">
        <is>
          <t>상위59.3%</t>
        </is>
      </c>
      <c r="S662" s="42" t="n">
        <v>4</v>
      </c>
      <c r="T662" s="42" t="n">
        <v>0</v>
      </c>
      <c r="U662" s="42" t="n">
        <v>0</v>
      </c>
      <c r="V662" s="42" t="n">
        <v>0</v>
      </c>
      <c r="W662" s="42" t="n">
        <v>1</v>
      </c>
      <c r="X662" s="42" t="n">
        <v>27</v>
      </c>
      <c r="Y662" s="42" t="n">
        <v>8</v>
      </c>
      <c r="Z662" s="42" t="n">
        <v>17.42</v>
      </c>
      <c r="AA662" s="42" t="n">
        <v>28.58</v>
      </c>
    </row>
    <row r="663">
      <c r="A663" s="27" t="n">
        <v>564</v>
      </c>
      <c r="B663" s="28" t="n">
        <v>14</v>
      </c>
      <c r="C663" s="28" t="n">
        <v>19</v>
      </c>
      <c r="D663" s="28" t="n">
        <v>25</v>
      </c>
      <c r="E663" s="28" t="n">
        <v>26</v>
      </c>
      <c r="F663" s="28" t="n">
        <v>27</v>
      </c>
      <c r="G663" s="28" t="n">
        <v>34</v>
      </c>
      <c r="H663" s="28" t="n">
        <v>2</v>
      </c>
      <c r="I663" s="30" t="inlineStr">
        <is>
          <t>14 19 25 26 27 34</t>
        </is>
      </c>
      <c r="J663" s="28" t="n">
        <v>145</v>
      </c>
      <c r="K663" s="28" t="n">
        <v>3</v>
      </c>
      <c r="L663" s="28" t="n">
        <v>7</v>
      </c>
      <c r="M663" s="28" t="n">
        <v>20</v>
      </c>
      <c r="N663" s="28" t="n">
        <v>2</v>
      </c>
      <c r="O663" s="28" t="inlineStr">
        <is>
          <t>고4 저2</t>
        </is>
      </c>
      <c r="P663" s="27" t="n">
        <v>60</v>
      </c>
      <c r="Q663" s="28" t="inlineStr">
        <is>
          <t>+1</t>
        </is>
      </c>
      <c r="R663" s="28" t="inlineStr">
        <is>
          <t>상위48.5%</t>
        </is>
      </c>
      <c r="S663" s="28" t="n">
        <v>7</v>
      </c>
      <c r="T663" s="28" t="n">
        <v>0</v>
      </c>
      <c r="U663" s="28" t="n">
        <v>0</v>
      </c>
      <c r="V663" s="28" t="n">
        <v>0</v>
      </c>
      <c r="W663" s="28" t="n">
        <v>2</v>
      </c>
      <c r="X663" s="28" t="n">
        <v>27</v>
      </c>
      <c r="Y663" s="28" t="n">
        <v>7</v>
      </c>
      <c r="Z663" s="28" t="n">
        <v>19.35</v>
      </c>
      <c r="AA663" s="28" t="n">
        <v>20.94</v>
      </c>
    </row>
    <row r="664">
      <c r="A664" s="27" t="n">
        <v>563</v>
      </c>
      <c r="B664" s="28" t="n">
        <v>5</v>
      </c>
      <c r="C664" s="28" t="n">
        <v>10</v>
      </c>
      <c r="D664" s="28" t="n">
        <v>16</v>
      </c>
      <c r="E664" s="28" t="n">
        <v>17</v>
      </c>
      <c r="F664" s="28" t="n">
        <v>31</v>
      </c>
      <c r="G664" s="28" t="n">
        <v>32</v>
      </c>
      <c r="H664" s="28" t="n">
        <v>21</v>
      </c>
      <c r="I664" s="30" t="inlineStr">
        <is>
          <t>5 10 16 17 31 32</t>
        </is>
      </c>
      <c r="J664" s="28" t="n">
        <v>111</v>
      </c>
      <c r="K664" s="28" t="n">
        <v>3</v>
      </c>
      <c r="L664" s="28" t="n">
        <v>8</v>
      </c>
      <c r="M664" s="28" t="n">
        <v>27</v>
      </c>
      <c r="N664" s="28" t="n">
        <v>2</v>
      </c>
      <c r="O664" s="28" t="inlineStr">
        <is>
          <t>고2 저4</t>
        </is>
      </c>
      <c r="P664" s="27" t="n">
        <v>60</v>
      </c>
      <c r="Q664" s="28" t="inlineStr">
        <is>
          <t>+1</t>
        </is>
      </c>
      <c r="R664" s="28" t="inlineStr">
        <is>
          <t>상위48.5%</t>
        </is>
      </c>
      <c r="S664" s="28" t="n">
        <v>6</v>
      </c>
      <c r="T664" s="28" t="n">
        <v>0</v>
      </c>
      <c r="U664" s="28" t="n">
        <v>0</v>
      </c>
      <c r="V664" s="28" t="n">
        <v>0</v>
      </c>
      <c r="W664" s="28" t="n">
        <v>2</v>
      </c>
      <c r="X664" s="28" t="n">
        <v>27</v>
      </c>
      <c r="Y664" s="28" t="n">
        <v>7</v>
      </c>
      <c r="Z664" s="28" t="n">
        <v>19.33</v>
      </c>
      <c r="AA664" s="28" t="n">
        <v>25.19</v>
      </c>
    </row>
    <row r="665">
      <c r="A665" s="27" t="n">
        <v>562</v>
      </c>
      <c r="B665" s="28" t="n">
        <v>4</v>
      </c>
      <c r="C665" s="28" t="n">
        <v>11</v>
      </c>
      <c r="D665" s="28" t="n">
        <v>13</v>
      </c>
      <c r="E665" s="28" t="n">
        <v>17</v>
      </c>
      <c r="F665" s="28" t="n">
        <v>20</v>
      </c>
      <c r="G665" s="28" t="n">
        <v>31</v>
      </c>
      <c r="H665" s="28" t="n">
        <v>33</v>
      </c>
      <c r="I665" s="30" t="inlineStr">
        <is>
          <t>4 11 13 17 20 31</t>
        </is>
      </c>
      <c r="J665" s="28" t="n">
        <v>96</v>
      </c>
      <c r="K665" s="28" t="n">
        <v>4</v>
      </c>
      <c r="L665" s="28" t="n">
        <v>8</v>
      </c>
      <c r="M665" s="28" t="n">
        <v>27</v>
      </c>
      <c r="N665" s="28" t="n">
        <v>0</v>
      </c>
      <c r="O665" s="28" t="inlineStr">
        <is>
          <t>고1 저5</t>
        </is>
      </c>
      <c r="P665" s="27" t="n">
        <v>66</v>
      </c>
      <c r="Q665" s="28" t="inlineStr">
        <is>
          <t>+7</t>
        </is>
      </c>
      <c r="R665" s="28" t="inlineStr">
        <is>
          <t>상위29.4%</t>
        </is>
      </c>
      <c r="S665" s="28" t="n">
        <v>6</v>
      </c>
      <c r="T665" s="28" t="n">
        <v>0</v>
      </c>
      <c r="U665" s="28" t="n">
        <v>0</v>
      </c>
      <c r="V665" s="28" t="n">
        <v>0</v>
      </c>
      <c r="W665" s="28" t="n">
        <v>0</v>
      </c>
      <c r="X665" s="28" t="n">
        <v>33</v>
      </c>
      <c r="Y665" s="28" t="n">
        <v>11</v>
      </c>
      <c r="Z665" s="28" t="n">
        <v>11.67</v>
      </c>
      <c r="AA665" s="28" t="n">
        <v>24.07</v>
      </c>
    </row>
    <row r="666">
      <c r="A666" s="25" t="n">
        <v>561</v>
      </c>
      <c r="B666" s="26" t="n">
        <v>5</v>
      </c>
      <c r="C666" s="26" t="n">
        <v>7</v>
      </c>
      <c r="D666" s="26" t="n">
        <v>18</v>
      </c>
      <c r="E666" s="26" t="n">
        <v>37</v>
      </c>
      <c r="F666" s="26" t="n">
        <v>42</v>
      </c>
      <c r="G666" s="26" t="n">
        <v>45</v>
      </c>
      <c r="H666" s="26" t="n">
        <v>20</v>
      </c>
      <c r="I666" s="44" t="inlineStr">
        <is>
          <t>5 7 18 37 42 45</t>
        </is>
      </c>
      <c r="J666" s="26" t="n">
        <v>154</v>
      </c>
      <c r="K666" s="26" t="n">
        <v>4</v>
      </c>
      <c r="L666" s="26" t="n">
        <v>10</v>
      </c>
      <c r="M666" s="26" t="n">
        <v>40</v>
      </c>
      <c r="N666" s="26" t="n">
        <v>0</v>
      </c>
      <c r="O666" s="26" t="inlineStr">
        <is>
          <t>고3 저3</t>
        </is>
      </c>
      <c r="P666" s="25" t="n">
        <v>80</v>
      </c>
      <c r="Q666" s="26" t="inlineStr">
        <is>
          <t>+21</t>
        </is>
      </c>
      <c r="R666" s="26" t="inlineStr">
        <is>
          <t>상위3.7%</t>
        </is>
      </c>
      <c r="S666" s="26" t="n">
        <v>8</v>
      </c>
      <c r="T666" s="26" t="n">
        <v>0</v>
      </c>
      <c r="U666" s="26" t="n">
        <v>0</v>
      </c>
      <c r="V666" s="26" t="n">
        <v>0</v>
      </c>
      <c r="W666" s="26" t="n">
        <v>2</v>
      </c>
      <c r="X666" s="26" t="n">
        <v>37</v>
      </c>
      <c r="Y666" s="26" t="n">
        <v>5</v>
      </c>
      <c r="Z666" s="26" t="n">
        <v>27.54</v>
      </c>
      <c r="AA666" s="26" t="n">
        <v>23.62</v>
      </c>
    </row>
    <row r="667">
      <c r="A667" s="41" t="n">
        <v>560</v>
      </c>
      <c r="B667" s="42" t="n">
        <v>1</v>
      </c>
      <c r="C667" s="42" t="n">
        <v>4</v>
      </c>
      <c r="D667" s="42" t="n">
        <v>20</v>
      </c>
      <c r="E667" s="42" t="n">
        <v>23</v>
      </c>
      <c r="F667" s="42" t="n">
        <v>29</v>
      </c>
      <c r="G667" s="42" t="n">
        <v>45</v>
      </c>
      <c r="H667" s="42" t="n">
        <v>28</v>
      </c>
      <c r="I667" s="43" t="inlineStr">
        <is>
          <t>1 4 20 23 29 45</t>
        </is>
      </c>
      <c r="J667" s="42" t="n">
        <v>122</v>
      </c>
      <c r="K667" s="42" t="n">
        <v>4</v>
      </c>
      <c r="L667" s="42" t="n">
        <v>5</v>
      </c>
      <c r="M667" s="42" t="n">
        <v>44</v>
      </c>
      <c r="N667" s="42" t="n">
        <v>0</v>
      </c>
      <c r="O667" s="42" t="inlineStr">
        <is>
          <t>고3 저3</t>
        </is>
      </c>
      <c r="P667" s="41" t="n">
        <v>54</v>
      </c>
      <c r="Q667" s="42" t="inlineStr">
        <is>
          <t>-5</t>
        </is>
      </c>
      <c r="R667" s="42" t="inlineStr">
        <is>
          <t>상위69.9%</t>
        </is>
      </c>
      <c r="S667" s="42" t="n">
        <v>4</v>
      </c>
      <c r="T667" s="42" t="n">
        <v>0</v>
      </c>
      <c r="U667" s="42" t="n">
        <v>0</v>
      </c>
      <c r="V667" s="42" t="n">
        <v>0</v>
      </c>
      <c r="W667" s="42" t="n">
        <v>2</v>
      </c>
      <c r="X667" s="42" t="n">
        <v>24</v>
      </c>
      <c r="Y667" s="42" t="n">
        <v>7</v>
      </c>
      <c r="Z667" s="42" t="n">
        <v>19.77</v>
      </c>
      <c r="AA667" s="42" t="n">
        <v>14.32</v>
      </c>
    </row>
    <row r="668">
      <c r="A668" s="38" t="n">
        <v>559</v>
      </c>
      <c r="B668" s="39" t="n">
        <v>11</v>
      </c>
      <c r="C668" s="39" t="n">
        <v>12</v>
      </c>
      <c r="D668" s="39" t="n">
        <v>25</v>
      </c>
      <c r="E668" s="39" t="n">
        <v>32</v>
      </c>
      <c r="F668" s="39" t="n">
        <v>44</v>
      </c>
      <c r="G668" s="39" t="n">
        <v>45</v>
      </c>
      <c r="H668" s="39" t="n">
        <v>23</v>
      </c>
      <c r="I668" s="40" t="inlineStr">
        <is>
          <t>11 12 25 32 44 45</t>
        </is>
      </c>
      <c r="J668" s="39" t="n">
        <v>169</v>
      </c>
      <c r="K668" s="39" t="n">
        <v>3</v>
      </c>
      <c r="L668" s="39" t="n">
        <v>6</v>
      </c>
      <c r="M668" s="39" t="n">
        <v>34</v>
      </c>
      <c r="N668" s="39" t="n">
        <v>2</v>
      </c>
      <c r="O668" s="39" t="inlineStr">
        <is>
          <t>고4 저2</t>
        </is>
      </c>
      <c r="P668" s="38" t="n">
        <v>30</v>
      </c>
      <c r="Q668" s="39" t="inlineStr">
        <is>
          <t>-29</t>
        </is>
      </c>
      <c r="R668" s="39" t="inlineStr">
        <is>
          <t>상위99.7%</t>
        </is>
      </c>
      <c r="S668" s="39" t="n">
        <v>3</v>
      </c>
      <c r="T668" s="39" t="n">
        <v>0</v>
      </c>
      <c r="U668" s="39" t="n">
        <v>0</v>
      </c>
      <c r="V668" s="39" t="n">
        <v>0</v>
      </c>
      <c r="W668" s="39" t="n">
        <v>0</v>
      </c>
      <c r="X668" s="39" t="n">
        <v>15</v>
      </c>
      <c r="Y668" s="39" t="n">
        <v>7</v>
      </c>
      <c r="Z668" s="39" t="n">
        <v>19.26</v>
      </c>
      <c r="AA668" s="39" t="n">
        <v>11.2</v>
      </c>
    </row>
    <row r="669">
      <c r="A669" s="25" t="n">
        <v>558</v>
      </c>
      <c r="B669" s="26" t="n">
        <v>12</v>
      </c>
      <c r="C669" s="26" t="n">
        <v>15</v>
      </c>
      <c r="D669" s="26" t="n">
        <v>19</v>
      </c>
      <c r="E669" s="26" t="n">
        <v>26</v>
      </c>
      <c r="F669" s="26" t="n">
        <v>40</v>
      </c>
      <c r="G669" s="26" t="n">
        <v>43</v>
      </c>
      <c r="H669" s="26" t="n">
        <v>29</v>
      </c>
      <c r="I669" s="44" t="inlineStr">
        <is>
          <t>12 15 19 26 40 43</t>
        </is>
      </c>
      <c r="J669" s="26" t="n">
        <v>155</v>
      </c>
      <c r="K669" s="26" t="n">
        <v>3</v>
      </c>
      <c r="L669" s="26" t="n">
        <v>6</v>
      </c>
      <c r="M669" s="26" t="n">
        <v>31</v>
      </c>
      <c r="N669" s="26" t="n">
        <v>0</v>
      </c>
      <c r="O669" s="26" t="inlineStr">
        <is>
          <t>고3 저3</t>
        </is>
      </c>
      <c r="P669" s="25" t="n">
        <v>67</v>
      </c>
      <c r="Q669" s="26" t="inlineStr">
        <is>
          <t>+8</t>
        </is>
      </c>
      <c r="R669" s="26" t="inlineStr">
        <is>
          <t>상위26.4%</t>
        </is>
      </c>
      <c r="S669" s="26" t="n">
        <v>6</v>
      </c>
      <c r="T669" s="26" t="n">
        <v>0</v>
      </c>
      <c r="U669" s="26" t="n">
        <v>0</v>
      </c>
      <c r="V669" s="26" t="n">
        <v>0</v>
      </c>
      <c r="W669" s="26" t="n">
        <v>1</v>
      </c>
      <c r="X669" s="26" t="n">
        <v>32</v>
      </c>
      <c r="Y669" s="26" t="n">
        <v>10</v>
      </c>
      <c r="Z669" s="26" t="n">
        <v>13.16</v>
      </c>
      <c r="AA669" s="26" t="n">
        <v>23.56</v>
      </c>
    </row>
    <row r="670">
      <c r="A670" s="25" t="n">
        <v>557</v>
      </c>
      <c r="B670" s="26" t="n">
        <v>4</v>
      </c>
      <c r="C670" s="26" t="n">
        <v>20</v>
      </c>
      <c r="D670" s="26" t="n">
        <v>26</v>
      </c>
      <c r="E670" s="26" t="n">
        <v>28</v>
      </c>
      <c r="F670" s="26" t="n">
        <v>35</v>
      </c>
      <c r="G670" s="26" t="n">
        <v>40</v>
      </c>
      <c r="H670" s="26" t="n">
        <v>31</v>
      </c>
      <c r="I670" s="44" t="inlineStr">
        <is>
          <t>4 20 26 28 35 40</t>
        </is>
      </c>
      <c r="J670" s="26" t="n">
        <v>153</v>
      </c>
      <c r="K670" s="26" t="n">
        <v>1</v>
      </c>
      <c r="L670" s="26" t="n">
        <v>10</v>
      </c>
      <c r="M670" s="26" t="n">
        <v>36</v>
      </c>
      <c r="N670" s="26" t="n">
        <v>0</v>
      </c>
      <c r="O670" s="26" t="inlineStr">
        <is>
          <t>고4 저2</t>
        </is>
      </c>
      <c r="P670" s="25" t="n">
        <v>69</v>
      </c>
      <c r="Q670" s="26" t="inlineStr">
        <is>
          <t>+10</t>
        </is>
      </c>
      <c r="R670" s="26" t="inlineStr">
        <is>
          <t>상위19.9%</t>
        </is>
      </c>
      <c r="S670" s="26" t="n">
        <v>7</v>
      </c>
      <c r="T670" s="26" t="n">
        <v>0</v>
      </c>
      <c r="U670" s="26" t="n">
        <v>0</v>
      </c>
      <c r="V670" s="26" t="n">
        <v>0</v>
      </c>
      <c r="W670" s="26" t="n">
        <v>3</v>
      </c>
      <c r="X670" s="26" t="n">
        <v>30</v>
      </c>
      <c r="Y670" s="26" t="n">
        <v>7</v>
      </c>
      <c r="Z670" s="26" t="n">
        <v>18.88</v>
      </c>
      <c r="AA670" s="26" t="n">
        <v>29.2</v>
      </c>
    </row>
    <row r="671">
      <c r="A671" s="41" t="n">
        <v>556</v>
      </c>
      <c r="B671" s="42" t="n">
        <v>12</v>
      </c>
      <c r="C671" s="42" t="n">
        <v>20</v>
      </c>
      <c r="D671" s="42" t="n">
        <v>23</v>
      </c>
      <c r="E671" s="42" t="n">
        <v>28</v>
      </c>
      <c r="F671" s="42" t="n">
        <v>30</v>
      </c>
      <c r="G671" s="42" t="n">
        <v>44</v>
      </c>
      <c r="H671" s="42" t="n">
        <v>43</v>
      </c>
      <c r="I671" s="43" t="inlineStr">
        <is>
          <t>12 20 23 28 30 44</t>
        </is>
      </c>
      <c r="J671" s="42" t="n">
        <v>157</v>
      </c>
      <c r="K671" s="42" t="n">
        <v>1</v>
      </c>
      <c r="L671" s="42" t="n">
        <v>8</v>
      </c>
      <c r="M671" s="42" t="n">
        <v>32</v>
      </c>
      <c r="N671" s="42" t="n">
        <v>0</v>
      </c>
      <c r="O671" s="42" t="inlineStr">
        <is>
          <t>고4 저2</t>
        </is>
      </c>
      <c r="P671" s="41" t="n">
        <v>54</v>
      </c>
      <c r="Q671" s="42" t="inlineStr">
        <is>
          <t>-5</t>
        </is>
      </c>
      <c r="R671" s="42" t="inlineStr">
        <is>
          <t>상위69.9%</t>
        </is>
      </c>
      <c r="S671" s="42" t="n">
        <v>4</v>
      </c>
      <c r="T671" s="42" t="n">
        <v>0</v>
      </c>
      <c r="U671" s="42" t="n">
        <v>0</v>
      </c>
      <c r="V671" s="42" t="n">
        <v>0</v>
      </c>
      <c r="W671" s="42" t="n">
        <v>2</v>
      </c>
      <c r="X671" s="42" t="n">
        <v>24</v>
      </c>
      <c r="Y671" s="42" t="n">
        <v>7</v>
      </c>
      <c r="Z671" s="42" t="n">
        <v>20.05</v>
      </c>
      <c r="AA671" s="42" t="n">
        <v>17.79</v>
      </c>
    </row>
    <row r="672">
      <c r="A672" s="25" t="n">
        <v>555</v>
      </c>
      <c r="B672" s="26" t="n">
        <v>11</v>
      </c>
      <c r="C672" s="26" t="n">
        <v>17</v>
      </c>
      <c r="D672" s="26" t="n">
        <v>21</v>
      </c>
      <c r="E672" s="26" t="n">
        <v>24</v>
      </c>
      <c r="F672" s="26" t="n">
        <v>26</v>
      </c>
      <c r="G672" s="26" t="n">
        <v>36</v>
      </c>
      <c r="H672" s="26" t="n">
        <v>12</v>
      </c>
      <c r="I672" s="44" t="inlineStr">
        <is>
          <t>11 17 21 24 26 36</t>
        </is>
      </c>
      <c r="J672" s="26" t="n">
        <v>135</v>
      </c>
      <c r="K672" s="26" t="n">
        <v>3</v>
      </c>
      <c r="L672" s="26" t="n">
        <v>8</v>
      </c>
      <c r="M672" s="26" t="n">
        <v>25</v>
      </c>
      <c r="N672" s="26" t="n">
        <v>0</v>
      </c>
      <c r="O672" s="26" t="inlineStr">
        <is>
          <t>고3 저3</t>
        </is>
      </c>
      <c r="P672" s="25" t="n">
        <v>76</v>
      </c>
      <c r="Q672" s="26" t="inlineStr">
        <is>
          <t>+17</t>
        </is>
      </c>
      <c r="R672" s="26" t="inlineStr">
        <is>
          <t>상위6.5%</t>
        </is>
      </c>
      <c r="S672" s="26" t="n">
        <v>8</v>
      </c>
      <c r="T672" s="26" t="n">
        <v>0</v>
      </c>
      <c r="U672" s="26" t="n">
        <v>0</v>
      </c>
      <c r="V672" s="26" t="n">
        <v>1</v>
      </c>
      <c r="W672" s="26" t="n">
        <v>2</v>
      </c>
      <c r="X672" s="26" t="n">
        <v>33</v>
      </c>
      <c r="Y672" s="26" t="n">
        <v>8</v>
      </c>
      <c r="Z672" s="26" t="n">
        <v>17.11</v>
      </c>
      <c r="AA672" s="26" t="n">
        <v>22.87</v>
      </c>
    </row>
    <row r="673">
      <c r="A673" s="38" t="n">
        <v>554</v>
      </c>
      <c r="B673" s="39" t="n">
        <v>13</v>
      </c>
      <c r="C673" s="39" t="n">
        <v>14</v>
      </c>
      <c r="D673" s="39" t="n">
        <v>17</v>
      </c>
      <c r="E673" s="39" t="n">
        <v>32</v>
      </c>
      <c r="F673" s="39" t="n">
        <v>41</v>
      </c>
      <c r="G673" s="39" t="n">
        <v>42</v>
      </c>
      <c r="H673" s="39" t="n">
        <v>6</v>
      </c>
      <c r="I673" s="40" t="inlineStr">
        <is>
          <t>13 14 17 32 41 42</t>
        </is>
      </c>
      <c r="J673" s="39" t="n">
        <v>159</v>
      </c>
      <c r="K673" s="39" t="n">
        <v>3</v>
      </c>
      <c r="L673" s="39" t="n">
        <v>8</v>
      </c>
      <c r="M673" s="39" t="n">
        <v>29</v>
      </c>
      <c r="N673" s="39" t="n">
        <v>2</v>
      </c>
      <c r="O673" s="39" t="inlineStr">
        <is>
          <t>고3 저3</t>
        </is>
      </c>
      <c r="P673" s="38" t="n">
        <v>45</v>
      </c>
      <c r="Q673" s="39" t="inlineStr">
        <is>
          <t>-14</t>
        </is>
      </c>
      <c r="R673" s="39" t="inlineStr">
        <is>
          <t>상위91.8%</t>
        </is>
      </c>
      <c r="S673" s="39" t="n">
        <v>3</v>
      </c>
      <c r="T673" s="39" t="n">
        <v>0</v>
      </c>
      <c r="U673" s="39" t="n">
        <v>0</v>
      </c>
      <c r="V673" s="39" t="n">
        <v>0</v>
      </c>
      <c r="W673" s="39" t="n">
        <v>1</v>
      </c>
      <c r="X673" s="39" t="n">
        <v>21</v>
      </c>
      <c r="Y673" s="39" t="n">
        <v>2</v>
      </c>
      <c r="Z673" s="39" t="n">
        <v>68.14</v>
      </c>
      <c r="AA673" s="39" t="n">
        <v>14.76</v>
      </c>
    </row>
    <row r="674">
      <c r="A674" s="41" t="n">
        <v>553</v>
      </c>
      <c r="B674" s="42" t="n">
        <v>2</v>
      </c>
      <c r="C674" s="42" t="n">
        <v>7</v>
      </c>
      <c r="D674" s="42" t="n">
        <v>17</v>
      </c>
      <c r="E674" s="42" t="n">
        <v>28</v>
      </c>
      <c r="F674" s="42" t="n">
        <v>29</v>
      </c>
      <c r="G674" s="42" t="n">
        <v>39</v>
      </c>
      <c r="H674" s="42" t="n">
        <v>37</v>
      </c>
      <c r="I674" s="43" t="inlineStr">
        <is>
          <t>2 7 17 28 29 39</t>
        </is>
      </c>
      <c r="J674" s="42" t="n">
        <v>122</v>
      </c>
      <c r="K674" s="42" t="n">
        <v>4</v>
      </c>
      <c r="L674" s="42" t="n">
        <v>7</v>
      </c>
      <c r="M674" s="42" t="n">
        <v>37</v>
      </c>
      <c r="N674" s="42" t="n">
        <v>1</v>
      </c>
      <c r="O674" s="42" t="inlineStr">
        <is>
          <t>고3 저3</t>
        </is>
      </c>
      <c r="P674" s="41" t="n">
        <v>53</v>
      </c>
      <c r="Q674" s="42" t="inlineStr">
        <is>
          <t>-6</t>
        </is>
      </c>
      <c r="R674" s="42" t="inlineStr">
        <is>
          <t>상위73.7%</t>
        </is>
      </c>
      <c r="S674" s="42" t="n">
        <v>3</v>
      </c>
      <c r="T674" s="42" t="n">
        <v>0</v>
      </c>
      <c r="U674" s="42" t="n">
        <v>0</v>
      </c>
      <c r="V674" s="42" t="n">
        <v>0</v>
      </c>
      <c r="W674" s="42" t="n">
        <v>1</v>
      </c>
      <c r="X674" s="42" t="n">
        <v>25</v>
      </c>
      <c r="Y674" s="42" t="n">
        <v>6</v>
      </c>
      <c r="Z674" s="42" t="n">
        <v>22.5</v>
      </c>
      <c r="AA674" s="42" t="n">
        <v>17.23</v>
      </c>
    </row>
    <row r="675">
      <c r="A675" s="41" t="n">
        <v>552</v>
      </c>
      <c r="B675" s="42" t="n">
        <v>1</v>
      </c>
      <c r="C675" s="42" t="n">
        <v>10</v>
      </c>
      <c r="D675" s="42" t="n">
        <v>20</v>
      </c>
      <c r="E675" s="42" t="n">
        <v>32</v>
      </c>
      <c r="F675" s="42" t="n">
        <v>35</v>
      </c>
      <c r="G675" s="42" t="n">
        <v>40</v>
      </c>
      <c r="H675" s="42" t="n">
        <v>43</v>
      </c>
      <c r="I675" s="43" t="inlineStr">
        <is>
          <t>1 10 20 32 35 40</t>
        </is>
      </c>
      <c r="J675" s="42" t="n">
        <v>138</v>
      </c>
      <c r="K675" s="42" t="n">
        <v>2</v>
      </c>
      <c r="L675" s="42" t="n">
        <v>10</v>
      </c>
      <c r="M675" s="42" t="n">
        <v>39</v>
      </c>
      <c r="N675" s="42" t="n">
        <v>0</v>
      </c>
      <c r="O675" s="42" t="inlineStr">
        <is>
          <t>고3 저3</t>
        </is>
      </c>
      <c r="P675" s="41" t="n">
        <v>56</v>
      </c>
      <c r="Q675" s="42" t="inlineStr">
        <is>
          <t>-3</t>
        </is>
      </c>
      <c r="R675" s="42" t="inlineStr">
        <is>
          <t>상위63.5%</t>
        </is>
      </c>
      <c r="S675" s="42" t="n">
        <v>4</v>
      </c>
      <c r="T675" s="42" t="n">
        <v>0</v>
      </c>
      <c r="U675" s="42" t="n">
        <v>0</v>
      </c>
      <c r="V675" s="42" t="n">
        <v>0</v>
      </c>
      <c r="W675" s="42" t="n">
        <v>2</v>
      </c>
      <c r="X675" s="42" t="n">
        <v>25</v>
      </c>
      <c r="Y675" s="42" t="n">
        <v>10</v>
      </c>
      <c r="Z675" s="42" t="n">
        <v>13.31</v>
      </c>
      <c r="AA675" s="42" t="n">
        <v>23.48</v>
      </c>
    </row>
    <row r="676">
      <c r="A676" s="25" t="n">
        <v>551</v>
      </c>
      <c r="B676" s="26" t="n">
        <v>3</v>
      </c>
      <c r="C676" s="26" t="n">
        <v>6</v>
      </c>
      <c r="D676" s="26" t="n">
        <v>20</v>
      </c>
      <c r="E676" s="26" t="n">
        <v>24</v>
      </c>
      <c r="F676" s="26" t="n">
        <v>27</v>
      </c>
      <c r="G676" s="26" t="n">
        <v>44</v>
      </c>
      <c r="H676" s="26" t="n">
        <v>25</v>
      </c>
      <c r="I676" s="44" t="inlineStr">
        <is>
          <t>3 6 20 24 27 44</t>
        </is>
      </c>
      <c r="J676" s="26" t="n">
        <v>124</v>
      </c>
      <c r="K676" s="26" t="n">
        <v>2</v>
      </c>
      <c r="L676" s="26" t="n">
        <v>6</v>
      </c>
      <c r="M676" s="26" t="n">
        <v>41</v>
      </c>
      <c r="N676" s="26" t="n">
        <v>0</v>
      </c>
      <c r="O676" s="26" t="inlineStr">
        <is>
          <t>고3 저3</t>
        </is>
      </c>
      <c r="P676" s="25" t="n">
        <v>87</v>
      </c>
      <c r="Q676" s="26" t="inlineStr">
        <is>
          <t>+28</t>
        </is>
      </c>
      <c r="R676" s="26" t="inlineStr">
        <is>
          <t>상위1.0%</t>
        </is>
      </c>
      <c r="S676" s="26" t="n">
        <v>7</v>
      </c>
      <c r="T676" s="26" t="n">
        <v>0</v>
      </c>
      <c r="U676" s="26" t="n">
        <v>0</v>
      </c>
      <c r="V676" s="26" t="n">
        <v>0</v>
      </c>
      <c r="W676" s="26" t="n">
        <v>1</v>
      </c>
      <c r="X676" s="26" t="n">
        <v>42</v>
      </c>
      <c r="Y676" s="26" t="n">
        <v>1</v>
      </c>
      <c r="Z676" s="26" t="n">
        <v>135.27</v>
      </c>
      <c r="AA676" s="26" t="n">
        <v>33.67</v>
      </c>
    </row>
    <row r="677">
      <c r="A677" s="38" t="n">
        <v>550</v>
      </c>
      <c r="B677" s="39" t="n">
        <v>1</v>
      </c>
      <c r="C677" s="39" t="n">
        <v>7</v>
      </c>
      <c r="D677" s="39" t="n">
        <v>14</v>
      </c>
      <c r="E677" s="39" t="n">
        <v>20</v>
      </c>
      <c r="F677" s="39" t="n">
        <v>34</v>
      </c>
      <c r="G677" s="39" t="n">
        <v>37</v>
      </c>
      <c r="H677" s="39" t="n">
        <v>41</v>
      </c>
      <c r="I677" s="40" t="inlineStr">
        <is>
          <t>1 7 14 20 34 37</t>
        </is>
      </c>
      <c r="J677" s="39" t="n">
        <v>113</v>
      </c>
      <c r="K677" s="39" t="n">
        <v>3</v>
      </c>
      <c r="L677" s="39" t="n">
        <v>8</v>
      </c>
      <c r="M677" s="39" t="n">
        <v>36</v>
      </c>
      <c r="N677" s="39" t="n">
        <v>0</v>
      </c>
      <c r="O677" s="39" t="inlineStr">
        <is>
          <t>고2 저4</t>
        </is>
      </c>
      <c r="P677" s="38" t="n">
        <v>44</v>
      </c>
      <c r="Q677" s="39" t="inlineStr">
        <is>
          <t>-15</t>
        </is>
      </c>
      <c r="R677" s="39" t="inlineStr">
        <is>
          <t>상위93.5%</t>
        </is>
      </c>
      <c r="S677" s="39" t="n">
        <v>4</v>
      </c>
      <c r="T677" s="39" t="n">
        <v>0</v>
      </c>
      <c r="U677" s="39" t="n">
        <v>0</v>
      </c>
      <c r="V677" s="39" t="n">
        <v>0</v>
      </c>
      <c r="W677" s="39" t="n">
        <v>0</v>
      </c>
      <c r="X677" s="39" t="n">
        <v>22</v>
      </c>
      <c r="Y677" s="39" t="n">
        <v>11</v>
      </c>
      <c r="Z677" s="39" t="n">
        <v>11.19</v>
      </c>
      <c r="AA677" s="39" t="n">
        <v>15.98</v>
      </c>
    </row>
    <row r="678">
      <c r="A678" s="27" t="n">
        <v>549</v>
      </c>
      <c r="B678" s="28" t="n">
        <v>29</v>
      </c>
      <c r="C678" s="28" t="n">
        <v>31</v>
      </c>
      <c r="D678" s="28" t="n">
        <v>35</v>
      </c>
      <c r="E678" s="28" t="n">
        <v>38</v>
      </c>
      <c r="F678" s="28" t="n">
        <v>40</v>
      </c>
      <c r="G678" s="28" t="n">
        <v>44</v>
      </c>
      <c r="H678" s="28" t="n">
        <v>17</v>
      </c>
      <c r="I678" s="30" t="inlineStr">
        <is>
          <t>29 31 35 38 40 44</t>
        </is>
      </c>
      <c r="J678" s="28" t="n">
        <v>217</v>
      </c>
      <c r="K678" s="28" t="n">
        <v>3</v>
      </c>
      <c r="L678" s="28" t="n">
        <v>5</v>
      </c>
      <c r="M678" s="28" t="n">
        <v>15</v>
      </c>
      <c r="N678" s="28" t="n">
        <v>0</v>
      </c>
      <c r="O678" s="28" t="inlineStr">
        <is>
          <t>고6 저0</t>
        </is>
      </c>
      <c r="P678" s="27" t="n">
        <v>60</v>
      </c>
      <c r="Q678" s="28" t="inlineStr">
        <is>
          <t>+1</t>
        </is>
      </c>
      <c r="R678" s="28" t="inlineStr">
        <is>
          <t>상위48.5%</t>
        </is>
      </c>
      <c r="S678" s="28" t="n">
        <v>3</v>
      </c>
      <c r="T678" s="28" t="n">
        <v>0</v>
      </c>
      <c r="U678" s="28" t="n">
        <v>0</v>
      </c>
      <c r="V678" s="28" t="n">
        <v>0</v>
      </c>
      <c r="W678" s="28" t="n">
        <v>4</v>
      </c>
      <c r="X678" s="28" t="n">
        <v>24</v>
      </c>
      <c r="Y678" s="28" t="n">
        <v>8</v>
      </c>
      <c r="Z678" s="28" t="n">
        <v>17.61</v>
      </c>
      <c r="AA678" s="28" t="n">
        <v>16.9</v>
      </c>
    </row>
    <row r="679">
      <c r="A679" s="27" t="n">
        <v>548</v>
      </c>
      <c r="B679" s="28" t="n">
        <v>1</v>
      </c>
      <c r="C679" s="28" t="n">
        <v>12</v>
      </c>
      <c r="D679" s="28" t="n">
        <v>13</v>
      </c>
      <c r="E679" s="28" t="n">
        <v>21</v>
      </c>
      <c r="F679" s="28" t="n">
        <v>32</v>
      </c>
      <c r="G679" s="28" t="n">
        <v>45</v>
      </c>
      <c r="H679" s="28" t="n">
        <v>14</v>
      </c>
      <c r="I679" s="30" t="inlineStr">
        <is>
          <t>1 12 13 21 32 45</t>
        </is>
      </c>
      <c r="J679" s="28" t="n">
        <v>124</v>
      </c>
      <c r="K679" s="28" t="n">
        <v>4</v>
      </c>
      <c r="L679" s="28" t="n">
        <v>8</v>
      </c>
      <c r="M679" s="28" t="n">
        <v>44</v>
      </c>
      <c r="N679" s="28" t="n">
        <v>1</v>
      </c>
      <c r="O679" s="28" t="inlineStr">
        <is>
          <t>고2 저4</t>
        </is>
      </c>
      <c r="P679" s="27" t="n">
        <v>61</v>
      </c>
      <c r="Q679" s="28" t="inlineStr">
        <is>
          <t>+2</t>
        </is>
      </c>
      <c r="R679" s="28" t="inlineStr">
        <is>
          <t>상위45.2%</t>
        </is>
      </c>
      <c r="S679" s="28" t="n">
        <v>6</v>
      </c>
      <c r="T679" s="28" t="n">
        <v>0</v>
      </c>
      <c r="U679" s="28" t="n">
        <v>0</v>
      </c>
      <c r="V679" s="28" t="n">
        <v>0</v>
      </c>
      <c r="W679" s="28" t="n">
        <v>1</v>
      </c>
      <c r="X679" s="28" t="n">
        <v>29</v>
      </c>
      <c r="Y679" s="28" t="n">
        <v>8</v>
      </c>
      <c r="Z679" s="28" t="n">
        <v>17.37</v>
      </c>
      <c r="AA679" s="28" t="n">
        <v>19.37</v>
      </c>
    </row>
    <row r="680">
      <c r="A680" s="27" t="n">
        <v>547</v>
      </c>
      <c r="B680" s="28" t="n">
        <v>6</v>
      </c>
      <c r="C680" s="28" t="n">
        <v>7</v>
      </c>
      <c r="D680" s="28" t="n">
        <v>15</v>
      </c>
      <c r="E680" s="28" t="n">
        <v>22</v>
      </c>
      <c r="F680" s="28" t="n">
        <v>34</v>
      </c>
      <c r="G680" s="28" t="n">
        <v>39</v>
      </c>
      <c r="H680" s="28" t="n">
        <v>28</v>
      </c>
      <c r="I680" s="30" t="inlineStr">
        <is>
          <t>6 7 15 22 34 39</t>
        </is>
      </c>
      <c r="J680" s="28" t="n">
        <v>123</v>
      </c>
      <c r="K680" s="28" t="n">
        <v>3</v>
      </c>
      <c r="L680" s="28" t="n">
        <v>10</v>
      </c>
      <c r="M680" s="28" t="n">
        <v>33</v>
      </c>
      <c r="N680" s="28" t="n">
        <v>1</v>
      </c>
      <c r="O680" s="28" t="inlineStr">
        <is>
          <t>고2 저4</t>
        </is>
      </c>
      <c r="P680" s="27" t="n">
        <v>63</v>
      </c>
      <c r="Q680" s="28" t="inlineStr">
        <is>
          <t>+4</t>
        </is>
      </c>
      <c r="R680" s="28" t="inlineStr">
        <is>
          <t>상위38.3%</t>
        </is>
      </c>
      <c r="S680" s="28" t="n">
        <v>6</v>
      </c>
      <c r="T680" s="28" t="n">
        <v>0</v>
      </c>
      <c r="U680" s="28" t="n">
        <v>0</v>
      </c>
      <c r="V680" s="28" t="n">
        <v>0</v>
      </c>
      <c r="W680" s="28" t="n">
        <v>1</v>
      </c>
      <c r="X680" s="28" t="n">
        <v>30</v>
      </c>
      <c r="Y680" s="28" t="n">
        <v>5</v>
      </c>
      <c r="Z680" s="28" t="n">
        <v>28.38</v>
      </c>
      <c r="AA680" s="28" t="n">
        <v>22.02</v>
      </c>
    </row>
    <row r="681">
      <c r="A681" s="27" t="n">
        <v>546</v>
      </c>
      <c r="B681" s="28" t="n">
        <v>8</v>
      </c>
      <c r="C681" s="28" t="n">
        <v>17</v>
      </c>
      <c r="D681" s="28" t="n">
        <v>20</v>
      </c>
      <c r="E681" s="28" t="n">
        <v>27</v>
      </c>
      <c r="F681" s="28" t="n">
        <v>37</v>
      </c>
      <c r="G681" s="28" t="n">
        <v>43</v>
      </c>
      <c r="H681" s="28" t="n">
        <v>6</v>
      </c>
      <c r="I681" s="30" t="inlineStr">
        <is>
          <t>8 17 20 27 37 43</t>
        </is>
      </c>
      <c r="J681" s="28" t="n">
        <v>152</v>
      </c>
      <c r="K681" s="28" t="n">
        <v>4</v>
      </c>
      <c r="L681" s="28" t="n">
        <v>9</v>
      </c>
      <c r="M681" s="28" t="n">
        <v>35</v>
      </c>
      <c r="N681" s="28" t="n">
        <v>0</v>
      </c>
      <c r="O681" s="28" t="inlineStr">
        <is>
          <t>고3 저3</t>
        </is>
      </c>
      <c r="P681" s="27" t="n">
        <v>62</v>
      </c>
      <c r="Q681" s="28" t="inlineStr">
        <is>
          <t>+3</t>
        </is>
      </c>
      <c r="R681" s="28" t="inlineStr">
        <is>
          <t>상위41.2%</t>
        </is>
      </c>
      <c r="S681" s="28" t="n">
        <v>7</v>
      </c>
      <c r="T681" s="28" t="n">
        <v>0</v>
      </c>
      <c r="U681" s="28" t="n">
        <v>0</v>
      </c>
      <c r="V681" s="28" t="n">
        <v>0</v>
      </c>
      <c r="W681" s="28" t="n">
        <v>2</v>
      </c>
      <c r="X681" s="28" t="n">
        <v>28</v>
      </c>
      <c r="Y681" s="28" t="n">
        <v>30</v>
      </c>
      <c r="Z681" s="28" t="n">
        <v>4.06</v>
      </c>
      <c r="AA681" s="28" t="n">
        <v>23.7</v>
      </c>
    </row>
    <row r="682">
      <c r="A682" s="25" t="n">
        <v>545</v>
      </c>
      <c r="B682" s="26" t="n">
        <v>4</v>
      </c>
      <c r="C682" s="26" t="n">
        <v>24</v>
      </c>
      <c r="D682" s="26" t="n">
        <v>25</v>
      </c>
      <c r="E682" s="26" t="n">
        <v>27</v>
      </c>
      <c r="F682" s="26" t="n">
        <v>34</v>
      </c>
      <c r="G682" s="26" t="n">
        <v>35</v>
      </c>
      <c r="H682" s="26" t="n">
        <v>2</v>
      </c>
      <c r="I682" s="44" t="inlineStr">
        <is>
          <t>4 24 25 27 34 35</t>
        </is>
      </c>
      <c r="J682" s="26" t="n">
        <v>149</v>
      </c>
      <c r="K682" s="26" t="n">
        <v>3</v>
      </c>
      <c r="L682" s="26" t="n">
        <v>8</v>
      </c>
      <c r="M682" s="26" t="n">
        <v>31</v>
      </c>
      <c r="N682" s="26" t="n">
        <v>2</v>
      </c>
      <c r="O682" s="26" t="inlineStr">
        <is>
          <t>고5 저1</t>
        </is>
      </c>
      <c r="P682" s="25" t="n">
        <v>70</v>
      </c>
      <c r="Q682" s="26" t="inlineStr">
        <is>
          <t>+11</t>
        </is>
      </c>
      <c r="R682" s="26" t="inlineStr">
        <is>
          <t>상위17.7%</t>
        </is>
      </c>
      <c r="S682" s="26" t="n">
        <v>8</v>
      </c>
      <c r="T682" s="26" t="n">
        <v>0</v>
      </c>
      <c r="U682" s="26" t="n">
        <v>0</v>
      </c>
      <c r="V682" s="26" t="n">
        <v>0</v>
      </c>
      <c r="W682" s="26" t="n">
        <v>2</v>
      </c>
      <c r="X682" s="26" t="n">
        <v>32</v>
      </c>
      <c r="Y682" s="26" t="n">
        <v>11</v>
      </c>
      <c r="Z682" s="26" t="n">
        <v>11.99</v>
      </c>
      <c r="AA682" s="26" t="n">
        <v>32.5</v>
      </c>
    </row>
    <row r="683">
      <c r="A683" s="27" t="n">
        <v>544</v>
      </c>
      <c r="B683" s="28" t="n">
        <v>5</v>
      </c>
      <c r="C683" s="28" t="n">
        <v>17</v>
      </c>
      <c r="D683" s="28" t="n">
        <v>21</v>
      </c>
      <c r="E683" s="28" t="n">
        <v>25</v>
      </c>
      <c r="F683" s="28" t="n">
        <v>36</v>
      </c>
      <c r="G683" s="28" t="n">
        <v>44</v>
      </c>
      <c r="H683" s="28" t="n">
        <v>10</v>
      </c>
      <c r="I683" s="30" t="inlineStr">
        <is>
          <t>5 17 21 25 36 44</t>
        </is>
      </c>
      <c r="J683" s="28" t="n">
        <v>148</v>
      </c>
      <c r="K683" s="28" t="n">
        <v>4</v>
      </c>
      <c r="L683" s="28" t="n">
        <v>7</v>
      </c>
      <c r="M683" s="28" t="n">
        <v>39</v>
      </c>
      <c r="N683" s="28" t="n">
        <v>0</v>
      </c>
      <c r="O683" s="28" t="inlineStr">
        <is>
          <t>고3 저3</t>
        </is>
      </c>
      <c r="P683" s="27" t="n">
        <v>62</v>
      </c>
      <c r="Q683" s="28" t="inlineStr">
        <is>
          <t>+3</t>
        </is>
      </c>
      <c r="R683" s="28" t="inlineStr">
        <is>
          <t>상위41.2%</t>
        </is>
      </c>
      <c r="S683" s="28" t="n">
        <v>6</v>
      </c>
      <c r="T683" s="28" t="n">
        <v>0</v>
      </c>
      <c r="U683" s="28" t="n">
        <v>0</v>
      </c>
      <c r="V683" s="28" t="n">
        <v>0</v>
      </c>
      <c r="W683" s="28" t="n">
        <v>2</v>
      </c>
      <c r="X683" s="28" t="n">
        <v>28</v>
      </c>
      <c r="Y683" s="28" t="n">
        <v>13</v>
      </c>
      <c r="Z683" s="28" t="n">
        <v>10.46</v>
      </c>
      <c r="AA683" s="28" t="n">
        <v>18.99</v>
      </c>
    </row>
    <row r="684">
      <c r="A684" s="25" t="n">
        <v>543</v>
      </c>
      <c r="B684" s="26" t="n">
        <v>13</v>
      </c>
      <c r="C684" s="26" t="n">
        <v>18</v>
      </c>
      <c r="D684" s="26" t="n">
        <v>26</v>
      </c>
      <c r="E684" s="26" t="n">
        <v>31</v>
      </c>
      <c r="F684" s="26" t="n">
        <v>34</v>
      </c>
      <c r="G684" s="26" t="n">
        <v>44</v>
      </c>
      <c r="H684" s="26" t="n">
        <v>12</v>
      </c>
      <c r="I684" s="44" t="inlineStr">
        <is>
          <t>13 18 26 31 34 44</t>
        </is>
      </c>
      <c r="J684" s="26" t="n">
        <v>166</v>
      </c>
      <c r="K684" s="26" t="n">
        <v>2</v>
      </c>
      <c r="L684" s="26" t="n">
        <v>5</v>
      </c>
      <c r="M684" s="26" t="n">
        <v>31</v>
      </c>
      <c r="N684" s="26" t="n">
        <v>0</v>
      </c>
      <c r="O684" s="26" t="inlineStr">
        <is>
          <t>고4 저2</t>
        </is>
      </c>
      <c r="P684" s="25" t="n">
        <v>70</v>
      </c>
      <c r="Q684" s="26" t="inlineStr">
        <is>
          <t>+11</t>
        </is>
      </c>
      <c r="R684" s="26" t="inlineStr">
        <is>
          <t>상위17.7%</t>
        </is>
      </c>
      <c r="S684" s="26" t="n">
        <v>8</v>
      </c>
      <c r="T684" s="26" t="n">
        <v>0</v>
      </c>
      <c r="U684" s="26" t="n">
        <v>0</v>
      </c>
      <c r="V684" s="26" t="n">
        <v>0</v>
      </c>
      <c r="W684" s="26" t="n">
        <v>4</v>
      </c>
      <c r="X684" s="26" t="n">
        <v>29</v>
      </c>
      <c r="Y684" s="26" t="n">
        <v>12</v>
      </c>
      <c r="Z684" s="26" t="n">
        <v>11.13</v>
      </c>
      <c r="AA684" s="26" t="n">
        <v>28.03</v>
      </c>
    </row>
    <row r="685">
      <c r="A685" s="27" t="n">
        <v>542</v>
      </c>
      <c r="B685" s="28" t="n">
        <v>5</v>
      </c>
      <c r="C685" s="28" t="n">
        <v>6</v>
      </c>
      <c r="D685" s="28" t="n">
        <v>19</v>
      </c>
      <c r="E685" s="28" t="n">
        <v>26</v>
      </c>
      <c r="F685" s="28" t="n">
        <v>41</v>
      </c>
      <c r="G685" s="28" t="n">
        <v>45</v>
      </c>
      <c r="H685" s="28" t="n">
        <v>34</v>
      </c>
      <c r="I685" s="30" t="inlineStr">
        <is>
          <t>5 6 19 26 41 45</t>
        </is>
      </c>
      <c r="J685" s="28" t="n">
        <v>142</v>
      </c>
      <c r="K685" s="28" t="n">
        <v>4</v>
      </c>
      <c r="L685" s="28" t="n">
        <v>10</v>
      </c>
      <c r="M685" s="28" t="n">
        <v>40</v>
      </c>
      <c r="N685" s="28" t="n">
        <v>1</v>
      </c>
      <c r="O685" s="28" t="inlineStr">
        <is>
          <t>고3 저3</t>
        </is>
      </c>
      <c r="P685" s="27" t="n">
        <v>60</v>
      </c>
      <c r="Q685" s="28" t="inlineStr">
        <is>
          <t>+1</t>
        </is>
      </c>
      <c r="R685" s="28" t="inlineStr">
        <is>
          <t>상위48.5%</t>
        </is>
      </c>
      <c r="S685" s="28" t="n">
        <v>5</v>
      </c>
      <c r="T685" s="28" t="n">
        <v>0</v>
      </c>
      <c r="U685" s="28" t="n">
        <v>0</v>
      </c>
      <c r="V685" s="28" t="n">
        <v>0</v>
      </c>
      <c r="W685" s="28" t="n">
        <v>0</v>
      </c>
      <c r="X685" s="28" t="n">
        <v>30</v>
      </c>
      <c r="Y685" s="28" t="n">
        <v>6</v>
      </c>
      <c r="Z685" s="28" t="n">
        <v>23.35</v>
      </c>
      <c r="AA685" s="28" t="n">
        <v>15.54</v>
      </c>
    </row>
    <row r="686">
      <c r="A686" s="38" t="n">
        <v>541</v>
      </c>
      <c r="B686" s="39" t="n">
        <v>8</v>
      </c>
      <c r="C686" s="39" t="n">
        <v>13</v>
      </c>
      <c r="D686" s="39" t="n">
        <v>26</v>
      </c>
      <c r="E686" s="39" t="n">
        <v>28</v>
      </c>
      <c r="F686" s="39" t="n">
        <v>32</v>
      </c>
      <c r="G686" s="39" t="n">
        <v>34</v>
      </c>
      <c r="H686" s="39" t="n">
        <v>43</v>
      </c>
      <c r="I686" s="40" t="inlineStr">
        <is>
          <t>8 13 26 28 32 34</t>
        </is>
      </c>
      <c r="J686" s="39" t="n">
        <v>141</v>
      </c>
      <c r="K686" s="39" t="n">
        <v>1</v>
      </c>
      <c r="L686" s="39" t="n">
        <v>8</v>
      </c>
      <c r="M686" s="39" t="n">
        <v>26</v>
      </c>
      <c r="N686" s="39" t="n">
        <v>0</v>
      </c>
      <c r="O686" s="39" t="inlineStr">
        <is>
          <t>고4 저2</t>
        </is>
      </c>
      <c r="P686" s="38" t="n">
        <v>47</v>
      </c>
      <c r="Q686" s="39" t="inlineStr">
        <is>
          <t>-12</t>
        </is>
      </c>
      <c r="R686" s="39" t="inlineStr">
        <is>
          <t>상위89.0%</t>
        </is>
      </c>
      <c r="S686" s="39" t="n">
        <v>3</v>
      </c>
      <c r="T686" s="39" t="n">
        <v>0</v>
      </c>
      <c r="U686" s="39" t="n">
        <v>0</v>
      </c>
      <c r="V686" s="39" t="n">
        <v>0</v>
      </c>
      <c r="W686" s="39" t="n">
        <v>1</v>
      </c>
      <c r="X686" s="39" t="n">
        <v>22</v>
      </c>
      <c r="Y686" s="39" t="n">
        <v>11</v>
      </c>
      <c r="Z686" s="39" t="n">
        <v>12.69</v>
      </c>
      <c r="AA686" s="39" t="n">
        <v>19.34</v>
      </c>
    </row>
    <row r="687">
      <c r="A687" s="25" t="n">
        <v>540</v>
      </c>
      <c r="B687" s="26" t="n">
        <v>3</v>
      </c>
      <c r="C687" s="26" t="n">
        <v>12</v>
      </c>
      <c r="D687" s="26" t="n">
        <v>13</v>
      </c>
      <c r="E687" s="26" t="n">
        <v>15</v>
      </c>
      <c r="F687" s="26" t="n">
        <v>34</v>
      </c>
      <c r="G687" s="26" t="n">
        <v>36</v>
      </c>
      <c r="H687" s="26" t="n">
        <v>14</v>
      </c>
      <c r="I687" s="44" t="inlineStr">
        <is>
          <t>3 12 13 15 34 36</t>
        </is>
      </c>
      <c r="J687" s="26" t="n">
        <v>113</v>
      </c>
      <c r="K687" s="26" t="n">
        <v>3</v>
      </c>
      <c r="L687" s="26" t="n">
        <v>8</v>
      </c>
      <c r="M687" s="26" t="n">
        <v>33</v>
      </c>
      <c r="N687" s="26" t="n">
        <v>1</v>
      </c>
      <c r="O687" s="26" t="inlineStr">
        <is>
          <t>고2 저4</t>
        </is>
      </c>
      <c r="P687" s="25" t="n">
        <v>72</v>
      </c>
      <c r="Q687" s="26" t="inlineStr">
        <is>
          <t>+13</t>
        </is>
      </c>
      <c r="R687" s="26" t="inlineStr">
        <is>
          <t>상위12.8%</t>
        </is>
      </c>
      <c r="S687" s="26" t="n">
        <v>8</v>
      </c>
      <c r="T687" s="26" t="n">
        <v>0</v>
      </c>
      <c r="U687" s="26" t="n">
        <v>0</v>
      </c>
      <c r="V687" s="26" t="n">
        <v>0</v>
      </c>
      <c r="W687" s="26" t="n">
        <v>4</v>
      </c>
      <c r="X687" s="26" t="n">
        <v>30</v>
      </c>
      <c r="Y687" s="26" t="n">
        <v>7</v>
      </c>
      <c r="Z687" s="26" t="n">
        <v>19.89</v>
      </c>
      <c r="AA687" s="26" t="n">
        <v>23.06</v>
      </c>
    </row>
    <row r="688">
      <c r="A688" s="38" t="n">
        <v>539</v>
      </c>
      <c r="B688" s="39" t="n">
        <v>3</v>
      </c>
      <c r="C688" s="39" t="n">
        <v>19</v>
      </c>
      <c r="D688" s="39" t="n">
        <v>22</v>
      </c>
      <c r="E688" s="39" t="n">
        <v>31</v>
      </c>
      <c r="F688" s="39" t="n">
        <v>42</v>
      </c>
      <c r="G688" s="39" t="n">
        <v>43</v>
      </c>
      <c r="H688" s="39" t="n">
        <v>26</v>
      </c>
      <c r="I688" s="40" t="inlineStr">
        <is>
          <t>3 19 22 31 42 43</t>
        </is>
      </c>
      <c r="J688" s="39" t="n">
        <v>160</v>
      </c>
      <c r="K688" s="39" t="n">
        <v>4</v>
      </c>
      <c r="L688" s="39" t="n">
        <v>9</v>
      </c>
      <c r="M688" s="39" t="n">
        <v>40</v>
      </c>
      <c r="N688" s="39" t="n">
        <v>1</v>
      </c>
      <c r="O688" s="39" t="inlineStr">
        <is>
          <t>고3 저3</t>
        </is>
      </c>
      <c r="P688" s="38" t="n">
        <v>46</v>
      </c>
      <c r="Q688" s="39" t="inlineStr">
        <is>
          <t>-13</t>
        </is>
      </c>
      <c r="R688" s="39" t="inlineStr">
        <is>
          <t>상위90.9%</t>
        </is>
      </c>
      <c r="S688" s="39" t="n">
        <v>4</v>
      </c>
      <c r="T688" s="39" t="n">
        <v>0</v>
      </c>
      <c r="U688" s="39" t="n">
        <v>0</v>
      </c>
      <c r="V688" s="39" t="n">
        <v>0</v>
      </c>
      <c r="W688" s="39" t="n">
        <v>2</v>
      </c>
      <c r="X688" s="39" t="n">
        <v>20</v>
      </c>
      <c r="Y688" s="39" t="n">
        <v>9</v>
      </c>
      <c r="Z688" s="39" t="n">
        <v>16.21</v>
      </c>
      <c r="AA688" s="39" t="n">
        <v>9.19</v>
      </c>
    </row>
    <row r="689">
      <c r="A689" s="25" t="n">
        <v>538</v>
      </c>
      <c r="B689" s="26" t="n">
        <v>6</v>
      </c>
      <c r="C689" s="26" t="n">
        <v>10</v>
      </c>
      <c r="D689" s="26" t="n">
        <v>18</v>
      </c>
      <c r="E689" s="26" t="n">
        <v>31</v>
      </c>
      <c r="F689" s="26" t="n">
        <v>32</v>
      </c>
      <c r="G689" s="26" t="n">
        <v>34</v>
      </c>
      <c r="H689" s="26" t="n">
        <v>11</v>
      </c>
      <c r="I689" s="44" t="inlineStr">
        <is>
          <t>6 10 18 31 32 34</t>
        </is>
      </c>
      <c r="J689" s="26" t="n">
        <v>131</v>
      </c>
      <c r="K689" s="26" t="n">
        <v>1</v>
      </c>
      <c r="L689" s="26" t="n">
        <v>10</v>
      </c>
      <c r="M689" s="26" t="n">
        <v>28</v>
      </c>
      <c r="N689" s="26" t="n">
        <v>1</v>
      </c>
      <c r="O689" s="26" t="inlineStr">
        <is>
          <t>고3 저3</t>
        </is>
      </c>
      <c r="P689" s="25" t="n">
        <v>74</v>
      </c>
      <c r="Q689" s="26" t="inlineStr">
        <is>
          <t>+15</t>
        </is>
      </c>
      <c r="R689" s="26" t="inlineStr">
        <is>
          <t>상위9.2%</t>
        </is>
      </c>
      <c r="S689" s="26" t="n">
        <v>8</v>
      </c>
      <c r="T689" s="26" t="n">
        <v>0</v>
      </c>
      <c r="U689" s="26" t="n">
        <v>0</v>
      </c>
      <c r="V689" s="26" t="n">
        <v>0</v>
      </c>
      <c r="W689" s="26" t="n">
        <v>6</v>
      </c>
      <c r="X689" s="26" t="n">
        <v>28</v>
      </c>
      <c r="Y689" s="26" t="n">
        <v>3</v>
      </c>
      <c r="Z689" s="26" t="n">
        <v>46.88</v>
      </c>
      <c r="AA689" s="26" t="n">
        <v>29.38</v>
      </c>
    </row>
    <row r="690">
      <c r="A690" s="38" t="n">
        <v>537</v>
      </c>
      <c r="B690" s="39" t="n">
        <v>12</v>
      </c>
      <c r="C690" s="39" t="n">
        <v>23</v>
      </c>
      <c r="D690" s="39" t="n">
        <v>26</v>
      </c>
      <c r="E690" s="39" t="n">
        <v>30</v>
      </c>
      <c r="F690" s="39" t="n">
        <v>36</v>
      </c>
      <c r="G690" s="39" t="n">
        <v>43</v>
      </c>
      <c r="H690" s="39" t="n">
        <v>11</v>
      </c>
      <c r="I690" s="40" t="inlineStr">
        <is>
          <t>12 23 26 30 36 43</t>
        </is>
      </c>
      <c r="J690" s="39" t="n">
        <v>170</v>
      </c>
      <c r="K690" s="39" t="n">
        <v>2</v>
      </c>
      <c r="L690" s="39" t="n">
        <v>8</v>
      </c>
      <c r="M690" s="39" t="n">
        <v>31</v>
      </c>
      <c r="N690" s="39" t="n">
        <v>0</v>
      </c>
      <c r="O690" s="39" t="inlineStr">
        <is>
          <t>고5 저1</t>
        </is>
      </c>
      <c r="P690" s="38" t="n">
        <v>46</v>
      </c>
      <c r="Q690" s="39" t="inlineStr">
        <is>
          <t>-13</t>
        </is>
      </c>
      <c r="R690" s="39" t="inlineStr">
        <is>
          <t>상위90.9%</t>
        </is>
      </c>
      <c r="S690" s="39" t="n">
        <v>3</v>
      </c>
      <c r="T690" s="39" t="n">
        <v>0</v>
      </c>
      <c r="U690" s="39" t="n">
        <v>0</v>
      </c>
      <c r="V690" s="39" t="n">
        <v>0</v>
      </c>
      <c r="W690" s="39" t="n">
        <v>0</v>
      </c>
      <c r="X690" s="39" t="n">
        <v>23</v>
      </c>
      <c r="Y690" s="39" t="n">
        <v>7</v>
      </c>
      <c r="Z690" s="39" t="n">
        <v>21.04</v>
      </c>
      <c r="AA690" s="39" t="n">
        <v>14.14</v>
      </c>
    </row>
    <row r="691">
      <c r="A691" s="41" t="n">
        <v>536</v>
      </c>
      <c r="B691" s="42" t="n">
        <v>7</v>
      </c>
      <c r="C691" s="42" t="n">
        <v>8</v>
      </c>
      <c r="D691" s="42" t="n">
        <v>18</v>
      </c>
      <c r="E691" s="42" t="n">
        <v>32</v>
      </c>
      <c r="F691" s="42" t="n">
        <v>37</v>
      </c>
      <c r="G691" s="42" t="n">
        <v>43</v>
      </c>
      <c r="H691" s="42" t="n">
        <v>12</v>
      </c>
      <c r="I691" s="43" t="inlineStr">
        <is>
          <t>7 8 18 32 37 43</t>
        </is>
      </c>
      <c r="J691" s="42" t="n">
        <v>145</v>
      </c>
      <c r="K691" s="42" t="n">
        <v>3</v>
      </c>
      <c r="L691" s="42" t="n">
        <v>8</v>
      </c>
      <c r="M691" s="42" t="n">
        <v>36</v>
      </c>
      <c r="N691" s="42" t="n">
        <v>1</v>
      </c>
      <c r="O691" s="42" t="inlineStr">
        <is>
          <t>고3 저3</t>
        </is>
      </c>
      <c r="P691" s="41" t="n">
        <v>56</v>
      </c>
      <c r="Q691" s="42" t="inlineStr">
        <is>
          <t>-3</t>
        </is>
      </c>
      <c r="R691" s="42" t="inlineStr">
        <is>
          <t>상위63.5%</t>
        </is>
      </c>
      <c r="S691" s="42" t="n">
        <v>3</v>
      </c>
      <c r="T691" s="42" t="n">
        <v>0</v>
      </c>
      <c r="U691" s="42" t="n">
        <v>0</v>
      </c>
      <c r="V691" s="42" t="n">
        <v>0</v>
      </c>
      <c r="W691" s="42" t="n">
        <v>0</v>
      </c>
      <c r="X691" s="42" t="n">
        <v>28</v>
      </c>
      <c r="Y691" s="42" t="n">
        <v>11</v>
      </c>
      <c r="Z691" s="42" t="n">
        <v>13.09</v>
      </c>
      <c r="AA691" s="42" t="n">
        <v>24.03</v>
      </c>
    </row>
    <row r="692">
      <c r="A692" s="25" t="n">
        <v>535</v>
      </c>
      <c r="B692" s="26" t="n">
        <v>11</v>
      </c>
      <c r="C692" s="26" t="n">
        <v>12</v>
      </c>
      <c r="D692" s="26" t="n">
        <v>14</v>
      </c>
      <c r="E692" s="26" t="n">
        <v>15</v>
      </c>
      <c r="F692" s="26" t="n">
        <v>18</v>
      </c>
      <c r="G692" s="26" t="n">
        <v>39</v>
      </c>
      <c r="H692" s="26" t="n">
        <v>34</v>
      </c>
      <c r="I692" s="44" t="inlineStr">
        <is>
          <t>11 12 14 15 18 39</t>
        </is>
      </c>
      <c r="J692" s="26" t="n">
        <v>109</v>
      </c>
      <c r="K692" s="26" t="n">
        <v>3</v>
      </c>
      <c r="L692" s="26" t="n">
        <v>6</v>
      </c>
      <c r="M692" s="26" t="n">
        <v>28</v>
      </c>
      <c r="N692" s="26" t="n">
        <v>2</v>
      </c>
      <c r="O692" s="26" t="inlineStr">
        <is>
          <t>고1 저5</t>
        </is>
      </c>
      <c r="P692" s="25" t="n">
        <v>74</v>
      </c>
      <c r="Q692" s="26" t="inlineStr">
        <is>
          <t>+15</t>
        </is>
      </c>
      <c r="R692" s="26" t="inlineStr">
        <is>
          <t>상위9.2%</t>
        </is>
      </c>
      <c r="S692" s="26" t="n">
        <v>4</v>
      </c>
      <c r="T692" s="26" t="n">
        <v>0</v>
      </c>
      <c r="U692" s="26" t="n">
        <v>0</v>
      </c>
      <c r="V692" s="26" t="n">
        <v>0</v>
      </c>
      <c r="W692" s="26" t="n">
        <v>0</v>
      </c>
      <c r="X692" s="26" t="n">
        <v>37</v>
      </c>
      <c r="Y692" s="26" t="n">
        <v>3</v>
      </c>
      <c r="Z692" s="26" t="n">
        <v>49.36</v>
      </c>
      <c r="AA692" s="26" t="n">
        <v>22.61</v>
      </c>
    </row>
    <row r="693">
      <c r="A693" s="41" t="n">
        <v>534</v>
      </c>
      <c r="B693" s="42" t="n">
        <v>10</v>
      </c>
      <c r="C693" s="42" t="n">
        <v>24</v>
      </c>
      <c r="D693" s="42" t="n">
        <v>26</v>
      </c>
      <c r="E693" s="42" t="n">
        <v>29</v>
      </c>
      <c r="F693" s="42" t="n">
        <v>37</v>
      </c>
      <c r="G693" s="42" t="n">
        <v>38</v>
      </c>
      <c r="H693" s="42" t="n">
        <v>32</v>
      </c>
      <c r="I693" s="43" t="inlineStr">
        <is>
          <t>10 24 26 29 37 38</t>
        </is>
      </c>
      <c r="J693" s="42" t="n">
        <v>164</v>
      </c>
      <c r="K693" s="42" t="n">
        <v>2</v>
      </c>
      <c r="L693" s="42" t="n">
        <v>9</v>
      </c>
      <c r="M693" s="42" t="n">
        <v>28</v>
      </c>
      <c r="N693" s="42" t="n">
        <v>1</v>
      </c>
      <c r="O693" s="42" t="inlineStr">
        <is>
          <t>고5 저1</t>
        </is>
      </c>
      <c r="P693" s="41" t="n">
        <v>54</v>
      </c>
      <c r="Q693" s="42" t="inlineStr">
        <is>
          <t>-5</t>
        </is>
      </c>
      <c r="R693" s="42" t="inlineStr">
        <is>
          <t>상위69.9%</t>
        </is>
      </c>
      <c r="S693" s="42" t="n">
        <v>4</v>
      </c>
      <c r="T693" s="42" t="n">
        <v>0</v>
      </c>
      <c r="U693" s="42" t="n">
        <v>0</v>
      </c>
      <c r="V693" s="42" t="n">
        <v>0</v>
      </c>
      <c r="W693" s="42" t="n">
        <v>2</v>
      </c>
      <c r="X693" s="42" t="n">
        <v>24</v>
      </c>
      <c r="Y693" s="42" t="n">
        <v>1</v>
      </c>
      <c r="Z693" s="42" t="n">
        <v>142.16</v>
      </c>
      <c r="AA693" s="42" t="n">
        <v>13.46</v>
      </c>
    </row>
    <row r="694">
      <c r="A694" s="38" t="n">
        <v>533</v>
      </c>
      <c r="B694" s="39" t="n">
        <v>9</v>
      </c>
      <c r="C694" s="39" t="n">
        <v>14</v>
      </c>
      <c r="D694" s="39" t="n">
        <v>15</v>
      </c>
      <c r="E694" s="39" t="n">
        <v>17</v>
      </c>
      <c r="F694" s="39" t="n">
        <v>31</v>
      </c>
      <c r="G694" s="39" t="n">
        <v>33</v>
      </c>
      <c r="H694" s="39" t="n">
        <v>23</v>
      </c>
      <c r="I694" s="40" t="inlineStr">
        <is>
          <t>9 14 15 17 31 33</t>
        </is>
      </c>
      <c r="J694" s="39" t="n">
        <v>119</v>
      </c>
      <c r="K694" s="39" t="n">
        <v>5</v>
      </c>
      <c r="L694" s="39" t="n">
        <v>8</v>
      </c>
      <c r="M694" s="39" t="n">
        <v>24</v>
      </c>
      <c r="N694" s="39" t="n">
        <v>1</v>
      </c>
      <c r="O694" s="39" t="inlineStr">
        <is>
          <t>고2 저4</t>
        </is>
      </c>
      <c r="P694" s="38" t="n">
        <v>43</v>
      </c>
      <c r="Q694" s="39" t="inlineStr">
        <is>
          <t>-16</t>
        </is>
      </c>
      <c r="R694" s="39" t="inlineStr">
        <is>
          <t>상위94.4%</t>
        </is>
      </c>
      <c r="S694" s="39" t="n">
        <v>4</v>
      </c>
      <c r="T694" s="39" t="n">
        <v>0</v>
      </c>
      <c r="U694" s="39" t="n">
        <v>0</v>
      </c>
      <c r="V694" s="39" t="n">
        <v>0</v>
      </c>
      <c r="W694" s="39" t="n">
        <v>1</v>
      </c>
      <c r="X694" s="39" t="n">
        <v>20</v>
      </c>
      <c r="Y694" s="39" t="n">
        <v>8</v>
      </c>
      <c r="Z694" s="39" t="n">
        <v>17.86</v>
      </c>
      <c r="AA694" s="39" t="n">
        <v>12.21</v>
      </c>
    </row>
    <row r="695">
      <c r="A695" s="25" t="n">
        <v>532</v>
      </c>
      <c r="B695" s="26" t="n">
        <v>16</v>
      </c>
      <c r="C695" s="26" t="n">
        <v>17</v>
      </c>
      <c r="D695" s="26" t="n">
        <v>23</v>
      </c>
      <c r="E695" s="26" t="n">
        <v>24</v>
      </c>
      <c r="F695" s="26" t="n">
        <v>29</v>
      </c>
      <c r="G695" s="26" t="n">
        <v>44</v>
      </c>
      <c r="H695" s="26" t="n">
        <v>3</v>
      </c>
      <c r="I695" s="44" t="inlineStr">
        <is>
          <t>16 17 23 24 29 44</t>
        </is>
      </c>
      <c r="J695" s="26" t="n">
        <v>153</v>
      </c>
      <c r="K695" s="26" t="n">
        <v>3</v>
      </c>
      <c r="L695" s="26" t="n">
        <v>7</v>
      </c>
      <c r="M695" s="26" t="n">
        <v>28</v>
      </c>
      <c r="N695" s="26" t="n">
        <v>2</v>
      </c>
      <c r="O695" s="26" t="inlineStr">
        <is>
          <t>고4 저2</t>
        </is>
      </c>
      <c r="P695" s="25" t="n">
        <v>70</v>
      </c>
      <c r="Q695" s="26" t="inlineStr">
        <is>
          <t>+11</t>
        </is>
      </c>
      <c r="R695" s="26" t="inlineStr">
        <is>
          <t>상위17.7%</t>
        </is>
      </c>
      <c r="S695" s="26" t="n">
        <v>6</v>
      </c>
      <c r="T695" s="26" t="n">
        <v>0</v>
      </c>
      <c r="U695" s="26" t="n">
        <v>0</v>
      </c>
      <c r="V695" s="26" t="n">
        <v>0</v>
      </c>
      <c r="W695" s="26" t="n">
        <v>0</v>
      </c>
      <c r="X695" s="26" t="n">
        <v>35</v>
      </c>
      <c r="Y695" s="26" t="n">
        <v>7</v>
      </c>
      <c r="Z695" s="26" t="n">
        <v>22.17</v>
      </c>
      <c r="AA695" s="26" t="n">
        <v>23.25</v>
      </c>
    </row>
    <row r="696">
      <c r="A696" s="27" t="n">
        <v>531</v>
      </c>
      <c r="B696" s="28" t="n">
        <v>1</v>
      </c>
      <c r="C696" s="28" t="n">
        <v>5</v>
      </c>
      <c r="D696" s="28" t="n">
        <v>9</v>
      </c>
      <c r="E696" s="28" t="n">
        <v>21</v>
      </c>
      <c r="F696" s="28" t="n">
        <v>27</v>
      </c>
      <c r="G696" s="28" t="n">
        <v>35</v>
      </c>
      <c r="H696" s="28" t="n">
        <v>45</v>
      </c>
      <c r="I696" s="30" t="inlineStr">
        <is>
          <t>1 5 9 21 27 35</t>
        </is>
      </c>
      <c r="J696" s="28" t="n">
        <v>98</v>
      </c>
      <c r="K696" s="28" t="n">
        <v>6</v>
      </c>
      <c r="L696" s="28" t="n">
        <v>7</v>
      </c>
      <c r="M696" s="28" t="n">
        <v>34</v>
      </c>
      <c r="N696" s="28" t="n">
        <v>0</v>
      </c>
      <c r="O696" s="28" t="inlineStr">
        <is>
          <t>고2 저4</t>
        </is>
      </c>
      <c r="P696" s="27" t="n">
        <v>64</v>
      </c>
      <c r="Q696" s="28" t="inlineStr">
        <is>
          <t>+5</t>
        </is>
      </c>
      <c r="R696" s="28" t="inlineStr">
        <is>
          <t>상위35.2%</t>
        </is>
      </c>
      <c r="S696" s="28" t="n">
        <v>2</v>
      </c>
      <c r="T696" s="28" t="n">
        <v>0</v>
      </c>
      <c r="U696" s="28" t="n">
        <v>0</v>
      </c>
      <c r="V696" s="28" t="n">
        <v>0</v>
      </c>
      <c r="W696" s="28" t="n">
        <v>0</v>
      </c>
      <c r="X696" s="28" t="n">
        <v>32</v>
      </c>
      <c r="Y696" s="28" t="n">
        <v>9</v>
      </c>
      <c r="Z696" s="28" t="n">
        <v>15.22</v>
      </c>
      <c r="AA696" s="28" t="n">
        <v>26.04</v>
      </c>
    </row>
    <row r="697">
      <c r="A697" s="41" t="n">
        <v>530</v>
      </c>
      <c r="B697" s="42" t="n">
        <v>16</v>
      </c>
      <c r="C697" s="42" t="n">
        <v>23</v>
      </c>
      <c r="D697" s="42" t="n">
        <v>27</v>
      </c>
      <c r="E697" s="42" t="n">
        <v>29</v>
      </c>
      <c r="F697" s="42" t="n">
        <v>33</v>
      </c>
      <c r="G697" s="42" t="n">
        <v>41</v>
      </c>
      <c r="H697" s="42" t="n">
        <v>22</v>
      </c>
      <c r="I697" s="43" t="inlineStr">
        <is>
          <t>16 23 27 29 33 41</t>
        </is>
      </c>
      <c r="J697" s="42" t="n">
        <v>169</v>
      </c>
      <c r="K697" s="42" t="n">
        <v>5</v>
      </c>
      <c r="L697" s="42" t="n">
        <v>8</v>
      </c>
      <c r="M697" s="42" t="n">
        <v>25</v>
      </c>
      <c r="N697" s="42" t="n">
        <v>0</v>
      </c>
      <c r="O697" s="42" t="inlineStr">
        <is>
          <t>고5 저1</t>
        </is>
      </c>
      <c r="P697" s="41" t="n">
        <v>56</v>
      </c>
      <c r="Q697" s="42" t="inlineStr">
        <is>
          <t>-3</t>
        </is>
      </c>
      <c r="R697" s="42" t="inlineStr">
        <is>
          <t>상위63.5%</t>
        </is>
      </c>
      <c r="S697" s="42" t="n">
        <v>3</v>
      </c>
      <c r="T697" s="42" t="n">
        <v>0</v>
      </c>
      <c r="U697" s="42" t="n">
        <v>0</v>
      </c>
      <c r="V697" s="42" t="n">
        <v>0</v>
      </c>
      <c r="W697" s="42" t="n">
        <v>0</v>
      </c>
      <c r="X697" s="42" t="n">
        <v>28</v>
      </c>
      <c r="Y697" s="42" t="n">
        <v>11</v>
      </c>
      <c r="Z697" s="42" t="n">
        <v>12.32</v>
      </c>
      <c r="AA697" s="42" t="n">
        <v>20.82</v>
      </c>
    </row>
    <row r="698">
      <c r="A698" s="27" t="n">
        <v>529</v>
      </c>
      <c r="B698" s="28" t="n">
        <v>18</v>
      </c>
      <c r="C698" s="28" t="n">
        <v>20</v>
      </c>
      <c r="D698" s="28" t="n">
        <v>24</v>
      </c>
      <c r="E698" s="28" t="n">
        <v>27</v>
      </c>
      <c r="F698" s="28" t="n">
        <v>31</v>
      </c>
      <c r="G698" s="28" t="n">
        <v>42</v>
      </c>
      <c r="H698" s="28" t="n">
        <v>39</v>
      </c>
      <c r="I698" s="30" t="inlineStr">
        <is>
          <t>18 20 24 27 31 42</t>
        </is>
      </c>
      <c r="J698" s="28" t="n">
        <v>162</v>
      </c>
      <c r="K698" s="28" t="n">
        <v>2</v>
      </c>
      <c r="L698" s="28" t="n">
        <v>7</v>
      </c>
      <c r="M698" s="28" t="n">
        <v>24</v>
      </c>
      <c r="N698" s="28" t="n">
        <v>0</v>
      </c>
      <c r="O698" s="28" t="inlineStr">
        <is>
          <t>고4 저2</t>
        </is>
      </c>
      <c r="P698" s="27" t="n">
        <v>61</v>
      </c>
      <c r="Q698" s="28" t="inlineStr">
        <is>
          <t>+2</t>
        </is>
      </c>
      <c r="R698" s="28" t="inlineStr">
        <is>
          <t>상위45.2%</t>
        </is>
      </c>
      <c r="S698" s="28" t="n">
        <v>6</v>
      </c>
      <c r="T698" s="28" t="n">
        <v>0</v>
      </c>
      <c r="U698" s="28" t="n">
        <v>0</v>
      </c>
      <c r="V698" s="28" t="n">
        <v>0</v>
      </c>
      <c r="W698" s="28" t="n">
        <v>1</v>
      </c>
      <c r="X698" s="28" t="n">
        <v>29</v>
      </c>
      <c r="Y698" s="28" t="n">
        <v>8</v>
      </c>
      <c r="Z698" s="28" t="n">
        <v>17.49</v>
      </c>
      <c r="AA698" s="28" t="n">
        <v>17.77</v>
      </c>
    </row>
    <row r="699">
      <c r="A699" s="38" t="n">
        <v>528</v>
      </c>
      <c r="B699" s="39" t="n">
        <v>5</v>
      </c>
      <c r="C699" s="39" t="n">
        <v>17</v>
      </c>
      <c r="D699" s="39" t="n">
        <v>25</v>
      </c>
      <c r="E699" s="39" t="n">
        <v>31</v>
      </c>
      <c r="F699" s="39" t="n">
        <v>39</v>
      </c>
      <c r="G699" s="39" t="n">
        <v>40</v>
      </c>
      <c r="H699" s="39" t="n">
        <v>10</v>
      </c>
      <c r="I699" s="40" t="inlineStr">
        <is>
          <t>5 17 25 31 39 40</t>
        </is>
      </c>
      <c r="J699" s="39" t="n">
        <v>157</v>
      </c>
      <c r="K699" s="39" t="n">
        <v>5</v>
      </c>
      <c r="L699" s="39" t="n">
        <v>8</v>
      </c>
      <c r="M699" s="39" t="n">
        <v>35</v>
      </c>
      <c r="N699" s="39" t="n">
        <v>1</v>
      </c>
      <c r="O699" s="39" t="inlineStr">
        <is>
          <t>고4 저2</t>
        </is>
      </c>
      <c r="P699" s="38" t="n">
        <v>43</v>
      </c>
      <c r="Q699" s="39" t="inlineStr">
        <is>
          <t>-16</t>
        </is>
      </c>
      <c r="R699" s="39" t="inlineStr">
        <is>
          <t>상위94.4%</t>
        </is>
      </c>
      <c r="S699" s="39" t="n">
        <v>3</v>
      </c>
      <c r="T699" s="39" t="n">
        <v>0</v>
      </c>
      <c r="U699" s="39" t="n">
        <v>0</v>
      </c>
      <c r="V699" s="39" t="n">
        <v>0</v>
      </c>
      <c r="W699" s="39" t="n">
        <v>1</v>
      </c>
      <c r="X699" s="39" t="n">
        <v>20</v>
      </c>
      <c r="Y699" s="39" t="n">
        <v>11</v>
      </c>
      <c r="Z699" s="39" t="n">
        <v>11.98</v>
      </c>
      <c r="AA699" s="39" t="n">
        <v>16.16</v>
      </c>
    </row>
    <row r="700">
      <c r="A700" s="41" t="n">
        <v>527</v>
      </c>
      <c r="B700" s="42" t="n">
        <v>1</v>
      </c>
      <c r="C700" s="42" t="n">
        <v>12</v>
      </c>
      <c r="D700" s="42" t="n">
        <v>22</v>
      </c>
      <c r="E700" s="42" t="n">
        <v>32</v>
      </c>
      <c r="F700" s="42" t="n">
        <v>33</v>
      </c>
      <c r="G700" s="42" t="n">
        <v>42</v>
      </c>
      <c r="H700" s="42" t="n">
        <v>38</v>
      </c>
      <c r="I700" s="43" t="inlineStr">
        <is>
          <t>1 12 22 32 33 42</t>
        </is>
      </c>
      <c r="J700" s="42" t="n">
        <v>142</v>
      </c>
      <c r="K700" s="42" t="n">
        <v>2</v>
      </c>
      <c r="L700" s="42" t="n">
        <v>5</v>
      </c>
      <c r="M700" s="42" t="n">
        <v>41</v>
      </c>
      <c r="N700" s="42" t="n">
        <v>1</v>
      </c>
      <c r="O700" s="42" t="inlineStr">
        <is>
          <t>고3 저3</t>
        </is>
      </c>
      <c r="P700" s="41" t="n">
        <v>52</v>
      </c>
      <c r="Q700" s="42" t="inlineStr">
        <is>
          <t>-7</t>
        </is>
      </c>
      <c r="R700" s="42" t="inlineStr">
        <is>
          <t>상위77.4%</t>
        </is>
      </c>
      <c r="S700" s="42" t="n">
        <v>3</v>
      </c>
      <c r="T700" s="42" t="n">
        <v>0</v>
      </c>
      <c r="U700" s="42" t="n">
        <v>0</v>
      </c>
      <c r="V700" s="42" t="n">
        <v>0</v>
      </c>
      <c r="W700" s="42" t="n">
        <v>0</v>
      </c>
      <c r="X700" s="42" t="n">
        <v>26</v>
      </c>
      <c r="Y700" s="42" t="n">
        <v>13</v>
      </c>
      <c r="Z700" s="42" t="n">
        <v>10.32</v>
      </c>
      <c r="AA700" s="42" t="n">
        <v>24.11</v>
      </c>
    </row>
    <row r="701">
      <c r="A701" s="41" t="n">
        <v>526</v>
      </c>
      <c r="B701" s="42" t="n">
        <v>7</v>
      </c>
      <c r="C701" s="42" t="n">
        <v>14</v>
      </c>
      <c r="D701" s="42" t="n">
        <v>17</v>
      </c>
      <c r="E701" s="42" t="n">
        <v>20</v>
      </c>
      <c r="F701" s="42" t="n">
        <v>35</v>
      </c>
      <c r="G701" s="42" t="n">
        <v>39</v>
      </c>
      <c r="H701" s="42" t="n">
        <v>31</v>
      </c>
      <c r="I701" s="43" t="inlineStr">
        <is>
          <t>7 14 17 20 35 39</t>
        </is>
      </c>
      <c r="J701" s="42" t="n">
        <v>132</v>
      </c>
      <c r="K701" s="42" t="n">
        <v>4</v>
      </c>
      <c r="L701" s="42" t="n">
        <v>9</v>
      </c>
      <c r="M701" s="42" t="n">
        <v>32</v>
      </c>
      <c r="N701" s="42" t="n">
        <v>0</v>
      </c>
      <c r="O701" s="42" t="inlineStr">
        <is>
          <t>고2 저4</t>
        </is>
      </c>
      <c r="P701" s="41" t="n">
        <v>55</v>
      </c>
      <c r="Q701" s="42" t="inlineStr">
        <is>
          <t>-4</t>
        </is>
      </c>
      <c r="R701" s="42" t="inlineStr">
        <is>
          <t>상위66.9%</t>
        </is>
      </c>
      <c r="S701" s="42" t="n">
        <v>4</v>
      </c>
      <c r="T701" s="42" t="n">
        <v>0</v>
      </c>
      <c r="U701" s="42" t="n">
        <v>0</v>
      </c>
      <c r="V701" s="42" t="n">
        <v>0</v>
      </c>
      <c r="W701" s="42" t="n">
        <v>1</v>
      </c>
      <c r="X701" s="42" t="n">
        <v>26</v>
      </c>
      <c r="Y701" s="42" t="n">
        <v>9</v>
      </c>
      <c r="Z701" s="42" t="n">
        <v>14.91</v>
      </c>
      <c r="AA701" s="42" t="n">
        <v>19.79</v>
      </c>
    </row>
    <row r="702">
      <c r="A702" s="41" t="n">
        <v>525</v>
      </c>
      <c r="B702" s="42" t="n">
        <v>11</v>
      </c>
      <c r="C702" s="42" t="n">
        <v>23</v>
      </c>
      <c r="D702" s="42" t="n">
        <v>26</v>
      </c>
      <c r="E702" s="42" t="n">
        <v>29</v>
      </c>
      <c r="F702" s="42" t="n">
        <v>39</v>
      </c>
      <c r="G702" s="42" t="n">
        <v>44</v>
      </c>
      <c r="H702" s="42" t="n">
        <v>22</v>
      </c>
      <c r="I702" s="43" t="inlineStr">
        <is>
          <t>11 23 26 29 39 44</t>
        </is>
      </c>
      <c r="J702" s="42" t="n">
        <v>172</v>
      </c>
      <c r="K702" s="42" t="n">
        <v>4</v>
      </c>
      <c r="L702" s="42" t="n">
        <v>7</v>
      </c>
      <c r="M702" s="42" t="n">
        <v>33</v>
      </c>
      <c r="N702" s="42" t="n">
        <v>0</v>
      </c>
      <c r="O702" s="42" t="inlineStr">
        <is>
          <t>고5 저1</t>
        </is>
      </c>
      <c r="P702" s="41" t="n">
        <v>58</v>
      </c>
      <c r="Q702" s="42" t="inlineStr">
        <is>
          <t>-1</t>
        </is>
      </c>
      <c r="R702" s="42" t="inlineStr">
        <is>
          <t>상위55.5%</t>
        </is>
      </c>
      <c r="S702" s="42" t="n">
        <v>4</v>
      </c>
      <c r="T702" s="42" t="n">
        <v>0</v>
      </c>
      <c r="U702" s="42" t="n">
        <v>0</v>
      </c>
      <c r="V702" s="42" t="n">
        <v>0</v>
      </c>
      <c r="W702" s="42" t="n">
        <v>4</v>
      </c>
      <c r="X702" s="42" t="n">
        <v>23</v>
      </c>
      <c r="Y702" s="42" t="n">
        <v>9</v>
      </c>
      <c r="Z702" s="42" t="n">
        <v>15.01</v>
      </c>
      <c r="AA702" s="42" t="n">
        <v>21.02</v>
      </c>
    </row>
    <row r="703">
      <c r="A703" s="38" t="n">
        <v>524</v>
      </c>
      <c r="B703" s="39" t="n">
        <v>10</v>
      </c>
      <c r="C703" s="39" t="n">
        <v>11</v>
      </c>
      <c r="D703" s="39" t="n">
        <v>29</v>
      </c>
      <c r="E703" s="39" t="n">
        <v>38</v>
      </c>
      <c r="F703" s="39" t="n">
        <v>41</v>
      </c>
      <c r="G703" s="39" t="n">
        <v>45</v>
      </c>
      <c r="H703" s="39" t="n">
        <v>21</v>
      </c>
      <c r="I703" s="40" t="inlineStr">
        <is>
          <t>10 11 29 38 41 45</t>
        </is>
      </c>
      <c r="J703" s="39" t="n">
        <v>174</v>
      </c>
      <c r="K703" s="39" t="n">
        <v>4</v>
      </c>
      <c r="L703" s="39" t="n">
        <v>10</v>
      </c>
      <c r="M703" s="39" t="n">
        <v>35</v>
      </c>
      <c r="N703" s="39" t="n">
        <v>1</v>
      </c>
      <c r="O703" s="39" t="inlineStr">
        <is>
          <t>고4 저2</t>
        </is>
      </c>
      <c r="P703" s="38" t="n">
        <v>46</v>
      </c>
      <c r="Q703" s="39" t="inlineStr">
        <is>
          <t>-13</t>
        </is>
      </c>
      <c r="R703" s="39" t="inlineStr">
        <is>
          <t>상위90.9%</t>
        </is>
      </c>
      <c r="S703" s="39" t="n">
        <v>4</v>
      </c>
      <c r="T703" s="39" t="n">
        <v>0</v>
      </c>
      <c r="U703" s="39" t="n">
        <v>0</v>
      </c>
      <c r="V703" s="39" t="n">
        <v>0</v>
      </c>
      <c r="W703" s="39" t="n">
        <v>2</v>
      </c>
      <c r="X703" s="39" t="n">
        <v>20</v>
      </c>
      <c r="Y703" s="39" t="n">
        <v>4</v>
      </c>
      <c r="Z703" s="39" t="n">
        <v>34.92</v>
      </c>
      <c r="AA703" s="39" t="n">
        <v>14.46</v>
      </c>
    </row>
    <row r="704">
      <c r="A704" s="27" t="n">
        <v>523</v>
      </c>
      <c r="B704" s="28" t="n">
        <v>1</v>
      </c>
      <c r="C704" s="28" t="n">
        <v>4</v>
      </c>
      <c r="D704" s="28" t="n">
        <v>37</v>
      </c>
      <c r="E704" s="28" t="n">
        <v>38</v>
      </c>
      <c r="F704" s="28" t="n">
        <v>40</v>
      </c>
      <c r="G704" s="28" t="n">
        <v>45</v>
      </c>
      <c r="H704" s="28" t="n">
        <v>7</v>
      </c>
      <c r="I704" s="30" t="inlineStr">
        <is>
          <t>1 4 37 38 40 45</t>
        </is>
      </c>
      <c r="J704" s="28" t="n">
        <v>165</v>
      </c>
      <c r="K704" s="28" t="n">
        <v>3</v>
      </c>
      <c r="L704" s="28" t="n">
        <v>8</v>
      </c>
      <c r="M704" s="28" t="n">
        <v>44</v>
      </c>
      <c r="N704" s="28" t="n">
        <v>1</v>
      </c>
      <c r="O704" s="28" t="inlineStr">
        <is>
          <t>고4 저2</t>
        </is>
      </c>
      <c r="P704" s="27" t="n">
        <v>65</v>
      </c>
      <c r="Q704" s="28" t="inlineStr">
        <is>
          <t>+6</t>
        </is>
      </c>
      <c r="R704" s="28" t="inlineStr">
        <is>
          <t>상위32.5%</t>
        </is>
      </c>
      <c r="S704" s="28" t="n">
        <v>6</v>
      </c>
      <c r="T704" s="28" t="n">
        <v>0</v>
      </c>
      <c r="U704" s="28" t="n">
        <v>0</v>
      </c>
      <c r="V704" s="28" t="n">
        <v>0</v>
      </c>
      <c r="W704" s="28" t="n">
        <v>1</v>
      </c>
      <c r="X704" s="28" t="n">
        <v>31</v>
      </c>
      <c r="Y704" s="28" t="n">
        <v>7</v>
      </c>
      <c r="Z704" s="28" t="n">
        <v>17.8</v>
      </c>
      <c r="AA704" s="28" t="n">
        <v>24.23</v>
      </c>
    </row>
    <row r="705">
      <c r="A705" s="41" t="n">
        <v>522</v>
      </c>
      <c r="B705" s="42" t="n">
        <v>4</v>
      </c>
      <c r="C705" s="42" t="n">
        <v>5</v>
      </c>
      <c r="D705" s="42" t="n">
        <v>13</v>
      </c>
      <c r="E705" s="42" t="n">
        <v>14</v>
      </c>
      <c r="F705" s="42" t="n">
        <v>37</v>
      </c>
      <c r="G705" s="42" t="n">
        <v>41</v>
      </c>
      <c r="H705" s="42" t="n">
        <v>11</v>
      </c>
      <c r="I705" s="43" t="inlineStr">
        <is>
          <t>4 5 13 14 37 41</t>
        </is>
      </c>
      <c r="J705" s="42" t="n">
        <v>114</v>
      </c>
      <c r="K705" s="42" t="n">
        <v>4</v>
      </c>
      <c r="L705" s="42" t="n">
        <v>8</v>
      </c>
      <c r="M705" s="42" t="n">
        <v>37</v>
      </c>
      <c r="N705" s="42" t="n">
        <v>2</v>
      </c>
      <c r="O705" s="42" t="inlineStr">
        <is>
          <t>고2 저4</t>
        </is>
      </c>
      <c r="P705" s="41" t="n">
        <v>55</v>
      </c>
      <c r="Q705" s="42" t="inlineStr">
        <is>
          <t>-4</t>
        </is>
      </c>
      <c r="R705" s="42" t="inlineStr">
        <is>
          <t>상위66.9%</t>
        </is>
      </c>
      <c r="S705" s="42" t="n">
        <v>3</v>
      </c>
      <c r="T705" s="42" t="n">
        <v>0</v>
      </c>
      <c r="U705" s="42" t="n">
        <v>0</v>
      </c>
      <c r="V705" s="42" t="n">
        <v>0</v>
      </c>
      <c r="W705" s="42" t="n">
        <v>1</v>
      </c>
      <c r="X705" s="42" t="n">
        <v>26</v>
      </c>
      <c r="Y705" s="42" t="n">
        <v>6</v>
      </c>
      <c r="Z705" s="42" t="n">
        <v>22.82</v>
      </c>
      <c r="AA705" s="42" t="n">
        <v>24.71</v>
      </c>
    </row>
    <row r="706">
      <c r="A706" s="41" t="n">
        <v>521</v>
      </c>
      <c r="B706" s="42" t="n">
        <v>3</v>
      </c>
      <c r="C706" s="42" t="n">
        <v>7</v>
      </c>
      <c r="D706" s="42" t="n">
        <v>18</v>
      </c>
      <c r="E706" s="42" t="n">
        <v>29</v>
      </c>
      <c r="F706" s="42" t="n">
        <v>32</v>
      </c>
      <c r="G706" s="42" t="n">
        <v>36</v>
      </c>
      <c r="H706" s="42" t="n">
        <v>19</v>
      </c>
      <c r="I706" s="43" t="inlineStr">
        <is>
          <t>3 7 18 29 32 36</t>
        </is>
      </c>
      <c r="J706" s="42" t="n">
        <v>125</v>
      </c>
      <c r="K706" s="42" t="n">
        <v>3</v>
      </c>
      <c r="L706" s="42" t="n">
        <v>7</v>
      </c>
      <c r="M706" s="42" t="n">
        <v>33</v>
      </c>
      <c r="N706" s="42" t="n">
        <v>0</v>
      </c>
      <c r="O706" s="42" t="inlineStr">
        <is>
          <t>고3 저3</t>
        </is>
      </c>
      <c r="P706" s="41" t="n">
        <v>54</v>
      </c>
      <c r="Q706" s="42" t="inlineStr">
        <is>
          <t>-5</t>
        </is>
      </c>
      <c r="R706" s="42" t="inlineStr">
        <is>
          <t>상위69.9%</t>
        </is>
      </c>
      <c r="S706" s="42" t="n">
        <v>3</v>
      </c>
      <c r="T706" s="42" t="n">
        <v>0</v>
      </c>
      <c r="U706" s="42" t="n">
        <v>0</v>
      </c>
      <c r="V706" s="42" t="n">
        <v>0</v>
      </c>
      <c r="W706" s="42" t="n">
        <v>0</v>
      </c>
      <c r="X706" s="42" t="n">
        <v>27</v>
      </c>
      <c r="Y706" s="42" t="n">
        <v>8</v>
      </c>
      <c r="Z706" s="42" t="n">
        <v>16.93</v>
      </c>
      <c r="AA706" s="42" t="n">
        <v>12.69</v>
      </c>
    </row>
    <row r="707">
      <c r="A707" s="25" t="n">
        <v>520</v>
      </c>
      <c r="B707" s="26" t="n">
        <v>4</v>
      </c>
      <c r="C707" s="26" t="n">
        <v>22</v>
      </c>
      <c r="D707" s="26" t="n">
        <v>27</v>
      </c>
      <c r="E707" s="26" t="n">
        <v>28</v>
      </c>
      <c r="F707" s="26" t="n">
        <v>38</v>
      </c>
      <c r="G707" s="26" t="n">
        <v>40</v>
      </c>
      <c r="H707" s="26" t="n">
        <v>1</v>
      </c>
      <c r="I707" s="44" t="inlineStr">
        <is>
          <t>4 22 27 28 38 40</t>
        </is>
      </c>
      <c r="J707" s="26" t="n">
        <v>159</v>
      </c>
      <c r="K707" s="26" t="n">
        <v>1</v>
      </c>
      <c r="L707" s="26" t="n">
        <v>9</v>
      </c>
      <c r="M707" s="26" t="n">
        <v>36</v>
      </c>
      <c r="N707" s="26" t="n">
        <v>1</v>
      </c>
      <c r="O707" s="26" t="inlineStr">
        <is>
          <t>고4 저2</t>
        </is>
      </c>
      <c r="P707" s="25" t="n">
        <v>70</v>
      </c>
      <c r="Q707" s="26" t="inlineStr">
        <is>
          <t>+11</t>
        </is>
      </c>
      <c r="R707" s="26" t="inlineStr">
        <is>
          <t>상위17.7%</t>
        </is>
      </c>
      <c r="S707" s="26" t="n">
        <v>7</v>
      </c>
      <c r="T707" s="26" t="n">
        <v>0</v>
      </c>
      <c r="U707" s="26" t="n">
        <v>0</v>
      </c>
      <c r="V707" s="26" t="n">
        <v>0</v>
      </c>
      <c r="W707" s="26" t="n">
        <v>2</v>
      </c>
      <c r="X707" s="26" t="n">
        <v>32</v>
      </c>
      <c r="Y707" s="26" t="n">
        <v>6</v>
      </c>
      <c r="Z707" s="26" t="n">
        <v>21.67</v>
      </c>
      <c r="AA707" s="26" t="n">
        <v>36.57</v>
      </c>
    </row>
    <row r="708">
      <c r="A708" s="27" t="n">
        <v>519</v>
      </c>
      <c r="B708" s="28" t="n">
        <v>6</v>
      </c>
      <c r="C708" s="28" t="n">
        <v>8</v>
      </c>
      <c r="D708" s="28" t="n">
        <v>13</v>
      </c>
      <c r="E708" s="28" t="n">
        <v>16</v>
      </c>
      <c r="F708" s="28" t="n">
        <v>30</v>
      </c>
      <c r="G708" s="28" t="n">
        <v>43</v>
      </c>
      <c r="H708" s="28" t="n">
        <v>3</v>
      </c>
      <c r="I708" s="30" t="inlineStr">
        <is>
          <t>6 8 13 16 30 43</t>
        </is>
      </c>
      <c r="J708" s="28" t="n">
        <v>116</v>
      </c>
      <c r="K708" s="28" t="n">
        <v>2</v>
      </c>
      <c r="L708" s="28" t="n">
        <v>10</v>
      </c>
      <c r="M708" s="28" t="n">
        <v>37</v>
      </c>
      <c r="N708" s="28" t="n">
        <v>0</v>
      </c>
      <c r="O708" s="28" t="inlineStr">
        <is>
          <t>고2 저4</t>
        </is>
      </c>
      <c r="P708" s="27" t="n">
        <v>63</v>
      </c>
      <c r="Q708" s="28" t="inlineStr">
        <is>
          <t>+4</t>
        </is>
      </c>
      <c r="R708" s="28" t="inlineStr">
        <is>
          <t>상위38.3%</t>
        </is>
      </c>
      <c r="S708" s="28" t="n">
        <v>6</v>
      </c>
      <c r="T708" s="28" t="n">
        <v>0</v>
      </c>
      <c r="U708" s="28" t="n">
        <v>0</v>
      </c>
      <c r="V708" s="28" t="n">
        <v>0</v>
      </c>
      <c r="W708" s="28" t="n">
        <v>3</v>
      </c>
      <c r="X708" s="28" t="n">
        <v>27</v>
      </c>
      <c r="Y708" s="28" t="n">
        <v>7</v>
      </c>
      <c r="Z708" s="28" t="n">
        <v>19.51</v>
      </c>
      <c r="AA708" s="28" t="n">
        <v>21.83</v>
      </c>
    </row>
    <row r="709">
      <c r="A709" s="38" t="n">
        <v>518</v>
      </c>
      <c r="B709" s="39" t="n">
        <v>14</v>
      </c>
      <c r="C709" s="39" t="n">
        <v>23</v>
      </c>
      <c r="D709" s="39" t="n">
        <v>30</v>
      </c>
      <c r="E709" s="39" t="n">
        <v>32</v>
      </c>
      <c r="F709" s="39" t="n">
        <v>34</v>
      </c>
      <c r="G709" s="39" t="n">
        <v>38</v>
      </c>
      <c r="H709" s="39" t="n">
        <v>6</v>
      </c>
      <c r="I709" s="40" t="inlineStr">
        <is>
          <t>14 23 30 32 34 38</t>
        </is>
      </c>
      <c r="J709" s="39" t="n">
        <v>171</v>
      </c>
      <c r="K709" s="39" t="n">
        <v>1</v>
      </c>
      <c r="L709" s="39" t="n">
        <v>7</v>
      </c>
      <c r="M709" s="39" t="n">
        <v>24</v>
      </c>
      <c r="N709" s="39" t="n">
        <v>0</v>
      </c>
      <c r="O709" s="39" t="inlineStr">
        <is>
          <t>고5 저1</t>
        </is>
      </c>
      <c r="P709" s="38" t="n">
        <v>48</v>
      </c>
      <c r="Q709" s="39" t="inlineStr">
        <is>
          <t>-11</t>
        </is>
      </c>
      <c r="R709" s="39" t="inlineStr">
        <is>
          <t>상위87.0%</t>
        </is>
      </c>
      <c r="S709" s="39" t="n">
        <v>0</v>
      </c>
      <c r="T709" s="39" t="n">
        <v>0</v>
      </c>
      <c r="U709" s="39" t="n">
        <v>0</v>
      </c>
      <c r="V709" s="39" t="n">
        <v>0</v>
      </c>
      <c r="W709" s="39" t="n">
        <v>0</v>
      </c>
      <c r="X709" s="39" t="n">
        <v>24</v>
      </c>
      <c r="Y709" s="39" t="n">
        <v>6</v>
      </c>
      <c r="Z709" s="39" t="n">
        <v>22.64</v>
      </c>
      <c r="AA709" s="39" t="n">
        <v>16.02</v>
      </c>
    </row>
    <row r="710">
      <c r="A710" s="25" t="n">
        <v>517</v>
      </c>
      <c r="B710" s="26" t="n">
        <v>1</v>
      </c>
      <c r="C710" s="26" t="n">
        <v>9</v>
      </c>
      <c r="D710" s="26" t="n">
        <v>12</v>
      </c>
      <c r="E710" s="26" t="n">
        <v>28</v>
      </c>
      <c r="F710" s="26" t="n">
        <v>36</v>
      </c>
      <c r="G710" s="26" t="n">
        <v>41</v>
      </c>
      <c r="H710" s="26" t="n">
        <v>10</v>
      </c>
      <c r="I710" s="44" t="inlineStr">
        <is>
          <t>1 9 12 28 36 41</t>
        </is>
      </c>
      <c r="J710" s="26" t="n">
        <v>127</v>
      </c>
      <c r="K710" s="26" t="n">
        <v>3</v>
      </c>
      <c r="L710" s="26" t="n">
        <v>8</v>
      </c>
      <c r="M710" s="26" t="n">
        <v>40</v>
      </c>
      <c r="N710" s="26" t="n">
        <v>0</v>
      </c>
      <c r="O710" s="26" t="inlineStr">
        <is>
          <t>고3 저3</t>
        </is>
      </c>
      <c r="P710" s="25" t="n">
        <v>74</v>
      </c>
      <c r="Q710" s="26" t="inlineStr">
        <is>
          <t>+15</t>
        </is>
      </c>
      <c r="R710" s="26" t="inlineStr">
        <is>
          <t>상위9.2%</t>
        </is>
      </c>
      <c r="S710" s="26" t="n">
        <v>7</v>
      </c>
      <c r="T710" s="26" t="n">
        <v>0</v>
      </c>
      <c r="U710" s="26" t="n">
        <v>0</v>
      </c>
      <c r="V710" s="26" t="n">
        <v>0</v>
      </c>
      <c r="W710" s="26" t="n">
        <v>2</v>
      </c>
      <c r="X710" s="26" t="n">
        <v>34</v>
      </c>
      <c r="Y710" s="26" t="n">
        <v>5</v>
      </c>
      <c r="Z710" s="26" t="n">
        <v>26.59</v>
      </c>
      <c r="AA710" s="26" t="n">
        <v>15.32</v>
      </c>
    </row>
    <row r="711">
      <c r="A711" s="38" t="n">
        <v>516</v>
      </c>
      <c r="B711" s="39" t="n">
        <v>2</v>
      </c>
      <c r="C711" s="39" t="n">
        <v>8</v>
      </c>
      <c r="D711" s="39" t="n">
        <v>23</v>
      </c>
      <c r="E711" s="39" t="n">
        <v>41</v>
      </c>
      <c r="F711" s="39" t="n">
        <v>43</v>
      </c>
      <c r="G711" s="39" t="n">
        <v>44</v>
      </c>
      <c r="H711" s="39" t="n">
        <v>30</v>
      </c>
      <c r="I711" s="40" t="inlineStr">
        <is>
          <t>2 8 23 41 43 44</t>
        </is>
      </c>
      <c r="J711" s="39" t="n">
        <v>161</v>
      </c>
      <c r="K711" s="39" t="n">
        <v>3</v>
      </c>
      <c r="L711" s="39" t="n">
        <v>9</v>
      </c>
      <c r="M711" s="39" t="n">
        <v>42</v>
      </c>
      <c r="N711" s="39" t="n">
        <v>1</v>
      </c>
      <c r="O711" s="39" t="inlineStr">
        <is>
          <t>고4 저2</t>
        </is>
      </c>
      <c r="P711" s="38" t="n">
        <v>45</v>
      </c>
      <c r="Q711" s="39" t="inlineStr">
        <is>
          <t>-14</t>
        </is>
      </c>
      <c r="R711" s="39" t="inlineStr">
        <is>
          <t>상위91.8%</t>
        </is>
      </c>
      <c r="S711" s="39" t="n">
        <v>3</v>
      </c>
      <c r="T711" s="39" t="n">
        <v>0</v>
      </c>
      <c r="U711" s="39" t="n">
        <v>0</v>
      </c>
      <c r="V711" s="39" t="n">
        <v>0</v>
      </c>
      <c r="W711" s="39" t="n">
        <v>1</v>
      </c>
      <c r="X711" s="39" t="n">
        <v>21</v>
      </c>
      <c r="Y711" s="39" t="n">
        <v>11</v>
      </c>
      <c r="Z711" s="39" t="n">
        <v>12.94</v>
      </c>
      <c r="AA711" s="39" t="n">
        <v>17.5</v>
      </c>
    </row>
    <row r="712">
      <c r="A712" s="38" t="n">
        <v>515</v>
      </c>
      <c r="B712" s="39" t="n">
        <v>2</v>
      </c>
      <c r="C712" s="39" t="n">
        <v>11</v>
      </c>
      <c r="D712" s="39" t="n">
        <v>12</v>
      </c>
      <c r="E712" s="39" t="n">
        <v>15</v>
      </c>
      <c r="F712" s="39" t="n">
        <v>23</v>
      </c>
      <c r="G712" s="39" t="n">
        <v>37</v>
      </c>
      <c r="H712" s="39" t="n">
        <v>8</v>
      </c>
      <c r="I712" s="40" t="inlineStr">
        <is>
          <t>2 11 12 15 23 37</t>
        </is>
      </c>
      <c r="J712" s="39" t="n">
        <v>100</v>
      </c>
      <c r="K712" s="39" t="n">
        <v>4</v>
      </c>
      <c r="L712" s="39" t="n">
        <v>10</v>
      </c>
      <c r="M712" s="39" t="n">
        <v>35</v>
      </c>
      <c r="N712" s="39" t="n">
        <v>1</v>
      </c>
      <c r="O712" s="39" t="inlineStr">
        <is>
          <t>고2 저4</t>
        </is>
      </c>
      <c r="P712" s="38" t="n">
        <v>50</v>
      </c>
      <c r="Q712" s="39" t="inlineStr">
        <is>
          <t>-9</t>
        </is>
      </c>
      <c r="R712" s="39" t="inlineStr">
        <is>
          <t>상위82.2%</t>
        </is>
      </c>
      <c r="S712" s="39" t="n">
        <v>3</v>
      </c>
      <c r="T712" s="39" t="n">
        <v>0</v>
      </c>
      <c r="U712" s="39" t="n">
        <v>0</v>
      </c>
      <c r="V712" s="39" t="n">
        <v>0</v>
      </c>
      <c r="W712" s="39" t="n">
        <v>0</v>
      </c>
      <c r="X712" s="39" t="n">
        <v>25</v>
      </c>
      <c r="Y712" s="39" t="n">
        <v>1</v>
      </c>
      <c r="Z712" s="39" t="n">
        <v>132</v>
      </c>
      <c r="AA712" s="39" t="n">
        <v>17.55</v>
      </c>
    </row>
    <row r="713">
      <c r="A713" s="25" t="n">
        <v>514</v>
      </c>
      <c r="B713" s="26" t="n">
        <v>1</v>
      </c>
      <c r="C713" s="26" t="n">
        <v>15</v>
      </c>
      <c r="D713" s="26" t="n">
        <v>20</v>
      </c>
      <c r="E713" s="26" t="n">
        <v>26</v>
      </c>
      <c r="F713" s="26" t="n">
        <v>35</v>
      </c>
      <c r="G713" s="26" t="n">
        <v>42</v>
      </c>
      <c r="H713" s="26" t="n">
        <v>9</v>
      </c>
      <c r="I713" s="44" t="inlineStr">
        <is>
          <t>1 15 20 26 35 42</t>
        </is>
      </c>
      <c r="J713" s="26" t="n">
        <v>139</v>
      </c>
      <c r="K713" s="26" t="n">
        <v>3</v>
      </c>
      <c r="L713" s="26" t="n">
        <v>10</v>
      </c>
      <c r="M713" s="26" t="n">
        <v>41</v>
      </c>
      <c r="N713" s="26" t="n">
        <v>0</v>
      </c>
      <c r="O713" s="26" t="inlineStr">
        <is>
          <t>고3 저3</t>
        </is>
      </c>
      <c r="P713" s="25" t="n">
        <v>69</v>
      </c>
      <c r="Q713" s="26" t="inlineStr">
        <is>
          <t>+10</t>
        </is>
      </c>
      <c r="R713" s="26" t="inlineStr">
        <is>
          <t>상위19.9%</t>
        </is>
      </c>
      <c r="S713" s="26" t="n">
        <v>6</v>
      </c>
      <c r="T713" s="26" t="n">
        <v>0</v>
      </c>
      <c r="U713" s="26" t="n">
        <v>0</v>
      </c>
      <c r="V713" s="26" t="n">
        <v>0</v>
      </c>
      <c r="W713" s="26" t="n">
        <v>1</v>
      </c>
      <c r="X713" s="26" t="n">
        <v>33</v>
      </c>
      <c r="Y713" s="26" t="n">
        <v>3</v>
      </c>
      <c r="Z713" s="26" t="n">
        <v>44.51</v>
      </c>
      <c r="AA713" s="26" t="n">
        <v>25.32</v>
      </c>
    </row>
    <row r="714">
      <c r="A714" s="41" t="n">
        <v>513</v>
      </c>
      <c r="B714" s="42" t="n">
        <v>5</v>
      </c>
      <c r="C714" s="42" t="n">
        <v>8</v>
      </c>
      <c r="D714" s="42" t="n">
        <v>21</v>
      </c>
      <c r="E714" s="42" t="n">
        <v>23</v>
      </c>
      <c r="F714" s="42" t="n">
        <v>27</v>
      </c>
      <c r="G714" s="42" t="n">
        <v>33</v>
      </c>
      <c r="H714" s="42" t="n">
        <v>12</v>
      </c>
      <c r="I714" s="43" t="inlineStr">
        <is>
          <t>5 8 21 23 27 33</t>
        </is>
      </c>
      <c r="J714" s="42" t="n">
        <v>117</v>
      </c>
      <c r="K714" s="42" t="n">
        <v>5</v>
      </c>
      <c r="L714" s="42" t="n">
        <v>9</v>
      </c>
      <c r="M714" s="42" t="n">
        <v>28</v>
      </c>
      <c r="N714" s="42" t="n">
        <v>0</v>
      </c>
      <c r="O714" s="42" t="inlineStr">
        <is>
          <t>고3 저3</t>
        </is>
      </c>
      <c r="P714" s="41" t="n">
        <v>52</v>
      </c>
      <c r="Q714" s="42" t="inlineStr">
        <is>
          <t>-7</t>
        </is>
      </c>
      <c r="R714" s="42" t="inlineStr">
        <is>
          <t>상위77.4%</t>
        </is>
      </c>
      <c r="S714" s="42" t="n">
        <v>3</v>
      </c>
      <c r="T714" s="42" t="n">
        <v>0</v>
      </c>
      <c r="U714" s="42" t="n">
        <v>0</v>
      </c>
      <c r="V714" s="42" t="n">
        <v>0</v>
      </c>
      <c r="W714" s="42" t="n">
        <v>0</v>
      </c>
      <c r="X714" s="42" t="n">
        <v>26</v>
      </c>
      <c r="Y714" s="42" t="n">
        <v>3</v>
      </c>
      <c r="Z714" s="42" t="n">
        <v>45.9</v>
      </c>
      <c r="AA714" s="42" t="n">
        <v>26.58</v>
      </c>
    </row>
    <row r="715">
      <c r="A715" s="41" t="n">
        <v>512</v>
      </c>
      <c r="B715" s="42" t="n">
        <v>4</v>
      </c>
      <c r="C715" s="42" t="n">
        <v>5</v>
      </c>
      <c r="D715" s="42" t="n">
        <v>9</v>
      </c>
      <c r="E715" s="42" t="n">
        <v>13</v>
      </c>
      <c r="F715" s="42" t="n">
        <v>26</v>
      </c>
      <c r="G715" s="42" t="n">
        <v>27</v>
      </c>
      <c r="H715" s="42" t="n">
        <v>1</v>
      </c>
      <c r="I715" s="43" t="inlineStr">
        <is>
          <t>4 5 9 13 26 27</t>
        </is>
      </c>
      <c r="J715" s="42" t="n">
        <v>84</v>
      </c>
      <c r="K715" s="42" t="n">
        <v>4</v>
      </c>
      <c r="L715" s="42" t="n">
        <v>7</v>
      </c>
      <c r="M715" s="42" t="n">
        <v>23</v>
      </c>
      <c r="N715" s="42" t="n">
        <v>2</v>
      </c>
      <c r="O715" s="42" t="inlineStr">
        <is>
          <t>고2 저4</t>
        </is>
      </c>
      <c r="P715" s="41" t="n">
        <v>56</v>
      </c>
      <c r="Q715" s="42" t="inlineStr">
        <is>
          <t>-3</t>
        </is>
      </c>
      <c r="R715" s="42" t="inlineStr">
        <is>
          <t>상위63.5%</t>
        </is>
      </c>
      <c r="S715" s="42" t="n">
        <v>3</v>
      </c>
      <c r="T715" s="42" t="n">
        <v>0</v>
      </c>
      <c r="U715" s="42" t="n">
        <v>0</v>
      </c>
      <c r="V715" s="42" t="n">
        <v>0</v>
      </c>
      <c r="W715" s="42" t="n">
        <v>0</v>
      </c>
      <c r="X715" s="42" t="n">
        <v>28</v>
      </c>
      <c r="Y715" s="42" t="n">
        <v>13</v>
      </c>
      <c r="Z715" s="42" t="n">
        <v>9.4</v>
      </c>
      <c r="AA715" s="42" t="n">
        <v>22.46</v>
      </c>
    </row>
    <row r="716">
      <c r="A716" s="38" t="n">
        <v>511</v>
      </c>
      <c r="B716" s="39" t="n">
        <v>3</v>
      </c>
      <c r="C716" s="39" t="n">
        <v>7</v>
      </c>
      <c r="D716" s="39" t="n">
        <v>14</v>
      </c>
      <c r="E716" s="39" t="n">
        <v>23</v>
      </c>
      <c r="F716" s="39" t="n">
        <v>26</v>
      </c>
      <c r="G716" s="39" t="n">
        <v>42</v>
      </c>
      <c r="H716" s="39" t="n">
        <v>24</v>
      </c>
      <c r="I716" s="40" t="inlineStr">
        <is>
          <t>3 7 14 23 26 42</t>
        </is>
      </c>
      <c r="J716" s="39" t="n">
        <v>115</v>
      </c>
      <c r="K716" s="39" t="n">
        <v>3</v>
      </c>
      <c r="L716" s="39" t="n">
        <v>8</v>
      </c>
      <c r="M716" s="39" t="n">
        <v>39</v>
      </c>
      <c r="N716" s="39" t="n">
        <v>0</v>
      </c>
      <c r="O716" s="39" t="inlineStr">
        <is>
          <t>고3 저3</t>
        </is>
      </c>
      <c r="P716" s="38" t="n">
        <v>47</v>
      </c>
      <c r="Q716" s="39" t="inlineStr">
        <is>
          <t>-12</t>
        </is>
      </c>
      <c r="R716" s="39" t="inlineStr">
        <is>
          <t>상위89.0%</t>
        </is>
      </c>
      <c r="S716" s="39" t="n">
        <v>3</v>
      </c>
      <c r="T716" s="39" t="n">
        <v>0</v>
      </c>
      <c r="U716" s="39" t="n">
        <v>0</v>
      </c>
      <c r="V716" s="39" t="n">
        <v>0</v>
      </c>
      <c r="W716" s="39" t="n">
        <v>1</v>
      </c>
      <c r="X716" s="39" t="n">
        <v>22</v>
      </c>
      <c r="Y716" s="39" t="n">
        <v>6</v>
      </c>
      <c r="Z716" s="39" t="n">
        <v>21.66</v>
      </c>
      <c r="AA716" s="39" t="n">
        <v>14.54</v>
      </c>
    </row>
    <row r="717">
      <c r="A717" s="25" t="n">
        <v>510</v>
      </c>
      <c r="B717" s="26" t="n">
        <v>12</v>
      </c>
      <c r="C717" s="26" t="n">
        <v>29</v>
      </c>
      <c r="D717" s="26" t="n">
        <v>32</v>
      </c>
      <c r="E717" s="26" t="n">
        <v>33</v>
      </c>
      <c r="F717" s="26" t="n">
        <v>39</v>
      </c>
      <c r="G717" s="26" t="n">
        <v>40</v>
      </c>
      <c r="H717" s="26" t="n">
        <v>42</v>
      </c>
      <c r="I717" s="44" t="inlineStr">
        <is>
          <t>12 29 32 33 39 40</t>
        </is>
      </c>
      <c r="J717" s="26" t="n">
        <v>185</v>
      </c>
      <c r="K717" s="26" t="n">
        <v>3</v>
      </c>
      <c r="L717" s="26" t="n">
        <v>8</v>
      </c>
      <c r="M717" s="26" t="n">
        <v>28</v>
      </c>
      <c r="N717" s="26" t="n">
        <v>2</v>
      </c>
      <c r="O717" s="26" t="inlineStr">
        <is>
          <t>고5 저1</t>
        </is>
      </c>
      <c r="P717" s="25" t="n">
        <v>71</v>
      </c>
      <c r="Q717" s="26" t="inlineStr">
        <is>
          <t>+12</t>
        </is>
      </c>
      <c r="R717" s="26" t="inlineStr">
        <is>
          <t>상위14.8%</t>
        </is>
      </c>
      <c r="S717" s="26" t="n">
        <v>7</v>
      </c>
      <c r="T717" s="26" t="n">
        <v>0</v>
      </c>
      <c r="U717" s="26" t="n">
        <v>0</v>
      </c>
      <c r="V717" s="26" t="n">
        <v>0</v>
      </c>
      <c r="W717" s="26" t="n">
        <v>1</v>
      </c>
      <c r="X717" s="26" t="n">
        <v>34</v>
      </c>
      <c r="Y717" s="26" t="n">
        <v>5</v>
      </c>
      <c r="Z717" s="26" t="n">
        <v>26.44</v>
      </c>
      <c r="AA717" s="26" t="n">
        <v>22.6</v>
      </c>
    </row>
    <row r="718">
      <c r="A718" s="38" t="n">
        <v>509</v>
      </c>
      <c r="B718" s="39" t="n">
        <v>12</v>
      </c>
      <c r="C718" s="39" t="n">
        <v>25</v>
      </c>
      <c r="D718" s="39" t="n">
        <v>29</v>
      </c>
      <c r="E718" s="39" t="n">
        <v>35</v>
      </c>
      <c r="F718" s="39" t="n">
        <v>42</v>
      </c>
      <c r="G718" s="39" t="n">
        <v>43</v>
      </c>
      <c r="H718" s="39" t="n">
        <v>24</v>
      </c>
      <c r="I718" s="40" t="inlineStr">
        <is>
          <t>12 25 29 35 42 43</t>
        </is>
      </c>
      <c r="J718" s="39" t="n">
        <v>186</v>
      </c>
      <c r="K718" s="39" t="n">
        <v>4</v>
      </c>
      <c r="L718" s="39" t="n">
        <v>8</v>
      </c>
      <c r="M718" s="39" t="n">
        <v>31</v>
      </c>
      <c r="N718" s="39" t="n">
        <v>1</v>
      </c>
      <c r="O718" s="39" t="inlineStr">
        <is>
          <t>고5 저1</t>
        </is>
      </c>
      <c r="P718" s="38" t="n">
        <v>48</v>
      </c>
      <c r="Q718" s="39" t="inlineStr">
        <is>
          <t>-11</t>
        </is>
      </c>
      <c r="R718" s="39" t="inlineStr">
        <is>
          <t>상위87.0%</t>
        </is>
      </c>
      <c r="S718" s="39" t="n">
        <v>4</v>
      </c>
      <c r="T718" s="39" t="n">
        <v>0</v>
      </c>
      <c r="U718" s="39" t="n">
        <v>0</v>
      </c>
      <c r="V718" s="39" t="n">
        <v>0</v>
      </c>
      <c r="W718" s="39" t="n">
        <v>2</v>
      </c>
      <c r="X718" s="39" t="n">
        <v>21</v>
      </c>
      <c r="Y718" s="39" t="n">
        <v>5</v>
      </c>
      <c r="Z718" s="39" t="n">
        <v>26.89</v>
      </c>
      <c r="AA718" s="39" t="n">
        <v>12.78</v>
      </c>
    </row>
    <row r="719">
      <c r="A719" s="25" t="n">
        <v>508</v>
      </c>
      <c r="B719" s="26" t="n">
        <v>5</v>
      </c>
      <c r="C719" s="26" t="n">
        <v>27</v>
      </c>
      <c r="D719" s="26" t="n">
        <v>31</v>
      </c>
      <c r="E719" s="26" t="n">
        <v>34</v>
      </c>
      <c r="F719" s="26" t="n">
        <v>35</v>
      </c>
      <c r="G719" s="26" t="n">
        <v>43</v>
      </c>
      <c r="H719" s="26" t="n">
        <v>37</v>
      </c>
      <c r="I719" s="44" t="inlineStr">
        <is>
          <t>5 27 31 34 35 43</t>
        </is>
      </c>
      <c r="J719" s="26" t="n">
        <v>175</v>
      </c>
      <c r="K719" s="26" t="n">
        <v>5</v>
      </c>
      <c r="L719" s="26" t="n">
        <v>8</v>
      </c>
      <c r="M719" s="26" t="n">
        <v>38</v>
      </c>
      <c r="N719" s="26" t="n">
        <v>1</v>
      </c>
      <c r="O719" s="26" t="inlineStr">
        <is>
          <t>고5 저1</t>
        </is>
      </c>
      <c r="P719" s="25" t="n">
        <v>68</v>
      </c>
      <c r="Q719" s="26" t="inlineStr">
        <is>
          <t>+9</t>
        </is>
      </c>
      <c r="R719" s="26" t="inlineStr">
        <is>
          <t>상위23.2%</t>
        </is>
      </c>
      <c r="S719" s="26" t="n">
        <v>8</v>
      </c>
      <c r="T719" s="26" t="n">
        <v>0</v>
      </c>
      <c r="U719" s="26" t="n">
        <v>0</v>
      </c>
      <c r="V719" s="26" t="n">
        <v>0</v>
      </c>
      <c r="W719" s="26" t="n">
        <v>2</v>
      </c>
      <c r="X719" s="26" t="n">
        <v>31</v>
      </c>
      <c r="Y719" s="26" t="n">
        <v>8</v>
      </c>
      <c r="Z719" s="26" t="n">
        <v>16</v>
      </c>
      <c r="AA719" s="26" t="n">
        <v>33.36</v>
      </c>
    </row>
    <row r="720">
      <c r="A720" s="25" t="n">
        <v>507</v>
      </c>
      <c r="B720" s="26" t="n">
        <v>12</v>
      </c>
      <c r="C720" s="26" t="n">
        <v>13</v>
      </c>
      <c r="D720" s="26" t="n">
        <v>32</v>
      </c>
      <c r="E720" s="26" t="n">
        <v>33</v>
      </c>
      <c r="F720" s="26" t="n">
        <v>40</v>
      </c>
      <c r="G720" s="26" t="n">
        <v>41</v>
      </c>
      <c r="H720" s="26" t="n">
        <v>4</v>
      </c>
      <c r="I720" s="44" t="inlineStr">
        <is>
          <t>12 13 32 33 40 41</t>
        </is>
      </c>
      <c r="J720" s="26" t="n">
        <v>171</v>
      </c>
      <c r="K720" s="26" t="n">
        <v>3</v>
      </c>
      <c r="L720" s="26" t="n">
        <v>5</v>
      </c>
      <c r="M720" s="26" t="n">
        <v>29</v>
      </c>
      <c r="N720" s="26" t="n">
        <v>3</v>
      </c>
      <c r="O720" s="26" t="inlineStr">
        <is>
          <t>고4 저2</t>
        </is>
      </c>
      <c r="P720" s="25" t="n">
        <v>79</v>
      </c>
      <c r="Q720" s="26" t="inlineStr">
        <is>
          <t>+20</t>
        </is>
      </c>
      <c r="R720" s="26" t="inlineStr">
        <is>
          <t>상위4.5%</t>
        </is>
      </c>
      <c r="S720" s="26" t="n">
        <v>5</v>
      </c>
      <c r="T720" s="26" t="n">
        <v>0</v>
      </c>
      <c r="U720" s="26" t="n">
        <v>0</v>
      </c>
      <c r="V720" s="26" t="n">
        <v>0</v>
      </c>
      <c r="W720" s="26" t="n">
        <v>7</v>
      </c>
      <c r="X720" s="26" t="n">
        <v>29</v>
      </c>
      <c r="Y720" s="26" t="n">
        <v>9</v>
      </c>
      <c r="Z720" s="26" t="n">
        <v>14.16</v>
      </c>
      <c r="AA720" s="26" t="n">
        <v>32.12</v>
      </c>
    </row>
    <row r="721">
      <c r="A721" s="38" t="n">
        <v>506</v>
      </c>
      <c r="B721" s="39" t="n">
        <v>6</v>
      </c>
      <c r="C721" s="39" t="n">
        <v>9</v>
      </c>
      <c r="D721" s="39" t="n">
        <v>11</v>
      </c>
      <c r="E721" s="39" t="n">
        <v>22</v>
      </c>
      <c r="F721" s="39" t="n">
        <v>24</v>
      </c>
      <c r="G721" s="39" t="n">
        <v>30</v>
      </c>
      <c r="H721" s="39" t="n">
        <v>31</v>
      </c>
      <c r="I721" s="40" t="inlineStr">
        <is>
          <t>6 9 11 22 24 30</t>
        </is>
      </c>
      <c r="J721" s="39" t="n">
        <v>102</v>
      </c>
      <c r="K721" s="39" t="n">
        <v>2</v>
      </c>
      <c r="L721" s="39" t="n">
        <v>8</v>
      </c>
      <c r="M721" s="39" t="n">
        <v>24</v>
      </c>
      <c r="N721" s="39" t="n">
        <v>0</v>
      </c>
      <c r="O721" s="39" t="inlineStr">
        <is>
          <t>고2 저4</t>
        </is>
      </c>
      <c r="P721" s="38" t="n">
        <v>50</v>
      </c>
      <c r="Q721" s="39" t="inlineStr">
        <is>
          <t>-9</t>
        </is>
      </c>
      <c r="R721" s="39" t="inlineStr">
        <is>
          <t>상위82.2%</t>
        </is>
      </c>
      <c r="S721" s="39" t="n">
        <v>3</v>
      </c>
      <c r="T721" s="39" t="n">
        <v>0</v>
      </c>
      <c r="U721" s="39" t="n">
        <v>0</v>
      </c>
      <c r="V721" s="39" t="n">
        <v>0</v>
      </c>
      <c r="W721" s="39" t="n">
        <v>0</v>
      </c>
      <c r="X721" s="39" t="n">
        <v>25</v>
      </c>
      <c r="Y721" s="39" t="n">
        <v>3</v>
      </c>
      <c r="Z721" s="39" t="n">
        <v>40.73</v>
      </c>
      <c r="AA721" s="39" t="n">
        <v>11.12</v>
      </c>
    </row>
    <row r="722">
      <c r="A722" s="25" t="n">
        <v>505</v>
      </c>
      <c r="B722" s="26" t="n">
        <v>7</v>
      </c>
      <c r="C722" s="26" t="n">
        <v>20</v>
      </c>
      <c r="D722" s="26" t="n">
        <v>22</v>
      </c>
      <c r="E722" s="26" t="n">
        <v>25</v>
      </c>
      <c r="F722" s="26" t="n">
        <v>38</v>
      </c>
      <c r="G722" s="26" t="n">
        <v>40</v>
      </c>
      <c r="H722" s="26" t="n">
        <v>44</v>
      </c>
      <c r="I722" s="44" t="inlineStr">
        <is>
          <t>7 20 22 25 38 40</t>
        </is>
      </c>
      <c r="J722" s="26" t="n">
        <v>152</v>
      </c>
      <c r="K722" s="26" t="n">
        <v>2</v>
      </c>
      <c r="L722" s="26" t="n">
        <v>5</v>
      </c>
      <c r="M722" s="26" t="n">
        <v>33</v>
      </c>
      <c r="N722" s="26" t="n">
        <v>0</v>
      </c>
      <c r="O722" s="26" t="inlineStr">
        <is>
          <t>고3 저3</t>
        </is>
      </c>
      <c r="P722" s="25" t="n">
        <v>68</v>
      </c>
      <c r="Q722" s="26" t="inlineStr">
        <is>
          <t>+9</t>
        </is>
      </c>
      <c r="R722" s="26" t="inlineStr">
        <is>
          <t>상위23.2%</t>
        </is>
      </c>
      <c r="S722" s="26" t="n">
        <v>7</v>
      </c>
      <c r="T722" s="26" t="n">
        <v>0</v>
      </c>
      <c r="U722" s="26" t="n">
        <v>0</v>
      </c>
      <c r="V722" s="26" t="n">
        <v>0</v>
      </c>
      <c r="W722" s="26" t="n">
        <v>2</v>
      </c>
      <c r="X722" s="26" t="n">
        <v>31</v>
      </c>
      <c r="Y722" s="26" t="n">
        <v>6</v>
      </c>
      <c r="Z722" s="26" t="n">
        <v>19.18</v>
      </c>
      <c r="AA722" s="26" t="n">
        <v>22.11</v>
      </c>
    </row>
    <row r="723">
      <c r="A723" s="41" t="n">
        <v>504</v>
      </c>
      <c r="B723" s="42" t="n">
        <v>6</v>
      </c>
      <c r="C723" s="42" t="n">
        <v>14</v>
      </c>
      <c r="D723" s="42" t="n">
        <v>22</v>
      </c>
      <c r="E723" s="42" t="n">
        <v>26</v>
      </c>
      <c r="F723" s="42" t="n">
        <v>43</v>
      </c>
      <c r="G723" s="42" t="n">
        <v>44</v>
      </c>
      <c r="H723" s="42" t="n">
        <v>31</v>
      </c>
      <c r="I723" s="43" t="inlineStr">
        <is>
          <t>6 14 22 26 43 44</t>
        </is>
      </c>
      <c r="J723" s="42" t="n">
        <v>155</v>
      </c>
      <c r="K723" s="42" t="n">
        <v>1</v>
      </c>
      <c r="L723" s="42" t="n">
        <v>9</v>
      </c>
      <c r="M723" s="42" t="n">
        <v>38</v>
      </c>
      <c r="N723" s="42" t="n">
        <v>1</v>
      </c>
      <c r="O723" s="42" t="inlineStr">
        <is>
          <t>고3 저3</t>
        </is>
      </c>
      <c r="P723" s="41" t="n">
        <v>55</v>
      </c>
      <c r="Q723" s="42" t="inlineStr">
        <is>
          <t>-4</t>
        </is>
      </c>
      <c r="R723" s="42" t="inlineStr">
        <is>
          <t>상위66.9%</t>
        </is>
      </c>
      <c r="S723" s="42" t="n">
        <v>3</v>
      </c>
      <c r="T723" s="42" t="n">
        <v>0</v>
      </c>
      <c r="U723" s="42" t="n">
        <v>0</v>
      </c>
      <c r="V723" s="42" t="n">
        <v>0</v>
      </c>
      <c r="W723" s="42" t="n">
        <v>1</v>
      </c>
      <c r="X723" s="42" t="n">
        <v>26</v>
      </c>
      <c r="Y723" s="42" t="n">
        <v>9</v>
      </c>
      <c r="Z723" s="42" t="n">
        <v>14.43</v>
      </c>
      <c r="AA723" s="42" t="n">
        <v>17.2</v>
      </c>
    </row>
    <row r="724">
      <c r="A724" s="41" t="n">
        <v>503</v>
      </c>
      <c r="B724" s="42" t="n">
        <v>1</v>
      </c>
      <c r="C724" s="42" t="n">
        <v>5</v>
      </c>
      <c r="D724" s="42" t="n">
        <v>27</v>
      </c>
      <c r="E724" s="42" t="n">
        <v>30</v>
      </c>
      <c r="F724" s="42" t="n">
        <v>34</v>
      </c>
      <c r="G724" s="42" t="n">
        <v>36</v>
      </c>
      <c r="H724" s="42" t="n">
        <v>40</v>
      </c>
      <c r="I724" s="43" t="inlineStr">
        <is>
          <t>1 5 27 30 34 36</t>
        </is>
      </c>
      <c r="J724" s="42" t="n">
        <v>133</v>
      </c>
      <c r="K724" s="42" t="n">
        <v>3</v>
      </c>
      <c r="L724" s="42" t="n">
        <v>8</v>
      </c>
      <c r="M724" s="42" t="n">
        <v>35</v>
      </c>
      <c r="N724" s="42" t="n">
        <v>0</v>
      </c>
      <c r="O724" s="42" t="inlineStr">
        <is>
          <t>고4 저2</t>
        </is>
      </c>
      <c r="P724" s="41" t="n">
        <v>58</v>
      </c>
      <c r="Q724" s="42" t="inlineStr">
        <is>
          <t>-1</t>
        </is>
      </c>
      <c r="R724" s="42" t="inlineStr">
        <is>
          <t>상위55.5%</t>
        </is>
      </c>
      <c r="S724" s="42" t="n">
        <v>5</v>
      </c>
      <c r="T724" s="42" t="n">
        <v>0</v>
      </c>
      <c r="U724" s="42" t="n">
        <v>0</v>
      </c>
      <c r="V724" s="42" t="n">
        <v>0</v>
      </c>
      <c r="W724" s="42" t="n">
        <v>2</v>
      </c>
      <c r="X724" s="42" t="n">
        <v>26</v>
      </c>
      <c r="Y724" s="42" t="n">
        <v>7</v>
      </c>
      <c r="Z724" s="42" t="n">
        <v>18.54</v>
      </c>
      <c r="AA724" s="42" t="n">
        <v>19.32</v>
      </c>
    </row>
    <row r="725">
      <c r="A725" s="27" t="n">
        <v>502</v>
      </c>
      <c r="B725" s="28" t="n">
        <v>6</v>
      </c>
      <c r="C725" s="28" t="n">
        <v>22</v>
      </c>
      <c r="D725" s="28" t="n">
        <v>28</v>
      </c>
      <c r="E725" s="28" t="n">
        <v>32</v>
      </c>
      <c r="F725" s="28" t="n">
        <v>34</v>
      </c>
      <c r="G725" s="28" t="n">
        <v>40</v>
      </c>
      <c r="H725" s="28" t="n">
        <v>26</v>
      </c>
      <c r="I725" s="30" t="inlineStr">
        <is>
          <t>6 22 28 32 34 40</t>
        </is>
      </c>
      <c r="J725" s="28" t="n">
        <v>162</v>
      </c>
      <c r="K725" s="28" t="n">
        <v>0</v>
      </c>
      <c r="L725" s="28" t="n">
        <v>7</v>
      </c>
      <c r="M725" s="28" t="n">
        <v>34</v>
      </c>
      <c r="N725" s="28" t="n">
        <v>0</v>
      </c>
      <c r="O725" s="28" t="inlineStr">
        <is>
          <t>고4 저2</t>
        </is>
      </c>
      <c r="P725" s="27" t="n">
        <v>65</v>
      </c>
      <c r="Q725" s="28" t="inlineStr">
        <is>
          <t>+6</t>
        </is>
      </c>
      <c r="R725" s="28" t="inlineStr">
        <is>
          <t>상위32.5%</t>
        </is>
      </c>
      <c r="S725" s="28" t="n">
        <v>2</v>
      </c>
      <c r="T725" s="28" t="n">
        <v>0</v>
      </c>
      <c r="U725" s="28" t="n">
        <v>0</v>
      </c>
      <c r="V725" s="28" t="n">
        <v>0</v>
      </c>
      <c r="W725" s="28" t="n">
        <v>1</v>
      </c>
      <c r="X725" s="28" t="n">
        <v>31</v>
      </c>
      <c r="Y725" s="28" t="n">
        <v>6</v>
      </c>
      <c r="Z725" s="28" t="n">
        <v>22.01</v>
      </c>
      <c r="AA725" s="28" t="n">
        <v>24.83</v>
      </c>
    </row>
    <row r="726">
      <c r="A726" s="41" t="n">
        <v>501</v>
      </c>
      <c r="B726" s="42" t="n">
        <v>1</v>
      </c>
      <c r="C726" s="42" t="n">
        <v>4</v>
      </c>
      <c r="D726" s="42" t="n">
        <v>10</v>
      </c>
      <c r="E726" s="42" t="n">
        <v>17</v>
      </c>
      <c r="F726" s="42" t="n">
        <v>31</v>
      </c>
      <c r="G726" s="42" t="n">
        <v>42</v>
      </c>
      <c r="H726" s="42" t="n">
        <v>2</v>
      </c>
      <c r="I726" s="43" t="inlineStr">
        <is>
          <t>1 4 10 17 31 42</t>
        </is>
      </c>
      <c r="J726" s="42" t="n">
        <v>105</v>
      </c>
      <c r="K726" s="42" t="n">
        <v>3</v>
      </c>
      <c r="L726" s="42" t="n">
        <v>10</v>
      </c>
      <c r="M726" s="42" t="n">
        <v>41</v>
      </c>
      <c r="N726" s="42" t="n">
        <v>0</v>
      </c>
      <c r="O726" s="42" t="inlineStr">
        <is>
          <t>고2 저4</t>
        </is>
      </c>
      <c r="P726" s="41" t="n">
        <v>55</v>
      </c>
      <c r="Q726" s="42" t="inlineStr">
        <is>
          <t>-4</t>
        </is>
      </c>
      <c r="R726" s="42" t="inlineStr">
        <is>
          <t>상위66.9%</t>
        </is>
      </c>
      <c r="S726" s="42" t="n">
        <v>3</v>
      </c>
      <c r="T726" s="42" t="n">
        <v>0</v>
      </c>
      <c r="U726" s="42" t="n">
        <v>0</v>
      </c>
      <c r="V726" s="42" t="n">
        <v>0</v>
      </c>
      <c r="W726" s="42" t="n">
        <v>1</v>
      </c>
      <c r="X726" s="42" t="n">
        <v>26</v>
      </c>
      <c r="Y726" s="42" t="n">
        <v>4</v>
      </c>
      <c r="Z726" s="42" t="n">
        <v>30.25</v>
      </c>
      <c r="AA726" s="42" t="n">
        <v>20.75</v>
      </c>
    </row>
    <row r="727">
      <c r="A727" s="25" t="n">
        <v>500</v>
      </c>
      <c r="B727" s="26" t="n">
        <v>3</v>
      </c>
      <c r="C727" s="26" t="n">
        <v>4</v>
      </c>
      <c r="D727" s="26" t="n">
        <v>12</v>
      </c>
      <c r="E727" s="26" t="n">
        <v>20</v>
      </c>
      <c r="F727" s="26" t="n">
        <v>24</v>
      </c>
      <c r="G727" s="26" t="n">
        <v>34</v>
      </c>
      <c r="H727" s="26" t="n">
        <v>41</v>
      </c>
      <c r="I727" s="44" t="inlineStr">
        <is>
          <t>3 4 12 20 24 34</t>
        </is>
      </c>
      <c r="J727" s="26" t="n">
        <v>97</v>
      </c>
      <c r="K727" s="26" t="n">
        <v>1</v>
      </c>
      <c r="L727" s="26" t="n">
        <v>9</v>
      </c>
      <c r="M727" s="26" t="n">
        <v>31</v>
      </c>
      <c r="N727" s="26" t="n">
        <v>1</v>
      </c>
      <c r="O727" s="26" t="inlineStr">
        <is>
          <t>고2 저4</t>
        </is>
      </c>
      <c r="P727" s="25" t="n">
        <v>79</v>
      </c>
      <c r="Q727" s="26" t="inlineStr">
        <is>
          <t>+20</t>
        </is>
      </c>
      <c r="R727" s="26" t="inlineStr">
        <is>
          <t>상위4.5%</t>
        </is>
      </c>
      <c r="S727" s="26" t="n">
        <v>8</v>
      </c>
      <c r="T727" s="26" t="n">
        <v>0</v>
      </c>
      <c r="U727" s="26" t="n">
        <v>0</v>
      </c>
      <c r="V727" s="26" t="n">
        <v>0</v>
      </c>
      <c r="W727" s="26" t="n">
        <v>3</v>
      </c>
      <c r="X727" s="26" t="n">
        <v>35</v>
      </c>
      <c r="Y727" s="26" t="n">
        <v>9</v>
      </c>
      <c r="Z727" s="26" t="n">
        <v>13.51</v>
      </c>
      <c r="AA727" s="26" t="n">
        <v>32.22</v>
      </c>
    </row>
    <row r="728">
      <c r="A728" s="27" t="n">
        <v>499</v>
      </c>
      <c r="B728" s="28" t="n">
        <v>5</v>
      </c>
      <c r="C728" s="28" t="n">
        <v>20</v>
      </c>
      <c r="D728" s="28" t="n">
        <v>23</v>
      </c>
      <c r="E728" s="28" t="n">
        <v>27</v>
      </c>
      <c r="F728" s="28" t="n">
        <v>35</v>
      </c>
      <c r="G728" s="28" t="n">
        <v>40</v>
      </c>
      <c r="H728" s="28" t="n">
        <v>43</v>
      </c>
      <c r="I728" s="30" t="inlineStr">
        <is>
          <t>5 20 23 27 35 40</t>
        </is>
      </c>
      <c r="J728" s="28" t="n">
        <v>150</v>
      </c>
      <c r="K728" s="28" t="n">
        <v>4</v>
      </c>
      <c r="L728" s="28" t="n">
        <v>9</v>
      </c>
      <c r="M728" s="28" t="n">
        <v>35</v>
      </c>
      <c r="N728" s="28" t="n">
        <v>0</v>
      </c>
      <c r="O728" s="28" t="inlineStr">
        <is>
          <t>고4 저2</t>
        </is>
      </c>
      <c r="P728" s="27" t="n">
        <v>65</v>
      </c>
      <c r="Q728" s="28" t="inlineStr">
        <is>
          <t>+6</t>
        </is>
      </c>
      <c r="R728" s="28" t="inlineStr">
        <is>
          <t>상위32.5%</t>
        </is>
      </c>
      <c r="S728" s="28" t="n">
        <v>5</v>
      </c>
      <c r="T728" s="28" t="n">
        <v>0</v>
      </c>
      <c r="U728" s="28" t="n">
        <v>0</v>
      </c>
      <c r="V728" s="28" t="n">
        <v>0</v>
      </c>
      <c r="W728" s="28" t="n">
        <v>1</v>
      </c>
      <c r="X728" s="28" t="n">
        <v>31</v>
      </c>
      <c r="Y728" s="28" t="n">
        <v>3</v>
      </c>
      <c r="Z728" s="28" t="n">
        <v>40.7</v>
      </c>
      <c r="AA728" s="28" t="n">
        <v>32.05</v>
      </c>
    </row>
    <row r="729">
      <c r="A729" s="38" t="n">
        <v>498</v>
      </c>
      <c r="B729" s="39" t="n">
        <v>13</v>
      </c>
      <c r="C729" s="39" t="n">
        <v>14</v>
      </c>
      <c r="D729" s="39" t="n">
        <v>24</v>
      </c>
      <c r="E729" s="39" t="n">
        <v>32</v>
      </c>
      <c r="F729" s="39" t="n">
        <v>39</v>
      </c>
      <c r="G729" s="39" t="n">
        <v>41</v>
      </c>
      <c r="H729" s="39" t="n">
        <v>3</v>
      </c>
      <c r="I729" s="40" t="inlineStr">
        <is>
          <t>13 14 24 32 39 41</t>
        </is>
      </c>
      <c r="J729" s="39" t="n">
        <v>163</v>
      </c>
      <c r="K729" s="39" t="n">
        <v>3</v>
      </c>
      <c r="L729" s="39" t="n">
        <v>10</v>
      </c>
      <c r="M729" s="39" t="n">
        <v>28</v>
      </c>
      <c r="N729" s="39" t="n">
        <v>1</v>
      </c>
      <c r="O729" s="39" t="inlineStr">
        <is>
          <t>고4 저2</t>
        </is>
      </c>
      <c r="P729" s="38" t="n">
        <v>50</v>
      </c>
      <c r="Q729" s="39" t="inlineStr">
        <is>
          <t>-9</t>
        </is>
      </c>
      <c r="R729" s="39" t="inlineStr">
        <is>
          <t>상위82.2%</t>
        </is>
      </c>
      <c r="S729" s="39" t="n">
        <v>4</v>
      </c>
      <c r="T729" s="39" t="n">
        <v>0</v>
      </c>
      <c r="U729" s="39" t="n">
        <v>0</v>
      </c>
      <c r="V729" s="39" t="n">
        <v>0</v>
      </c>
      <c r="W729" s="39" t="n">
        <v>2</v>
      </c>
      <c r="X729" s="39" t="n">
        <v>22</v>
      </c>
      <c r="Y729" s="39" t="n">
        <v>4</v>
      </c>
      <c r="Z729" s="39" t="n">
        <v>32.45</v>
      </c>
      <c r="AA729" s="39" t="n">
        <v>19.73</v>
      </c>
    </row>
    <row r="730">
      <c r="A730" s="41" t="n">
        <v>497</v>
      </c>
      <c r="B730" s="42" t="n">
        <v>19</v>
      </c>
      <c r="C730" s="42" t="n">
        <v>20</v>
      </c>
      <c r="D730" s="42" t="n">
        <v>23</v>
      </c>
      <c r="E730" s="42" t="n">
        <v>24</v>
      </c>
      <c r="F730" s="42" t="n">
        <v>43</v>
      </c>
      <c r="G730" s="42" t="n">
        <v>44</v>
      </c>
      <c r="H730" s="42" t="n">
        <v>13</v>
      </c>
      <c r="I730" s="43" t="inlineStr">
        <is>
          <t>19 20 23 24 43 44</t>
        </is>
      </c>
      <c r="J730" s="42" t="n">
        <v>173</v>
      </c>
      <c r="K730" s="42" t="n">
        <v>3</v>
      </c>
      <c r="L730" s="42" t="n">
        <v>5</v>
      </c>
      <c r="M730" s="42" t="n">
        <v>25</v>
      </c>
      <c r="N730" s="42" t="n">
        <v>3</v>
      </c>
      <c r="O730" s="42" t="inlineStr">
        <is>
          <t>고4 저2</t>
        </is>
      </c>
      <c r="P730" s="41" t="n">
        <v>58</v>
      </c>
      <c r="Q730" s="42" t="inlineStr">
        <is>
          <t>-1</t>
        </is>
      </c>
      <c r="R730" s="42" t="inlineStr">
        <is>
          <t>상위55.5%</t>
        </is>
      </c>
      <c r="S730" s="42" t="n">
        <v>0</v>
      </c>
      <c r="T730" s="42" t="n">
        <v>0</v>
      </c>
      <c r="U730" s="42" t="n">
        <v>0</v>
      </c>
      <c r="V730" s="42" t="n">
        <v>0</v>
      </c>
      <c r="W730" s="42" t="n">
        <v>0</v>
      </c>
      <c r="X730" s="42" t="n">
        <v>29</v>
      </c>
      <c r="Y730" s="42" t="n">
        <v>6</v>
      </c>
      <c r="Z730" s="42" t="n">
        <v>22.23</v>
      </c>
      <c r="AA730" s="42" t="n">
        <v>24.91</v>
      </c>
    </row>
    <row r="731">
      <c r="A731" s="38" t="n">
        <v>496</v>
      </c>
      <c r="B731" s="39" t="n">
        <v>4</v>
      </c>
      <c r="C731" s="39" t="n">
        <v>13</v>
      </c>
      <c r="D731" s="39" t="n">
        <v>20</v>
      </c>
      <c r="E731" s="39" t="n">
        <v>29</v>
      </c>
      <c r="F731" s="39" t="n">
        <v>36</v>
      </c>
      <c r="G731" s="39" t="n">
        <v>41</v>
      </c>
      <c r="H731" s="39" t="n">
        <v>39</v>
      </c>
      <c r="I731" s="40" t="inlineStr">
        <is>
          <t>4 13 20 29 36 41</t>
        </is>
      </c>
      <c r="J731" s="39" t="n">
        <v>143</v>
      </c>
      <c r="K731" s="39" t="n">
        <v>3</v>
      </c>
      <c r="L731" s="39" t="n">
        <v>6</v>
      </c>
      <c r="M731" s="39" t="n">
        <v>37</v>
      </c>
      <c r="N731" s="39" t="n">
        <v>0</v>
      </c>
      <c r="O731" s="39" t="inlineStr">
        <is>
          <t>고3 저3</t>
        </is>
      </c>
      <c r="P731" s="38" t="n">
        <v>40</v>
      </c>
      <c r="Q731" s="39" t="inlineStr">
        <is>
          <t>-19</t>
        </is>
      </c>
      <c r="R731" s="39" t="inlineStr">
        <is>
          <t>상위97.4%</t>
        </is>
      </c>
      <c r="S731" s="39" t="n">
        <v>3</v>
      </c>
      <c r="T731" s="39" t="n">
        <v>0</v>
      </c>
      <c r="U731" s="39" t="n">
        <v>0</v>
      </c>
      <c r="V731" s="39" t="n">
        <v>0</v>
      </c>
      <c r="W731" s="39" t="n">
        <v>0</v>
      </c>
      <c r="X731" s="39" t="n">
        <v>20</v>
      </c>
      <c r="Y731" s="39" t="n">
        <v>4</v>
      </c>
      <c r="Z731" s="39" t="n">
        <v>32.86</v>
      </c>
      <c r="AA731" s="39" t="n">
        <v>19.93</v>
      </c>
    </row>
    <row r="732">
      <c r="A732" s="38" t="n">
        <v>495</v>
      </c>
      <c r="B732" s="39" t="n">
        <v>4</v>
      </c>
      <c r="C732" s="39" t="n">
        <v>13</v>
      </c>
      <c r="D732" s="39" t="n">
        <v>22</v>
      </c>
      <c r="E732" s="39" t="n">
        <v>27</v>
      </c>
      <c r="F732" s="39" t="n">
        <v>34</v>
      </c>
      <c r="G732" s="39" t="n">
        <v>44</v>
      </c>
      <c r="H732" s="39" t="n">
        <v>6</v>
      </c>
      <c r="I732" s="40" t="inlineStr">
        <is>
          <t>4 13 22 27 34 44</t>
        </is>
      </c>
      <c r="J732" s="39" t="n">
        <v>144</v>
      </c>
      <c r="K732" s="39" t="n">
        <v>2</v>
      </c>
      <c r="L732" s="39" t="n">
        <v>9</v>
      </c>
      <c r="M732" s="39" t="n">
        <v>40</v>
      </c>
      <c r="N732" s="39" t="n">
        <v>0</v>
      </c>
      <c r="O732" s="39" t="inlineStr">
        <is>
          <t>고3 저3</t>
        </is>
      </c>
      <c r="P732" s="38" t="n">
        <v>40</v>
      </c>
      <c r="Q732" s="39" t="inlineStr">
        <is>
          <t>-19</t>
        </is>
      </c>
      <c r="R732" s="39" t="inlineStr">
        <is>
          <t>상위97.4%</t>
        </is>
      </c>
      <c r="S732" s="39" t="n">
        <v>4</v>
      </c>
      <c r="T732" s="39" t="n">
        <v>0</v>
      </c>
      <c r="U732" s="39" t="n">
        <v>0</v>
      </c>
      <c r="V732" s="39" t="n">
        <v>0</v>
      </c>
      <c r="W732" s="39" t="n">
        <v>0</v>
      </c>
      <c r="X732" s="39" t="n">
        <v>20</v>
      </c>
      <c r="Y732" s="39" t="n">
        <v>6</v>
      </c>
      <c r="Z732" s="39" t="n">
        <v>21.12</v>
      </c>
      <c r="AA732" s="39" t="n">
        <v>24.62</v>
      </c>
    </row>
    <row r="733">
      <c r="A733" s="27" t="n">
        <v>494</v>
      </c>
      <c r="B733" s="28" t="n">
        <v>5</v>
      </c>
      <c r="C733" s="28" t="n">
        <v>7</v>
      </c>
      <c r="D733" s="28" t="n">
        <v>8</v>
      </c>
      <c r="E733" s="28" t="n">
        <v>15</v>
      </c>
      <c r="F733" s="28" t="n">
        <v>30</v>
      </c>
      <c r="G733" s="28" t="n">
        <v>43</v>
      </c>
      <c r="H733" s="28" t="n">
        <v>22</v>
      </c>
      <c r="I733" s="30" t="inlineStr">
        <is>
          <t>5 7 8 15 30 43</t>
        </is>
      </c>
      <c r="J733" s="28" t="n">
        <v>108</v>
      </c>
      <c r="K733" s="28" t="n">
        <v>4</v>
      </c>
      <c r="L733" s="28" t="n">
        <v>10</v>
      </c>
      <c r="M733" s="28" t="n">
        <v>38</v>
      </c>
      <c r="N733" s="28" t="n">
        <v>1</v>
      </c>
      <c r="O733" s="28" t="inlineStr">
        <is>
          <t>고2 저4</t>
        </is>
      </c>
      <c r="P733" s="27" t="n">
        <v>62</v>
      </c>
      <c r="Q733" s="28" t="inlineStr">
        <is>
          <t>+3</t>
        </is>
      </c>
      <c r="R733" s="28" t="inlineStr">
        <is>
          <t>상위41.2%</t>
        </is>
      </c>
      <c r="S733" s="28" t="n">
        <v>5</v>
      </c>
      <c r="T733" s="28" t="n">
        <v>0</v>
      </c>
      <c r="U733" s="28" t="n">
        <v>0</v>
      </c>
      <c r="V733" s="28" t="n">
        <v>0</v>
      </c>
      <c r="W733" s="28" t="n">
        <v>0</v>
      </c>
      <c r="X733" s="28" t="n">
        <v>31</v>
      </c>
      <c r="Y733" s="28" t="n">
        <v>12</v>
      </c>
      <c r="Z733" s="28" t="n">
        <v>10.55</v>
      </c>
      <c r="AA733" s="28" t="n">
        <v>22.69</v>
      </c>
    </row>
    <row r="734">
      <c r="A734" s="41" t="n">
        <v>493</v>
      </c>
      <c r="B734" s="42" t="n">
        <v>20</v>
      </c>
      <c r="C734" s="42" t="n">
        <v>22</v>
      </c>
      <c r="D734" s="42" t="n">
        <v>26</v>
      </c>
      <c r="E734" s="42" t="n">
        <v>33</v>
      </c>
      <c r="F734" s="42" t="n">
        <v>36</v>
      </c>
      <c r="G734" s="42" t="n">
        <v>37</v>
      </c>
      <c r="H734" s="42" t="n">
        <v>25</v>
      </c>
      <c r="I734" s="43" t="inlineStr">
        <is>
          <t>20 22 26 33 36 37</t>
        </is>
      </c>
      <c r="J734" s="42" t="n">
        <v>174</v>
      </c>
      <c r="K734" s="42" t="n">
        <v>2</v>
      </c>
      <c r="L734" s="42" t="n">
        <v>8</v>
      </c>
      <c r="M734" s="42" t="n">
        <v>17</v>
      </c>
      <c r="N734" s="42" t="n">
        <v>1</v>
      </c>
      <c r="O734" s="42" t="inlineStr">
        <is>
          <t>고4 저2</t>
        </is>
      </c>
      <c r="P734" s="41" t="n">
        <v>53</v>
      </c>
      <c r="Q734" s="42" t="inlineStr">
        <is>
          <t>-6</t>
        </is>
      </c>
      <c r="R734" s="42" t="inlineStr">
        <is>
          <t>상위73.7%</t>
        </is>
      </c>
      <c r="S734" s="42" t="n">
        <v>4</v>
      </c>
      <c r="T734" s="42" t="n">
        <v>0</v>
      </c>
      <c r="U734" s="42" t="n">
        <v>0</v>
      </c>
      <c r="V734" s="42" t="n">
        <v>0</v>
      </c>
      <c r="W734" s="42" t="n">
        <v>1</v>
      </c>
      <c r="X734" s="42" t="n">
        <v>25</v>
      </c>
      <c r="Y734" s="42" t="n">
        <v>9</v>
      </c>
      <c r="Z734" s="42" t="n">
        <v>14.51</v>
      </c>
      <c r="AA734" s="42" t="n">
        <v>20.11</v>
      </c>
    </row>
    <row r="735">
      <c r="A735" s="25" t="n">
        <v>492</v>
      </c>
      <c r="B735" s="26" t="n">
        <v>22</v>
      </c>
      <c r="C735" s="26" t="n">
        <v>27</v>
      </c>
      <c r="D735" s="26" t="n">
        <v>31</v>
      </c>
      <c r="E735" s="26" t="n">
        <v>35</v>
      </c>
      <c r="F735" s="26" t="n">
        <v>37</v>
      </c>
      <c r="G735" s="26" t="n">
        <v>40</v>
      </c>
      <c r="H735" s="26" t="n">
        <v>42</v>
      </c>
      <c r="I735" s="44" t="inlineStr">
        <is>
          <t>22 27 31 35 37 40</t>
        </is>
      </c>
      <c r="J735" s="26" t="n">
        <v>192</v>
      </c>
      <c r="K735" s="26" t="n">
        <v>4</v>
      </c>
      <c r="L735" s="26" t="n">
        <v>6</v>
      </c>
      <c r="M735" s="26" t="n">
        <v>18</v>
      </c>
      <c r="N735" s="26" t="n">
        <v>0</v>
      </c>
      <c r="O735" s="26" t="inlineStr">
        <is>
          <t>고5 저1</t>
        </is>
      </c>
      <c r="P735" s="25" t="n">
        <v>76</v>
      </c>
      <c r="Q735" s="26" t="inlineStr">
        <is>
          <t>+17</t>
        </is>
      </c>
      <c r="R735" s="26" t="inlineStr">
        <is>
          <t>상위6.5%</t>
        </is>
      </c>
      <c r="S735" s="26" t="n">
        <v>8</v>
      </c>
      <c r="T735" s="26" t="n">
        <v>0</v>
      </c>
      <c r="U735" s="26" t="n">
        <v>0</v>
      </c>
      <c r="V735" s="26" t="n">
        <v>0</v>
      </c>
      <c r="W735" s="26" t="n">
        <v>2</v>
      </c>
      <c r="X735" s="26" t="n">
        <v>35</v>
      </c>
      <c r="Y735" s="26" t="n">
        <v>5</v>
      </c>
      <c r="Z735" s="26" t="n">
        <v>24.93</v>
      </c>
      <c r="AA735" s="26" t="n">
        <v>31.87</v>
      </c>
    </row>
    <row r="736">
      <c r="A736" s="41" t="n">
        <v>491</v>
      </c>
      <c r="B736" s="42" t="n">
        <v>8</v>
      </c>
      <c r="C736" s="42" t="n">
        <v>17</v>
      </c>
      <c r="D736" s="42" t="n">
        <v>35</v>
      </c>
      <c r="E736" s="42" t="n">
        <v>36</v>
      </c>
      <c r="F736" s="42" t="n">
        <v>39</v>
      </c>
      <c r="G736" s="42" t="n">
        <v>42</v>
      </c>
      <c r="H736" s="42" t="n">
        <v>4</v>
      </c>
      <c r="I736" s="43" t="inlineStr">
        <is>
          <t>8 17 35 36 39 42</t>
        </is>
      </c>
      <c r="J736" s="42" t="n">
        <v>177</v>
      </c>
      <c r="K736" s="42" t="n">
        <v>3</v>
      </c>
      <c r="L736" s="42" t="n">
        <v>9</v>
      </c>
      <c r="M736" s="42" t="n">
        <v>34</v>
      </c>
      <c r="N736" s="42" t="n">
        <v>1</v>
      </c>
      <c r="O736" s="42" t="inlineStr">
        <is>
          <t>고4 저2</t>
        </is>
      </c>
      <c r="P736" s="41" t="n">
        <v>54</v>
      </c>
      <c r="Q736" s="42" t="inlineStr">
        <is>
          <t>-5</t>
        </is>
      </c>
      <c r="R736" s="42" t="inlineStr">
        <is>
          <t>상위69.9%</t>
        </is>
      </c>
      <c r="S736" s="42" t="n">
        <v>4</v>
      </c>
      <c r="T736" s="42" t="n">
        <v>0</v>
      </c>
      <c r="U736" s="42" t="n">
        <v>0</v>
      </c>
      <c r="V736" s="42" t="n">
        <v>0</v>
      </c>
      <c r="W736" s="42" t="n">
        <v>4</v>
      </c>
      <c r="X736" s="42" t="n">
        <v>21</v>
      </c>
      <c r="Y736" s="42" t="n">
        <v>4</v>
      </c>
      <c r="Z736" s="42" t="n">
        <v>33.05</v>
      </c>
      <c r="AA736" s="42" t="n">
        <v>14.71</v>
      </c>
    </row>
    <row r="737">
      <c r="A737" s="41" t="n">
        <v>490</v>
      </c>
      <c r="B737" s="42" t="n">
        <v>2</v>
      </c>
      <c r="C737" s="42" t="n">
        <v>7</v>
      </c>
      <c r="D737" s="42" t="n">
        <v>26</v>
      </c>
      <c r="E737" s="42" t="n">
        <v>29</v>
      </c>
      <c r="F737" s="42" t="n">
        <v>40</v>
      </c>
      <c r="G737" s="42" t="n">
        <v>43</v>
      </c>
      <c r="H737" s="42" t="n">
        <v>42</v>
      </c>
      <c r="I737" s="43" t="inlineStr">
        <is>
          <t>2 7 26 29 40 43</t>
        </is>
      </c>
      <c r="J737" s="42" t="n">
        <v>147</v>
      </c>
      <c r="K737" s="42" t="n">
        <v>3</v>
      </c>
      <c r="L737" s="42" t="n">
        <v>8</v>
      </c>
      <c r="M737" s="42" t="n">
        <v>41</v>
      </c>
      <c r="N737" s="42" t="n">
        <v>0</v>
      </c>
      <c r="O737" s="42" t="inlineStr">
        <is>
          <t>고4 저2</t>
        </is>
      </c>
      <c r="P737" s="41" t="n">
        <v>56</v>
      </c>
      <c r="Q737" s="42" t="inlineStr">
        <is>
          <t>-3</t>
        </is>
      </c>
      <c r="R737" s="42" t="inlineStr">
        <is>
          <t>상위63.5%</t>
        </is>
      </c>
      <c r="S737" s="42" t="n">
        <v>3</v>
      </c>
      <c r="T737" s="42" t="n">
        <v>0</v>
      </c>
      <c r="U737" s="42" t="n">
        <v>0</v>
      </c>
      <c r="V737" s="42" t="n">
        <v>0</v>
      </c>
      <c r="W737" s="42" t="n">
        <v>0</v>
      </c>
      <c r="X737" s="42" t="n">
        <v>28</v>
      </c>
      <c r="Y737" s="42" t="n">
        <v>7</v>
      </c>
      <c r="Z737" s="42" t="n">
        <v>18.6</v>
      </c>
      <c r="AA737" s="42" t="n">
        <v>14.88</v>
      </c>
    </row>
    <row r="738">
      <c r="A738" s="27" t="n">
        <v>489</v>
      </c>
      <c r="B738" s="28" t="n">
        <v>2</v>
      </c>
      <c r="C738" s="28" t="n">
        <v>4</v>
      </c>
      <c r="D738" s="28" t="n">
        <v>8</v>
      </c>
      <c r="E738" s="28" t="n">
        <v>15</v>
      </c>
      <c r="F738" s="28" t="n">
        <v>20</v>
      </c>
      <c r="G738" s="28" t="n">
        <v>27</v>
      </c>
      <c r="H738" s="28" t="n">
        <v>11</v>
      </c>
      <c r="I738" s="30" t="inlineStr">
        <is>
          <t>2 4 8 15 20 27</t>
        </is>
      </c>
      <c r="J738" s="28" t="n">
        <v>76</v>
      </c>
      <c r="K738" s="28" t="n">
        <v>2</v>
      </c>
      <c r="L738" s="28" t="n">
        <v>8</v>
      </c>
      <c r="M738" s="28" t="n">
        <v>25</v>
      </c>
      <c r="N738" s="28" t="n">
        <v>0</v>
      </c>
      <c r="O738" s="28" t="inlineStr">
        <is>
          <t>고1 저5</t>
        </is>
      </c>
      <c r="P738" s="27" t="n">
        <v>65</v>
      </c>
      <c r="Q738" s="28" t="inlineStr">
        <is>
          <t>+6</t>
        </is>
      </c>
      <c r="R738" s="28" t="inlineStr">
        <is>
          <t>상위32.5%</t>
        </is>
      </c>
      <c r="S738" s="28" t="n">
        <v>2</v>
      </c>
      <c r="T738" s="28" t="n">
        <v>0</v>
      </c>
      <c r="U738" s="28" t="n">
        <v>0</v>
      </c>
      <c r="V738" s="28" t="n">
        <v>0</v>
      </c>
      <c r="W738" s="28" t="n">
        <v>1</v>
      </c>
      <c r="X738" s="28" t="n">
        <v>31</v>
      </c>
      <c r="Y738" s="28" t="n">
        <v>6</v>
      </c>
      <c r="Z738" s="28" t="n">
        <v>21.06</v>
      </c>
      <c r="AA738" s="28" t="n">
        <v>20.62</v>
      </c>
    </row>
    <row r="739">
      <c r="A739" s="27" t="n">
        <v>488</v>
      </c>
      <c r="B739" s="28" t="n">
        <v>2</v>
      </c>
      <c r="C739" s="28" t="n">
        <v>8</v>
      </c>
      <c r="D739" s="28" t="n">
        <v>17</v>
      </c>
      <c r="E739" s="28" t="n">
        <v>30</v>
      </c>
      <c r="F739" s="28" t="n">
        <v>31</v>
      </c>
      <c r="G739" s="28" t="n">
        <v>38</v>
      </c>
      <c r="H739" s="28" t="n">
        <v>25</v>
      </c>
      <c r="I739" s="30" t="inlineStr">
        <is>
          <t>2 8 17 30 31 38</t>
        </is>
      </c>
      <c r="J739" s="28" t="n">
        <v>126</v>
      </c>
      <c r="K739" s="28" t="n">
        <v>2</v>
      </c>
      <c r="L739" s="28" t="n">
        <v>10</v>
      </c>
      <c r="M739" s="28" t="n">
        <v>36</v>
      </c>
      <c r="N739" s="28" t="n">
        <v>1</v>
      </c>
      <c r="O739" s="28" t="inlineStr">
        <is>
          <t>고3 저3</t>
        </is>
      </c>
      <c r="P739" s="27" t="n">
        <v>66</v>
      </c>
      <c r="Q739" s="28" t="inlineStr">
        <is>
          <t>+7</t>
        </is>
      </c>
      <c r="R739" s="28" t="inlineStr">
        <is>
          <t>상위29.4%</t>
        </is>
      </c>
      <c r="S739" s="28" t="n">
        <v>6</v>
      </c>
      <c r="T739" s="28" t="n">
        <v>0</v>
      </c>
      <c r="U739" s="28" t="n">
        <v>0</v>
      </c>
      <c r="V739" s="28" t="n">
        <v>0</v>
      </c>
      <c r="W739" s="28" t="n">
        <v>2</v>
      </c>
      <c r="X739" s="28" t="n">
        <v>30</v>
      </c>
      <c r="Y739" s="28" t="n">
        <v>10</v>
      </c>
      <c r="Z739" s="28" t="n">
        <v>13.3</v>
      </c>
      <c r="AA739" s="28" t="n">
        <v>23.11</v>
      </c>
    </row>
    <row r="740">
      <c r="A740" s="41" t="n">
        <v>487</v>
      </c>
      <c r="B740" s="42" t="n">
        <v>4</v>
      </c>
      <c r="C740" s="42" t="n">
        <v>8</v>
      </c>
      <c r="D740" s="42" t="n">
        <v>25</v>
      </c>
      <c r="E740" s="42" t="n">
        <v>27</v>
      </c>
      <c r="F740" s="42" t="n">
        <v>37</v>
      </c>
      <c r="G740" s="42" t="n">
        <v>41</v>
      </c>
      <c r="H740" s="42" t="n">
        <v>21</v>
      </c>
      <c r="I740" s="43" t="inlineStr">
        <is>
          <t>4 8 25 27 37 41</t>
        </is>
      </c>
      <c r="J740" s="42" t="n">
        <v>142</v>
      </c>
      <c r="K740" s="42" t="n">
        <v>4</v>
      </c>
      <c r="L740" s="42" t="n">
        <v>8</v>
      </c>
      <c r="M740" s="42" t="n">
        <v>37</v>
      </c>
      <c r="N740" s="42" t="n">
        <v>0</v>
      </c>
      <c r="O740" s="42" t="inlineStr">
        <is>
          <t>고4 저2</t>
        </is>
      </c>
      <c r="P740" s="41" t="n">
        <v>58</v>
      </c>
      <c r="Q740" s="42" t="inlineStr">
        <is>
          <t>-1</t>
        </is>
      </c>
      <c r="R740" s="42" t="inlineStr">
        <is>
          <t>상위55.5%</t>
        </is>
      </c>
      <c r="S740" s="42" t="n">
        <v>4</v>
      </c>
      <c r="T740" s="42" t="n">
        <v>0</v>
      </c>
      <c r="U740" s="42" t="n">
        <v>0</v>
      </c>
      <c r="V740" s="42" t="n">
        <v>0</v>
      </c>
      <c r="W740" s="42" t="n">
        <v>2</v>
      </c>
      <c r="X740" s="42" t="n">
        <v>26</v>
      </c>
      <c r="Y740" s="42" t="n">
        <v>8</v>
      </c>
      <c r="Z740" s="42" t="n">
        <v>16.39</v>
      </c>
      <c r="AA740" s="42" t="n">
        <v>25.47</v>
      </c>
    </row>
    <row r="741">
      <c r="A741" s="41" t="n">
        <v>486</v>
      </c>
      <c r="B741" s="42" t="n">
        <v>1</v>
      </c>
      <c r="C741" s="42" t="n">
        <v>2</v>
      </c>
      <c r="D741" s="42" t="n">
        <v>23</v>
      </c>
      <c r="E741" s="42" t="n">
        <v>25</v>
      </c>
      <c r="F741" s="42" t="n">
        <v>38</v>
      </c>
      <c r="G741" s="42" t="n">
        <v>40</v>
      </c>
      <c r="H741" s="42" t="n">
        <v>43</v>
      </c>
      <c r="I741" s="43" t="inlineStr">
        <is>
          <t>1 2 23 25 38 40</t>
        </is>
      </c>
      <c r="J741" s="42" t="n">
        <v>129</v>
      </c>
      <c r="K741" s="42" t="n">
        <v>3</v>
      </c>
      <c r="L741" s="42" t="n">
        <v>8</v>
      </c>
      <c r="M741" s="42" t="n">
        <v>39</v>
      </c>
      <c r="N741" s="42" t="n">
        <v>1</v>
      </c>
      <c r="O741" s="42" t="inlineStr">
        <is>
          <t>고4 저2</t>
        </is>
      </c>
      <c r="P741" s="41" t="n">
        <v>58</v>
      </c>
      <c r="Q741" s="42" t="inlineStr">
        <is>
          <t>-1</t>
        </is>
      </c>
      <c r="R741" s="42" t="inlineStr">
        <is>
          <t>상위55.5%</t>
        </is>
      </c>
      <c r="S741" s="42" t="n">
        <v>3</v>
      </c>
      <c r="T741" s="42" t="n">
        <v>0</v>
      </c>
      <c r="U741" s="42" t="n">
        <v>0</v>
      </c>
      <c r="V741" s="42" t="n">
        <v>0</v>
      </c>
      <c r="W741" s="42" t="n">
        <v>0</v>
      </c>
      <c r="X741" s="42" t="n">
        <v>29</v>
      </c>
      <c r="Y741" s="42" t="n">
        <v>13</v>
      </c>
      <c r="Z741" s="42" t="n">
        <v>10.09</v>
      </c>
      <c r="AA741" s="42" t="n">
        <v>18.45</v>
      </c>
    </row>
    <row r="742">
      <c r="A742" s="27" t="n">
        <v>485</v>
      </c>
      <c r="B742" s="28" t="n">
        <v>17</v>
      </c>
      <c r="C742" s="28" t="n">
        <v>22</v>
      </c>
      <c r="D742" s="28" t="n">
        <v>26</v>
      </c>
      <c r="E742" s="28" t="n">
        <v>27</v>
      </c>
      <c r="F742" s="28" t="n">
        <v>36</v>
      </c>
      <c r="G742" s="28" t="n">
        <v>39</v>
      </c>
      <c r="H742" s="28" t="n">
        <v>20</v>
      </c>
      <c r="I742" s="30" t="inlineStr">
        <is>
          <t>17 22 26 27 36 39</t>
        </is>
      </c>
      <c r="J742" s="28" t="n">
        <v>167</v>
      </c>
      <c r="K742" s="28" t="n">
        <v>3</v>
      </c>
      <c r="L742" s="28" t="n">
        <v>7</v>
      </c>
      <c r="M742" s="28" t="n">
        <v>22</v>
      </c>
      <c r="N742" s="28" t="n">
        <v>1</v>
      </c>
      <c r="O742" s="28" t="inlineStr">
        <is>
          <t>고4 저2</t>
        </is>
      </c>
      <c r="P742" s="27" t="n">
        <v>63</v>
      </c>
      <c r="Q742" s="28" t="inlineStr">
        <is>
          <t>+4</t>
        </is>
      </c>
      <c r="R742" s="28" t="inlineStr">
        <is>
          <t>상위38.3%</t>
        </is>
      </c>
      <c r="S742" s="28" t="n">
        <v>6</v>
      </c>
      <c r="T742" s="28" t="n">
        <v>0</v>
      </c>
      <c r="U742" s="28" t="n">
        <v>0</v>
      </c>
      <c r="V742" s="28" t="n">
        <v>0</v>
      </c>
      <c r="W742" s="28" t="n">
        <v>1</v>
      </c>
      <c r="X742" s="28" t="n">
        <v>30</v>
      </c>
      <c r="Y742" s="28" t="n">
        <v>9</v>
      </c>
      <c r="Z742" s="28" t="n">
        <v>15.01</v>
      </c>
      <c r="AA742" s="28" t="n">
        <v>17.87</v>
      </c>
    </row>
    <row r="743">
      <c r="A743" s="25" t="n">
        <v>484</v>
      </c>
      <c r="B743" s="26" t="n">
        <v>1</v>
      </c>
      <c r="C743" s="26" t="n">
        <v>3</v>
      </c>
      <c r="D743" s="26" t="n">
        <v>27</v>
      </c>
      <c r="E743" s="26" t="n">
        <v>28</v>
      </c>
      <c r="F743" s="26" t="n">
        <v>32</v>
      </c>
      <c r="G743" s="26" t="n">
        <v>45</v>
      </c>
      <c r="H743" s="26" t="n">
        <v>11</v>
      </c>
      <c r="I743" s="44" t="inlineStr">
        <is>
          <t>1 3 27 28 32 45</t>
        </is>
      </c>
      <c r="J743" s="26" t="n">
        <v>136</v>
      </c>
      <c r="K743" s="26" t="n">
        <v>4</v>
      </c>
      <c r="L743" s="26" t="n">
        <v>10</v>
      </c>
      <c r="M743" s="26" t="n">
        <v>44</v>
      </c>
      <c r="N743" s="26" t="n">
        <v>1</v>
      </c>
      <c r="O743" s="26" t="inlineStr">
        <is>
          <t>고4 저2</t>
        </is>
      </c>
      <c r="P743" s="25" t="n">
        <v>70</v>
      </c>
      <c r="Q743" s="26" t="inlineStr">
        <is>
          <t>+11</t>
        </is>
      </c>
      <c r="R743" s="26" t="inlineStr">
        <is>
          <t>상위17.7%</t>
        </is>
      </c>
      <c r="S743" s="26" t="n">
        <v>8</v>
      </c>
      <c r="T743" s="26" t="n">
        <v>0</v>
      </c>
      <c r="U743" s="26" t="n">
        <v>0</v>
      </c>
      <c r="V743" s="26" t="n">
        <v>0</v>
      </c>
      <c r="W743" s="26" t="n">
        <v>4</v>
      </c>
      <c r="X743" s="26" t="n">
        <v>29</v>
      </c>
      <c r="Y743" s="26" t="n">
        <v>6</v>
      </c>
      <c r="Z743" s="26" t="n">
        <v>23.05</v>
      </c>
      <c r="AA743" s="26" t="n">
        <v>18.76</v>
      </c>
    </row>
    <row r="744">
      <c r="A744" s="25" t="n">
        <v>483</v>
      </c>
      <c r="B744" s="26" t="n">
        <v>12</v>
      </c>
      <c r="C744" s="26" t="n">
        <v>15</v>
      </c>
      <c r="D744" s="26" t="n">
        <v>19</v>
      </c>
      <c r="E744" s="26" t="n">
        <v>22</v>
      </c>
      <c r="F744" s="26" t="n">
        <v>28</v>
      </c>
      <c r="G744" s="26" t="n">
        <v>34</v>
      </c>
      <c r="H744" s="26" t="n">
        <v>5</v>
      </c>
      <c r="I744" s="44" t="inlineStr">
        <is>
          <t>12 15 19 22 28 34</t>
        </is>
      </c>
      <c r="J744" s="26" t="n">
        <v>130</v>
      </c>
      <c r="K744" s="26" t="n">
        <v>2</v>
      </c>
      <c r="L744" s="26" t="n">
        <v>7</v>
      </c>
      <c r="M744" s="26" t="n">
        <v>22</v>
      </c>
      <c r="N744" s="26" t="n">
        <v>0</v>
      </c>
      <c r="O744" s="26" t="inlineStr">
        <is>
          <t>고2 저4</t>
        </is>
      </c>
      <c r="P744" s="25" t="n">
        <v>83</v>
      </c>
      <c r="Q744" s="26" t="inlineStr">
        <is>
          <t>+24</t>
        </is>
      </c>
      <c r="R744" s="26" t="inlineStr">
        <is>
          <t>상위1.9%</t>
        </is>
      </c>
      <c r="S744" s="26" t="n">
        <v>7</v>
      </c>
      <c r="T744" s="26" t="n">
        <v>0</v>
      </c>
      <c r="U744" s="26" t="n">
        <v>0</v>
      </c>
      <c r="V744" s="26" t="n">
        <v>0</v>
      </c>
      <c r="W744" s="26" t="n">
        <v>1</v>
      </c>
      <c r="X744" s="26" t="n">
        <v>40</v>
      </c>
      <c r="Y744" s="26" t="n">
        <v>5</v>
      </c>
      <c r="Z744" s="26" t="n">
        <v>25.67</v>
      </c>
      <c r="AA744" s="26" t="n">
        <v>32.47</v>
      </c>
    </row>
    <row r="745">
      <c r="A745" s="27" t="n">
        <v>482</v>
      </c>
      <c r="B745" s="28" t="n">
        <v>1</v>
      </c>
      <c r="C745" s="28" t="n">
        <v>10</v>
      </c>
      <c r="D745" s="28" t="n">
        <v>16</v>
      </c>
      <c r="E745" s="28" t="n">
        <v>24</v>
      </c>
      <c r="F745" s="28" t="n">
        <v>25</v>
      </c>
      <c r="G745" s="28" t="n">
        <v>35</v>
      </c>
      <c r="H745" s="28" t="n">
        <v>43</v>
      </c>
      <c r="I745" s="30" t="inlineStr">
        <is>
          <t>1 10 16 24 25 35</t>
        </is>
      </c>
      <c r="J745" s="28" t="n">
        <v>111</v>
      </c>
      <c r="K745" s="28" t="n">
        <v>3</v>
      </c>
      <c r="L745" s="28" t="n">
        <v>8</v>
      </c>
      <c r="M745" s="28" t="n">
        <v>34</v>
      </c>
      <c r="N745" s="28" t="n">
        <v>1</v>
      </c>
      <c r="O745" s="28" t="inlineStr">
        <is>
          <t>고3 저3</t>
        </is>
      </c>
      <c r="P745" s="27" t="n">
        <v>65</v>
      </c>
      <c r="Q745" s="28" t="inlineStr">
        <is>
          <t>+6</t>
        </is>
      </c>
      <c r="R745" s="28" t="inlineStr">
        <is>
          <t>상위32.5%</t>
        </is>
      </c>
      <c r="S745" s="28" t="n">
        <v>5</v>
      </c>
      <c r="T745" s="28" t="n">
        <v>0</v>
      </c>
      <c r="U745" s="28" t="n">
        <v>0</v>
      </c>
      <c r="V745" s="28" t="n">
        <v>0</v>
      </c>
      <c r="W745" s="28" t="n">
        <v>1</v>
      </c>
      <c r="X745" s="28" t="n">
        <v>31</v>
      </c>
      <c r="Y745" s="28" t="n">
        <v>7</v>
      </c>
      <c r="Z745" s="28" t="n">
        <v>18.98</v>
      </c>
      <c r="AA745" s="28" t="n">
        <v>21.15</v>
      </c>
    </row>
    <row r="746">
      <c r="A746" s="41" t="n">
        <v>481</v>
      </c>
      <c r="B746" s="42" t="n">
        <v>3</v>
      </c>
      <c r="C746" s="42" t="n">
        <v>4</v>
      </c>
      <c r="D746" s="42" t="n">
        <v>23</v>
      </c>
      <c r="E746" s="42" t="n">
        <v>29</v>
      </c>
      <c r="F746" s="42" t="n">
        <v>40</v>
      </c>
      <c r="G746" s="42" t="n">
        <v>41</v>
      </c>
      <c r="H746" s="42" t="n">
        <v>20</v>
      </c>
      <c r="I746" s="43" t="inlineStr">
        <is>
          <t>3 4 23 29 40 41</t>
        </is>
      </c>
      <c r="J746" s="42" t="n">
        <v>140</v>
      </c>
      <c r="K746" s="42" t="n">
        <v>4</v>
      </c>
      <c r="L746" s="42" t="n">
        <v>8</v>
      </c>
      <c r="M746" s="42" t="n">
        <v>38</v>
      </c>
      <c r="N746" s="42" t="n">
        <v>2</v>
      </c>
      <c r="O746" s="42" t="inlineStr">
        <is>
          <t>고4 저2</t>
        </is>
      </c>
      <c r="P746" s="41" t="n">
        <v>56</v>
      </c>
      <c r="Q746" s="42" t="inlineStr">
        <is>
          <t>-3</t>
        </is>
      </c>
      <c r="R746" s="42" t="inlineStr">
        <is>
          <t>상위63.5%</t>
        </is>
      </c>
      <c r="S746" s="42" t="n">
        <v>3</v>
      </c>
      <c r="T746" s="42" t="n">
        <v>0</v>
      </c>
      <c r="U746" s="42" t="n">
        <v>0</v>
      </c>
      <c r="V746" s="42" t="n">
        <v>0</v>
      </c>
      <c r="W746" s="42" t="n">
        <v>0</v>
      </c>
      <c r="X746" s="42" t="n">
        <v>28</v>
      </c>
      <c r="Y746" s="42" t="n">
        <v>3</v>
      </c>
      <c r="Z746" s="42" t="n">
        <v>46.39</v>
      </c>
      <c r="AA746" s="42" t="n">
        <v>19.34</v>
      </c>
    </row>
    <row r="747">
      <c r="A747" s="27" t="n">
        <v>480</v>
      </c>
      <c r="B747" s="28" t="n">
        <v>3</v>
      </c>
      <c r="C747" s="28" t="n">
        <v>5</v>
      </c>
      <c r="D747" s="28" t="n">
        <v>10</v>
      </c>
      <c r="E747" s="28" t="n">
        <v>17</v>
      </c>
      <c r="F747" s="28" t="n">
        <v>30</v>
      </c>
      <c r="G747" s="28" t="n">
        <v>31</v>
      </c>
      <c r="H747" s="28" t="n">
        <v>16</v>
      </c>
      <c r="I747" s="30" t="inlineStr">
        <is>
          <t>3 5 10 17 30 31</t>
        </is>
      </c>
      <c r="J747" s="28" t="n">
        <v>96</v>
      </c>
      <c r="K747" s="28" t="n">
        <v>4</v>
      </c>
      <c r="L747" s="28" t="n">
        <v>8</v>
      </c>
      <c r="M747" s="28" t="n">
        <v>28</v>
      </c>
      <c r="N747" s="28" t="n">
        <v>1</v>
      </c>
      <c r="O747" s="28" t="inlineStr">
        <is>
          <t>고2 저4</t>
        </is>
      </c>
      <c r="P747" s="27" t="n">
        <v>59</v>
      </c>
      <c r="Q747" s="28" t="inlineStr">
        <is>
          <t>-0</t>
        </is>
      </c>
      <c r="R747" s="28" t="inlineStr">
        <is>
          <t>상위52.2%</t>
        </is>
      </c>
      <c r="S747" s="28" t="n">
        <v>3</v>
      </c>
      <c r="T747" s="28" t="n">
        <v>0</v>
      </c>
      <c r="U747" s="28" t="n">
        <v>0</v>
      </c>
      <c r="V747" s="28" t="n">
        <v>0</v>
      </c>
      <c r="W747" s="28" t="n">
        <v>1</v>
      </c>
      <c r="X747" s="28" t="n">
        <v>28</v>
      </c>
      <c r="Y747" s="28" t="n">
        <v>4</v>
      </c>
      <c r="Z747" s="28" t="n">
        <v>29.97</v>
      </c>
      <c r="AA747" s="28" t="n">
        <v>22.47</v>
      </c>
    </row>
    <row r="748">
      <c r="A748" s="27" t="n">
        <v>479</v>
      </c>
      <c r="B748" s="28" t="n">
        <v>8</v>
      </c>
      <c r="C748" s="28" t="n">
        <v>23</v>
      </c>
      <c r="D748" s="28" t="n">
        <v>25</v>
      </c>
      <c r="E748" s="28" t="n">
        <v>27</v>
      </c>
      <c r="F748" s="28" t="n">
        <v>35</v>
      </c>
      <c r="G748" s="28" t="n">
        <v>44</v>
      </c>
      <c r="H748" s="28" t="n">
        <v>24</v>
      </c>
      <c r="I748" s="30" t="inlineStr">
        <is>
          <t>8 23 25 27 35 44</t>
        </is>
      </c>
      <c r="J748" s="28" t="n">
        <v>162</v>
      </c>
      <c r="K748" s="28" t="n">
        <v>4</v>
      </c>
      <c r="L748" s="28" t="n">
        <v>7</v>
      </c>
      <c r="M748" s="28" t="n">
        <v>36</v>
      </c>
      <c r="N748" s="28" t="n">
        <v>0</v>
      </c>
      <c r="O748" s="28" t="inlineStr">
        <is>
          <t>고5 저1</t>
        </is>
      </c>
      <c r="P748" s="27" t="n">
        <v>61</v>
      </c>
      <c r="Q748" s="28" t="inlineStr">
        <is>
          <t>+2</t>
        </is>
      </c>
      <c r="R748" s="28" t="inlineStr">
        <is>
          <t>상위45.2%</t>
        </is>
      </c>
      <c r="S748" s="28" t="n">
        <v>5</v>
      </c>
      <c r="T748" s="28" t="n">
        <v>0</v>
      </c>
      <c r="U748" s="28" t="n">
        <v>0</v>
      </c>
      <c r="V748" s="28" t="n">
        <v>0</v>
      </c>
      <c r="W748" s="28" t="n">
        <v>1</v>
      </c>
      <c r="X748" s="28" t="n">
        <v>29</v>
      </c>
      <c r="Y748" s="28" t="n">
        <v>6</v>
      </c>
      <c r="Z748" s="28" t="n">
        <v>22.33</v>
      </c>
      <c r="AA748" s="28" t="n">
        <v>26.08</v>
      </c>
    </row>
    <row r="749">
      <c r="A749" s="27" t="n">
        <v>478</v>
      </c>
      <c r="B749" s="28" t="n">
        <v>18</v>
      </c>
      <c r="C749" s="28" t="n">
        <v>29</v>
      </c>
      <c r="D749" s="28" t="n">
        <v>30</v>
      </c>
      <c r="E749" s="28" t="n">
        <v>37</v>
      </c>
      <c r="F749" s="28" t="n">
        <v>39</v>
      </c>
      <c r="G749" s="28" t="n">
        <v>43</v>
      </c>
      <c r="H749" s="28" t="n">
        <v>8</v>
      </c>
      <c r="I749" s="30" t="inlineStr">
        <is>
          <t>18 29 30 37 39 43</t>
        </is>
      </c>
      <c r="J749" s="28" t="n">
        <v>196</v>
      </c>
      <c r="K749" s="28" t="n">
        <v>4</v>
      </c>
      <c r="L749" s="28" t="n">
        <v>10</v>
      </c>
      <c r="M749" s="28" t="n">
        <v>25</v>
      </c>
      <c r="N749" s="28" t="n">
        <v>1</v>
      </c>
      <c r="O749" s="28" t="inlineStr">
        <is>
          <t>고5 저1</t>
        </is>
      </c>
      <c r="P749" s="27" t="n">
        <v>66</v>
      </c>
      <c r="Q749" s="28" t="inlineStr">
        <is>
          <t>+7</t>
        </is>
      </c>
      <c r="R749" s="28" t="inlineStr">
        <is>
          <t>상위29.4%</t>
        </is>
      </c>
      <c r="S749" s="28" t="n">
        <v>5</v>
      </c>
      <c r="T749" s="28" t="n">
        <v>0</v>
      </c>
      <c r="U749" s="28" t="n">
        <v>0</v>
      </c>
      <c r="V749" s="28" t="n">
        <v>0</v>
      </c>
      <c r="W749" s="28" t="n">
        <v>0</v>
      </c>
      <c r="X749" s="28" t="n">
        <v>33</v>
      </c>
      <c r="Y749" s="28" t="n">
        <v>14</v>
      </c>
      <c r="Z749" s="28" t="n">
        <v>9.869999999999999</v>
      </c>
      <c r="AA749" s="28" t="n">
        <v>20.41</v>
      </c>
    </row>
    <row r="750">
      <c r="A750" s="38" t="n">
        <v>477</v>
      </c>
      <c r="B750" s="39" t="n">
        <v>14</v>
      </c>
      <c r="C750" s="39" t="n">
        <v>25</v>
      </c>
      <c r="D750" s="39" t="n">
        <v>29</v>
      </c>
      <c r="E750" s="39" t="n">
        <v>32</v>
      </c>
      <c r="F750" s="39" t="n">
        <v>33</v>
      </c>
      <c r="G750" s="39" t="n">
        <v>45</v>
      </c>
      <c r="H750" s="39" t="n">
        <v>37</v>
      </c>
      <c r="I750" s="40" t="inlineStr">
        <is>
          <t>14 25 29 32 33 45</t>
        </is>
      </c>
      <c r="J750" s="39" t="n">
        <v>178</v>
      </c>
      <c r="K750" s="39" t="n">
        <v>4</v>
      </c>
      <c r="L750" s="39" t="n">
        <v>9</v>
      </c>
      <c r="M750" s="39" t="n">
        <v>31</v>
      </c>
      <c r="N750" s="39" t="n">
        <v>1</v>
      </c>
      <c r="O750" s="39" t="inlineStr">
        <is>
          <t>고5 저1</t>
        </is>
      </c>
      <c r="P750" s="38" t="n">
        <v>42</v>
      </c>
      <c r="Q750" s="39" t="inlineStr">
        <is>
          <t>-17</t>
        </is>
      </c>
      <c r="R750" s="39" t="inlineStr">
        <is>
          <t>상위95.6%</t>
        </is>
      </c>
      <c r="S750" s="39" t="n">
        <v>4</v>
      </c>
      <c r="T750" s="39" t="n">
        <v>0</v>
      </c>
      <c r="U750" s="39" t="n">
        <v>0</v>
      </c>
      <c r="V750" s="39" t="n">
        <v>0</v>
      </c>
      <c r="W750" s="39" t="n">
        <v>2</v>
      </c>
      <c r="X750" s="39" t="n">
        <v>18</v>
      </c>
      <c r="Y750" s="39" t="n">
        <v>8</v>
      </c>
      <c r="Z750" s="39" t="n">
        <v>19.19</v>
      </c>
      <c r="AA750" s="39" t="n">
        <v>12.93</v>
      </c>
    </row>
    <row r="751">
      <c r="A751" s="27" t="n">
        <v>476</v>
      </c>
      <c r="B751" s="28" t="n">
        <v>9</v>
      </c>
      <c r="C751" s="28" t="n">
        <v>12</v>
      </c>
      <c r="D751" s="28" t="n">
        <v>13</v>
      </c>
      <c r="E751" s="28" t="n">
        <v>15</v>
      </c>
      <c r="F751" s="28" t="n">
        <v>37</v>
      </c>
      <c r="G751" s="28" t="n">
        <v>38</v>
      </c>
      <c r="H751" s="28" t="n">
        <v>27</v>
      </c>
      <c r="I751" s="30" t="inlineStr">
        <is>
          <t>9 12 13 15 37 38</t>
        </is>
      </c>
      <c r="J751" s="28" t="n">
        <v>124</v>
      </c>
      <c r="K751" s="28" t="n">
        <v>4</v>
      </c>
      <c r="L751" s="28" t="n">
        <v>7</v>
      </c>
      <c r="M751" s="28" t="n">
        <v>29</v>
      </c>
      <c r="N751" s="28" t="n">
        <v>2</v>
      </c>
      <c r="O751" s="28" t="inlineStr">
        <is>
          <t>고2 저4</t>
        </is>
      </c>
      <c r="P751" s="27" t="n">
        <v>60</v>
      </c>
      <c r="Q751" s="28" t="inlineStr">
        <is>
          <t>+1</t>
        </is>
      </c>
      <c r="R751" s="28" t="inlineStr">
        <is>
          <t>상위48.5%</t>
        </is>
      </c>
      <c r="S751" s="28" t="n">
        <v>6</v>
      </c>
      <c r="T751" s="28" t="n">
        <v>0</v>
      </c>
      <c r="U751" s="28" t="n">
        <v>0</v>
      </c>
      <c r="V751" s="28" t="n">
        <v>0</v>
      </c>
      <c r="W751" s="28" t="n">
        <v>0</v>
      </c>
      <c r="X751" s="28" t="n">
        <v>30</v>
      </c>
      <c r="Y751" s="28" t="n">
        <v>4</v>
      </c>
      <c r="Z751" s="28" t="n">
        <v>34.4</v>
      </c>
      <c r="AA751" s="28" t="n">
        <v>18.39</v>
      </c>
    </row>
    <row r="752">
      <c r="A752" s="38" t="n">
        <v>475</v>
      </c>
      <c r="B752" s="39" t="n">
        <v>1</v>
      </c>
      <c r="C752" s="39" t="n">
        <v>9</v>
      </c>
      <c r="D752" s="39" t="n">
        <v>14</v>
      </c>
      <c r="E752" s="39" t="n">
        <v>16</v>
      </c>
      <c r="F752" s="39" t="n">
        <v>21</v>
      </c>
      <c r="G752" s="39" t="n">
        <v>29</v>
      </c>
      <c r="H752" s="39" t="n">
        <v>3</v>
      </c>
      <c r="I752" s="40" t="inlineStr">
        <is>
          <t>1 9 14 16 21 29</t>
        </is>
      </c>
      <c r="J752" s="39" t="n">
        <v>90</v>
      </c>
      <c r="K752" s="39" t="n">
        <v>4</v>
      </c>
      <c r="L752" s="39" t="n">
        <v>4</v>
      </c>
      <c r="M752" s="39" t="n">
        <v>28</v>
      </c>
      <c r="N752" s="39" t="n">
        <v>0</v>
      </c>
      <c r="O752" s="39" t="inlineStr">
        <is>
          <t>고1 저5</t>
        </is>
      </c>
      <c r="P752" s="38" t="n">
        <v>49</v>
      </c>
      <c r="Q752" s="39" t="inlineStr">
        <is>
          <t>-10</t>
        </is>
      </c>
      <c r="R752" s="39" t="inlineStr">
        <is>
          <t>상위84.8%</t>
        </is>
      </c>
      <c r="S752" s="39" t="n">
        <v>3</v>
      </c>
      <c r="T752" s="39" t="n">
        <v>0</v>
      </c>
      <c r="U752" s="39" t="n">
        <v>0</v>
      </c>
      <c r="V752" s="39" t="n">
        <v>0</v>
      </c>
      <c r="W752" s="39" t="n">
        <v>1</v>
      </c>
      <c r="X752" s="39" t="n">
        <v>23</v>
      </c>
      <c r="Y752" s="39" t="n">
        <v>8</v>
      </c>
      <c r="Z752" s="39" t="n">
        <v>16.94</v>
      </c>
      <c r="AA752" s="39" t="n">
        <v>14.65</v>
      </c>
    </row>
    <row r="753">
      <c r="A753" s="25" t="n">
        <v>474</v>
      </c>
      <c r="B753" s="26" t="n">
        <v>4</v>
      </c>
      <c r="C753" s="26" t="n">
        <v>13</v>
      </c>
      <c r="D753" s="26" t="n">
        <v>18</v>
      </c>
      <c r="E753" s="26" t="n">
        <v>31</v>
      </c>
      <c r="F753" s="26" t="n">
        <v>33</v>
      </c>
      <c r="G753" s="26" t="n">
        <v>45</v>
      </c>
      <c r="H753" s="26" t="n">
        <v>43</v>
      </c>
      <c r="I753" s="44" t="inlineStr">
        <is>
          <t>4 13 18 31 33 45</t>
        </is>
      </c>
      <c r="J753" s="26" t="n">
        <v>144</v>
      </c>
      <c r="K753" s="26" t="n">
        <v>4</v>
      </c>
      <c r="L753" s="26" t="n">
        <v>8</v>
      </c>
      <c r="M753" s="26" t="n">
        <v>41</v>
      </c>
      <c r="N753" s="26" t="n">
        <v>0</v>
      </c>
      <c r="O753" s="26" t="inlineStr">
        <is>
          <t>고3 저3</t>
        </is>
      </c>
      <c r="P753" s="25" t="n">
        <v>70</v>
      </c>
      <c r="Q753" s="26" t="inlineStr">
        <is>
          <t>+11</t>
        </is>
      </c>
      <c r="R753" s="26" t="inlineStr">
        <is>
          <t>상위17.7%</t>
        </is>
      </c>
      <c r="S753" s="26" t="n">
        <v>8</v>
      </c>
      <c r="T753" s="26" t="n">
        <v>0</v>
      </c>
      <c r="U753" s="26" t="n">
        <v>0</v>
      </c>
      <c r="V753" s="26" t="n">
        <v>0</v>
      </c>
      <c r="W753" s="26" t="n">
        <v>2</v>
      </c>
      <c r="X753" s="26" t="n">
        <v>32</v>
      </c>
      <c r="Y753" s="26" t="n">
        <v>15</v>
      </c>
      <c r="Z753" s="26" t="n">
        <v>9.369999999999999</v>
      </c>
      <c r="AA753" s="26" t="n">
        <v>22.3</v>
      </c>
    </row>
    <row r="754">
      <c r="A754" s="38" t="n">
        <v>473</v>
      </c>
      <c r="B754" s="39" t="n">
        <v>8</v>
      </c>
      <c r="C754" s="39" t="n">
        <v>13</v>
      </c>
      <c r="D754" s="39" t="n">
        <v>20</v>
      </c>
      <c r="E754" s="39" t="n">
        <v>22</v>
      </c>
      <c r="F754" s="39" t="n">
        <v>23</v>
      </c>
      <c r="G754" s="39" t="n">
        <v>36</v>
      </c>
      <c r="H754" s="39" t="n">
        <v>34</v>
      </c>
      <c r="I754" s="40" t="inlineStr">
        <is>
          <t>8 13 20 22 23 36</t>
        </is>
      </c>
      <c r="J754" s="39" t="n">
        <v>122</v>
      </c>
      <c r="K754" s="39" t="n">
        <v>2</v>
      </c>
      <c r="L754" s="39" t="n">
        <v>9</v>
      </c>
      <c r="M754" s="39" t="n">
        <v>28</v>
      </c>
      <c r="N754" s="39" t="n">
        <v>1</v>
      </c>
      <c r="O754" s="39" t="inlineStr">
        <is>
          <t>고2 저4</t>
        </is>
      </c>
      <c r="P754" s="38" t="n">
        <v>41</v>
      </c>
      <c r="Q754" s="39" t="inlineStr">
        <is>
          <t>-18</t>
        </is>
      </c>
      <c r="R754" s="39" t="inlineStr">
        <is>
          <t>상위96.2%</t>
        </is>
      </c>
      <c r="S754" s="39" t="n">
        <v>3</v>
      </c>
      <c r="T754" s="39" t="n">
        <v>0</v>
      </c>
      <c r="U754" s="39" t="n">
        <v>0</v>
      </c>
      <c r="V754" s="39" t="n">
        <v>0</v>
      </c>
      <c r="W754" s="39" t="n">
        <v>1</v>
      </c>
      <c r="X754" s="39" t="n">
        <v>19</v>
      </c>
      <c r="Y754" s="39" t="n">
        <v>4</v>
      </c>
      <c r="Z754" s="39" t="n">
        <v>32.5</v>
      </c>
      <c r="AA754" s="39" t="n">
        <v>15.71</v>
      </c>
    </row>
    <row r="755">
      <c r="A755" s="25" t="n">
        <v>472</v>
      </c>
      <c r="B755" s="26" t="n">
        <v>16</v>
      </c>
      <c r="C755" s="26" t="n">
        <v>25</v>
      </c>
      <c r="D755" s="26" t="n">
        <v>26</v>
      </c>
      <c r="E755" s="26" t="n">
        <v>31</v>
      </c>
      <c r="F755" s="26" t="n">
        <v>36</v>
      </c>
      <c r="G755" s="26" t="n">
        <v>43</v>
      </c>
      <c r="H755" s="26" t="n">
        <v>44</v>
      </c>
      <c r="I755" s="44" t="inlineStr">
        <is>
          <t>16 25 26 31 36 43</t>
        </is>
      </c>
      <c r="J755" s="26" t="n">
        <v>177</v>
      </c>
      <c r="K755" s="26" t="n">
        <v>3</v>
      </c>
      <c r="L755" s="26" t="n">
        <v>8</v>
      </c>
      <c r="M755" s="26" t="n">
        <v>27</v>
      </c>
      <c r="N755" s="26" t="n">
        <v>1</v>
      </c>
      <c r="O755" s="26" t="inlineStr">
        <is>
          <t>고5 저1</t>
        </is>
      </c>
      <c r="P755" s="25" t="n">
        <v>72</v>
      </c>
      <c r="Q755" s="26" t="inlineStr">
        <is>
          <t>+13</t>
        </is>
      </c>
      <c r="R755" s="26" t="inlineStr">
        <is>
          <t>상위12.8%</t>
        </is>
      </c>
      <c r="S755" s="26" t="n">
        <v>8</v>
      </c>
      <c r="T755" s="26" t="n">
        <v>0</v>
      </c>
      <c r="U755" s="26" t="n">
        <v>0</v>
      </c>
      <c r="V755" s="26" t="n">
        <v>1</v>
      </c>
      <c r="W755" s="26" t="n">
        <v>2</v>
      </c>
      <c r="X755" s="26" t="n">
        <v>31</v>
      </c>
      <c r="Y755" s="26" t="n">
        <v>7</v>
      </c>
      <c r="Z755" s="26" t="n">
        <v>18.1</v>
      </c>
      <c r="AA755" s="26" t="n">
        <v>16.97</v>
      </c>
    </row>
    <row r="756">
      <c r="A756" s="25" t="n">
        <v>471</v>
      </c>
      <c r="B756" s="26" t="n">
        <v>6</v>
      </c>
      <c r="C756" s="26" t="n">
        <v>13</v>
      </c>
      <c r="D756" s="26" t="n">
        <v>29</v>
      </c>
      <c r="E756" s="26" t="n">
        <v>37</v>
      </c>
      <c r="F756" s="26" t="n">
        <v>39</v>
      </c>
      <c r="G756" s="26" t="n">
        <v>41</v>
      </c>
      <c r="H756" s="26" t="n">
        <v>43</v>
      </c>
      <c r="I756" s="44" t="inlineStr">
        <is>
          <t>6 13 29 37 39 41</t>
        </is>
      </c>
      <c r="J756" s="26" t="n">
        <v>165</v>
      </c>
      <c r="K756" s="26" t="n">
        <v>5</v>
      </c>
      <c r="L756" s="26" t="n">
        <v>9</v>
      </c>
      <c r="M756" s="26" t="n">
        <v>35</v>
      </c>
      <c r="N756" s="26" t="n">
        <v>0</v>
      </c>
      <c r="O756" s="26" t="inlineStr">
        <is>
          <t>고4 저2</t>
        </is>
      </c>
      <c r="P756" s="25" t="n">
        <v>67</v>
      </c>
      <c r="Q756" s="26" t="inlineStr">
        <is>
          <t>+8</t>
        </is>
      </c>
      <c r="R756" s="26" t="inlineStr">
        <is>
          <t>상위26.4%</t>
        </is>
      </c>
      <c r="S756" s="26" t="n">
        <v>5</v>
      </c>
      <c r="T756" s="26" t="n">
        <v>0</v>
      </c>
      <c r="U756" s="26" t="n">
        <v>0</v>
      </c>
      <c r="V756" s="26" t="n">
        <v>0</v>
      </c>
      <c r="W756" s="26" t="n">
        <v>1</v>
      </c>
      <c r="X756" s="26" t="n">
        <v>32</v>
      </c>
      <c r="Y756" s="26" t="n">
        <v>7</v>
      </c>
      <c r="Z756" s="26" t="n">
        <v>19.39</v>
      </c>
      <c r="AA756" s="26" t="n">
        <v>21.05</v>
      </c>
    </row>
    <row r="757">
      <c r="A757" s="27" t="n">
        <v>470</v>
      </c>
      <c r="B757" s="28" t="n">
        <v>10</v>
      </c>
      <c r="C757" s="28" t="n">
        <v>16</v>
      </c>
      <c r="D757" s="28" t="n">
        <v>20</v>
      </c>
      <c r="E757" s="28" t="n">
        <v>39</v>
      </c>
      <c r="F757" s="28" t="n">
        <v>41</v>
      </c>
      <c r="G757" s="28" t="n">
        <v>42</v>
      </c>
      <c r="H757" s="28" t="n">
        <v>27</v>
      </c>
      <c r="I757" s="30" t="inlineStr">
        <is>
          <t>10 16 20 39 41 42</t>
        </is>
      </c>
      <c r="J757" s="28" t="n">
        <v>168</v>
      </c>
      <c r="K757" s="28" t="n">
        <v>2</v>
      </c>
      <c r="L757" s="28" t="n">
        <v>10</v>
      </c>
      <c r="M757" s="28" t="n">
        <v>32</v>
      </c>
      <c r="N757" s="28" t="n">
        <v>1</v>
      </c>
      <c r="O757" s="28" t="inlineStr">
        <is>
          <t>고3 저3</t>
        </is>
      </c>
      <c r="P757" s="27" t="n">
        <v>61</v>
      </c>
      <c r="Q757" s="28" t="inlineStr">
        <is>
          <t>+2</t>
        </is>
      </c>
      <c r="R757" s="28" t="inlineStr">
        <is>
          <t>상위45.2%</t>
        </is>
      </c>
      <c r="S757" s="28" t="n">
        <v>5</v>
      </c>
      <c r="T757" s="28" t="n">
        <v>0</v>
      </c>
      <c r="U757" s="28" t="n">
        <v>0</v>
      </c>
      <c r="V757" s="28" t="n">
        <v>0</v>
      </c>
      <c r="W757" s="28" t="n">
        <v>1</v>
      </c>
      <c r="X757" s="28" t="n">
        <v>29</v>
      </c>
      <c r="Y757" s="28" t="n">
        <v>3</v>
      </c>
      <c r="Z757" s="28" t="n">
        <v>43.33</v>
      </c>
      <c r="AA757" s="28" t="n">
        <v>17.65</v>
      </c>
    </row>
    <row r="758">
      <c r="A758" s="38" t="n">
        <v>469</v>
      </c>
      <c r="B758" s="39" t="n">
        <v>4</v>
      </c>
      <c r="C758" s="39" t="n">
        <v>21</v>
      </c>
      <c r="D758" s="39" t="n">
        <v>22</v>
      </c>
      <c r="E758" s="39" t="n">
        <v>34</v>
      </c>
      <c r="F758" s="39" t="n">
        <v>37</v>
      </c>
      <c r="G758" s="39" t="n">
        <v>38</v>
      </c>
      <c r="H758" s="39" t="n">
        <v>33</v>
      </c>
      <c r="I758" s="40" t="inlineStr">
        <is>
          <t>4 21 22 34 37 38</t>
        </is>
      </c>
      <c r="J758" s="39" t="n">
        <v>156</v>
      </c>
      <c r="K758" s="39" t="n">
        <v>2</v>
      </c>
      <c r="L758" s="39" t="n">
        <v>7</v>
      </c>
      <c r="M758" s="39" t="n">
        <v>34</v>
      </c>
      <c r="N758" s="39" t="n">
        <v>2</v>
      </c>
      <c r="O758" s="39" t="inlineStr">
        <is>
          <t>고3 저3</t>
        </is>
      </c>
      <c r="P758" s="38" t="n">
        <v>44</v>
      </c>
      <c r="Q758" s="39" t="inlineStr">
        <is>
          <t>-15</t>
        </is>
      </c>
      <c r="R758" s="39" t="inlineStr">
        <is>
          <t>상위93.5%</t>
        </is>
      </c>
      <c r="S758" s="39" t="n">
        <v>4</v>
      </c>
      <c r="T758" s="39" t="n">
        <v>0</v>
      </c>
      <c r="U758" s="39" t="n">
        <v>0</v>
      </c>
      <c r="V758" s="39" t="n">
        <v>0</v>
      </c>
      <c r="W758" s="39" t="n">
        <v>0</v>
      </c>
      <c r="X758" s="39" t="n">
        <v>22</v>
      </c>
      <c r="Y758" s="39" t="n">
        <v>4</v>
      </c>
      <c r="Z758" s="39" t="n">
        <v>33.3</v>
      </c>
      <c r="AA758" s="39" t="n">
        <v>15.76</v>
      </c>
    </row>
    <row r="759">
      <c r="A759" s="27" t="n">
        <v>468</v>
      </c>
      <c r="B759" s="28" t="n">
        <v>8</v>
      </c>
      <c r="C759" s="28" t="n">
        <v>13</v>
      </c>
      <c r="D759" s="28" t="n">
        <v>15</v>
      </c>
      <c r="E759" s="28" t="n">
        <v>28</v>
      </c>
      <c r="F759" s="28" t="n">
        <v>37</v>
      </c>
      <c r="G759" s="28" t="n">
        <v>43</v>
      </c>
      <c r="H759" s="28" t="n">
        <v>17</v>
      </c>
      <c r="I759" s="30" t="inlineStr">
        <is>
          <t>8 13 15 28 37 43</t>
        </is>
      </c>
      <c r="J759" s="28" t="n">
        <v>144</v>
      </c>
      <c r="K759" s="28" t="n">
        <v>4</v>
      </c>
      <c r="L759" s="28" t="n">
        <v>9</v>
      </c>
      <c r="M759" s="28" t="n">
        <v>35</v>
      </c>
      <c r="N759" s="28" t="n">
        <v>0</v>
      </c>
      <c r="O759" s="28" t="inlineStr">
        <is>
          <t>고3 저3</t>
        </is>
      </c>
      <c r="P759" s="27" t="n">
        <v>66</v>
      </c>
      <c r="Q759" s="28" t="inlineStr">
        <is>
          <t>+7</t>
        </is>
      </c>
      <c r="R759" s="28" t="inlineStr">
        <is>
          <t>상위29.4%</t>
        </is>
      </c>
      <c r="S759" s="28" t="n">
        <v>7</v>
      </c>
      <c r="T759" s="28" t="n">
        <v>0</v>
      </c>
      <c r="U759" s="28" t="n">
        <v>0</v>
      </c>
      <c r="V759" s="28" t="n">
        <v>0</v>
      </c>
      <c r="W759" s="28" t="n">
        <v>2</v>
      </c>
      <c r="X759" s="28" t="n">
        <v>30</v>
      </c>
      <c r="Y759" s="28" t="n">
        <v>9</v>
      </c>
      <c r="Z759" s="28" t="n">
        <v>15.27</v>
      </c>
      <c r="AA759" s="28" t="n">
        <v>31.04</v>
      </c>
    </row>
    <row r="760">
      <c r="A760" s="41" t="n">
        <v>467</v>
      </c>
      <c r="B760" s="42" t="n">
        <v>2</v>
      </c>
      <c r="C760" s="42" t="n">
        <v>12</v>
      </c>
      <c r="D760" s="42" t="n">
        <v>14</v>
      </c>
      <c r="E760" s="42" t="n">
        <v>17</v>
      </c>
      <c r="F760" s="42" t="n">
        <v>24</v>
      </c>
      <c r="G760" s="42" t="n">
        <v>40</v>
      </c>
      <c r="H760" s="42" t="n">
        <v>39</v>
      </c>
      <c r="I760" s="43" t="inlineStr">
        <is>
          <t>2 12 14 17 24 40</t>
        </is>
      </c>
      <c r="J760" s="42" t="n">
        <v>109</v>
      </c>
      <c r="K760" s="42" t="n">
        <v>1</v>
      </c>
      <c r="L760" s="42" t="n">
        <v>8</v>
      </c>
      <c r="M760" s="42" t="n">
        <v>38</v>
      </c>
      <c r="N760" s="42" t="n">
        <v>0</v>
      </c>
      <c r="O760" s="42" t="inlineStr">
        <is>
          <t>고2 저4</t>
        </is>
      </c>
      <c r="P760" s="41" t="n">
        <v>53</v>
      </c>
      <c r="Q760" s="42" t="inlineStr">
        <is>
          <t>-6</t>
        </is>
      </c>
      <c r="R760" s="42" t="inlineStr">
        <is>
          <t>상위73.7%</t>
        </is>
      </c>
      <c r="S760" s="42" t="n">
        <v>5</v>
      </c>
      <c r="T760" s="42" t="n">
        <v>0</v>
      </c>
      <c r="U760" s="42" t="n">
        <v>0</v>
      </c>
      <c r="V760" s="42" t="n">
        <v>0</v>
      </c>
      <c r="W760" s="42" t="n">
        <v>3</v>
      </c>
      <c r="X760" s="42" t="n">
        <v>22</v>
      </c>
      <c r="Y760" s="42" t="n">
        <v>9</v>
      </c>
      <c r="Z760" s="42" t="n">
        <v>14.35</v>
      </c>
      <c r="AA760" s="42" t="n">
        <v>14.63</v>
      </c>
    </row>
    <row r="761">
      <c r="A761" s="38" t="n">
        <v>466</v>
      </c>
      <c r="B761" s="39" t="n">
        <v>4</v>
      </c>
      <c r="C761" s="39" t="n">
        <v>10</v>
      </c>
      <c r="D761" s="39" t="n">
        <v>13</v>
      </c>
      <c r="E761" s="39" t="n">
        <v>23</v>
      </c>
      <c r="F761" s="39" t="n">
        <v>32</v>
      </c>
      <c r="G761" s="39" t="n">
        <v>44</v>
      </c>
      <c r="H761" s="39" t="n">
        <v>20</v>
      </c>
      <c r="I761" s="40" t="inlineStr">
        <is>
          <t>4 10 13 23 32 44</t>
        </is>
      </c>
      <c r="J761" s="39" t="n">
        <v>126</v>
      </c>
      <c r="K761" s="39" t="n">
        <v>2</v>
      </c>
      <c r="L761" s="39" t="n">
        <v>8</v>
      </c>
      <c r="M761" s="39" t="n">
        <v>40</v>
      </c>
      <c r="N761" s="39" t="n">
        <v>0</v>
      </c>
      <c r="O761" s="39" t="inlineStr">
        <is>
          <t>고3 저3</t>
        </is>
      </c>
      <c r="P761" s="38" t="n">
        <v>33</v>
      </c>
      <c r="Q761" s="39" t="inlineStr">
        <is>
          <t>-26</t>
        </is>
      </c>
      <c r="R761" s="39" t="inlineStr">
        <is>
          <t>상위99.3%</t>
        </is>
      </c>
      <c r="S761" s="39" t="n">
        <v>3</v>
      </c>
      <c r="T761" s="39" t="n">
        <v>0</v>
      </c>
      <c r="U761" s="39" t="n">
        <v>0</v>
      </c>
      <c r="V761" s="39" t="n">
        <v>0</v>
      </c>
      <c r="W761" s="39" t="n">
        <v>1</v>
      </c>
      <c r="X761" s="39" t="n">
        <v>15</v>
      </c>
      <c r="Y761" s="39" t="n">
        <v>9</v>
      </c>
      <c r="Z761" s="39" t="n">
        <v>15.3</v>
      </c>
      <c r="AA761" s="39" t="n">
        <v>14.22</v>
      </c>
    </row>
    <row r="762">
      <c r="A762" s="38" t="n">
        <v>465</v>
      </c>
      <c r="B762" s="39" t="n">
        <v>1</v>
      </c>
      <c r="C762" s="39" t="n">
        <v>8</v>
      </c>
      <c r="D762" s="39" t="n">
        <v>11</v>
      </c>
      <c r="E762" s="39" t="n">
        <v>13</v>
      </c>
      <c r="F762" s="39" t="n">
        <v>22</v>
      </c>
      <c r="G762" s="39" t="n">
        <v>38</v>
      </c>
      <c r="H762" s="39" t="n">
        <v>31</v>
      </c>
      <c r="I762" s="40" t="inlineStr">
        <is>
          <t>1 8 11 13 22 38</t>
        </is>
      </c>
      <c r="J762" s="39" t="n">
        <v>93</v>
      </c>
      <c r="K762" s="39" t="n">
        <v>3</v>
      </c>
      <c r="L762" s="39" t="n">
        <v>10</v>
      </c>
      <c r="M762" s="39" t="n">
        <v>37</v>
      </c>
      <c r="N762" s="39" t="n">
        <v>0</v>
      </c>
      <c r="O762" s="39" t="inlineStr">
        <is>
          <t>고1 저5</t>
        </is>
      </c>
      <c r="P762" s="38" t="n">
        <v>48</v>
      </c>
      <c r="Q762" s="39" t="inlineStr">
        <is>
          <t>-11</t>
        </is>
      </c>
      <c r="R762" s="39" t="inlineStr">
        <is>
          <t>상위87.0%</t>
        </is>
      </c>
      <c r="S762" s="39" t="n">
        <v>3</v>
      </c>
      <c r="T762" s="39" t="n">
        <v>0</v>
      </c>
      <c r="U762" s="39" t="n">
        <v>0</v>
      </c>
      <c r="V762" s="39" t="n">
        <v>0</v>
      </c>
      <c r="W762" s="39" t="n">
        <v>0</v>
      </c>
      <c r="X762" s="39" t="n">
        <v>24</v>
      </c>
      <c r="Y762" s="39" t="n">
        <v>7</v>
      </c>
      <c r="Z762" s="39" t="n">
        <v>19.24</v>
      </c>
      <c r="AA762" s="39" t="n">
        <v>17.13</v>
      </c>
    </row>
    <row r="763">
      <c r="A763" s="25" t="n">
        <v>464</v>
      </c>
      <c r="B763" s="26" t="n">
        <v>6</v>
      </c>
      <c r="C763" s="26" t="n">
        <v>12</v>
      </c>
      <c r="D763" s="26" t="n">
        <v>15</v>
      </c>
      <c r="E763" s="26" t="n">
        <v>34</v>
      </c>
      <c r="F763" s="26" t="n">
        <v>42</v>
      </c>
      <c r="G763" s="26" t="n">
        <v>44</v>
      </c>
      <c r="H763" s="26" t="n">
        <v>4</v>
      </c>
      <c r="I763" s="44" t="inlineStr">
        <is>
          <t>6 12 15 34 42 44</t>
        </is>
      </c>
      <c r="J763" s="26" t="n">
        <v>153</v>
      </c>
      <c r="K763" s="26" t="n">
        <v>1</v>
      </c>
      <c r="L763" s="26" t="n">
        <v>10</v>
      </c>
      <c r="M763" s="26" t="n">
        <v>38</v>
      </c>
      <c r="N763" s="26" t="n">
        <v>0</v>
      </c>
      <c r="O763" s="26" t="inlineStr">
        <is>
          <t>고3 저3</t>
        </is>
      </c>
      <c r="P763" s="25" t="n">
        <v>76</v>
      </c>
      <c r="Q763" s="26" t="inlineStr">
        <is>
          <t>+17</t>
        </is>
      </c>
      <c r="R763" s="26" t="inlineStr">
        <is>
          <t>상위6.5%</t>
        </is>
      </c>
      <c r="S763" s="26" t="n">
        <v>8</v>
      </c>
      <c r="T763" s="26" t="n">
        <v>0</v>
      </c>
      <c r="U763" s="26" t="n">
        <v>0</v>
      </c>
      <c r="V763" s="26" t="n">
        <v>0</v>
      </c>
      <c r="W763" s="26" t="n">
        <v>2</v>
      </c>
      <c r="X763" s="26" t="n">
        <v>35</v>
      </c>
      <c r="Y763" s="26" t="n">
        <v>13</v>
      </c>
      <c r="Z763" s="26" t="n">
        <v>33.56</v>
      </c>
      <c r="AA763" s="26" t="n">
        <v>22.41</v>
      </c>
    </row>
    <row r="764">
      <c r="A764" s="25" t="n">
        <v>463</v>
      </c>
      <c r="B764" s="26" t="n">
        <v>23</v>
      </c>
      <c r="C764" s="26" t="n">
        <v>29</v>
      </c>
      <c r="D764" s="26" t="n">
        <v>31</v>
      </c>
      <c r="E764" s="26" t="n">
        <v>33</v>
      </c>
      <c r="F764" s="26" t="n">
        <v>34</v>
      </c>
      <c r="G764" s="26" t="n">
        <v>44</v>
      </c>
      <c r="H764" s="26" t="n">
        <v>40</v>
      </c>
      <c r="I764" s="44" t="inlineStr">
        <is>
          <t>23 29 31 33 34 44</t>
        </is>
      </c>
      <c r="J764" s="26" t="n">
        <v>194</v>
      </c>
      <c r="K764" s="26" t="n">
        <v>4</v>
      </c>
      <c r="L764" s="26" t="n">
        <v>7</v>
      </c>
      <c r="M764" s="26" t="n">
        <v>21</v>
      </c>
      <c r="N764" s="26" t="n">
        <v>1</v>
      </c>
      <c r="O764" s="26" t="inlineStr">
        <is>
          <t>고6 저0</t>
        </is>
      </c>
      <c r="P764" s="25" t="n">
        <v>67</v>
      </c>
      <c r="Q764" s="26" t="inlineStr">
        <is>
          <t>+8</t>
        </is>
      </c>
      <c r="R764" s="26" t="inlineStr">
        <is>
          <t>상위26.4%</t>
        </is>
      </c>
      <c r="S764" s="26" t="n">
        <v>5</v>
      </c>
      <c r="T764" s="26" t="n">
        <v>0</v>
      </c>
      <c r="U764" s="26" t="n">
        <v>0</v>
      </c>
      <c r="V764" s="26" t="n">
        <v>0</v>
      </c>
      <c r="W764" s="26" t="n">
        <v>1</v>
      </c>
      <c r="X764" s="26" t="n">
        <v>32</v>
      </c>
      <c r="Y764" s="26" t="inlineStr">
        <is>
          <t>-</t>
        </is>
      </c>
      <c r="Z764" s="26" t="inlineStr">
        <is>
          <t>-</t>
        </is>
      </c>
      <c r="AA764" s="26" t="n">
        <v>26</v>
      </c>
    </row>
    <row r="765">
      <c r="A765" s="25" t="n">
        <v>462</v>
      </c>
      <c r="B765" s="26" t="n">
        <v>3</v>
      </c>
      <c r="C765" s="26" t="n">
        <v>20</v>
      </c>
      <c r="D765" s="26" t="n">
        <v>24</v>
      </c>
      <c r="E765" s="26" t="n">
        <v>32</v>
      </c>
      <c r="F765" s="26" t="n">
        <v>37</v>
      </c>
      <c r="G765" s="26" t="n">
        <v>45</v>
      </c>
      <c r="H765" s="26" t="n">
        <v>4</v>
      </c>
      <c r="I765" s="44" t="inlineStr">
        <is>
          <t>3 20 24 32 37 45</t>
        </is>
      </c>
      <c r="J765" s="26" t="n">
        <v>161</v>
      </c>
      <c r="K765" s="26" t="n">
        <v>3</v>
      </c>
      <c r="L765" s="26" t="n">
        <v>6</v>
      </c>
      <c r="M765" s="26" t="n">
        <v>42</v>
      </c>
      <c r="N765" s="26" t="n">
        <v>0</v>
      </c>
      <c r="O765" s="26" t="inlineStr">
        <is>
          <t>고4 저2</t>
        </is>
      </c>
      <c r="P765" s="25" t="n">
        <v>67</v>
      </c>
      <c r="Q765" s="26" t="inlineStr">
        <is>
          <t>+8</t>
        </is>
      </c>
      <c r="R765" s="26" t="inlineStr">
        <is>
          <t>상위26.4%</t>
        </is>
      </c>
      <c r="S765" s="26" t="n">
        <v>7</v>
      </c>
      <c r="T765" s="26" t="n">
        <v>0</v>
      </c>
      <c r="U765" s="26" t="n">
        <v>0</v>
      </c>
      <c r="V765" s="26" t="n">
        <v>0</v>
      </c>
      <c r="W765" s="26" t="n">
        <v>3</v>
      </c>
      <c r="X765" s="26" t="n">
        <v>29</v>
      </c>
      <c r="Y765" s="26" t="n">
        <v>8</v>
      </c>
      <c r="Z765" s="26" t="n">
        <v>14.84</v>
      </c>
      <c r="AA765" s="26" t="n">
        <v>20.3</v>
      </c>
    </row>
    <row r="766">
      <c r="A766" s="25" t="n">
        <v>461</v>
      </c>
      <c r="B766" s="26" t="n">
        <v>11</v>
      </c>
      <c r="C766" s="26" t="n">
        <v>18</v>
      </c>
      <c r="D766" s="26" t="n">
        <v>26</v>
      </c>
      <c r="E766" s="26" t="n">
        <v>31</v>
      </c>
      <c r="F766" s="26" t="n">
        <v>37</v>
      </c>
      <c r="G766" s="26" t="n">
        <v>40</v>
      </c>
      <c r="H766" s="26" t="n">
        <v>43</v>
      </c>
      <c r="I766" s="44" t="inlineStr">
        <is>
          <t>11 18 26 31 37 40</t>
        </is>
      </c>
      <c r="J766" s="26" t="n">
        <v>163</v>
      </c>
      <c r="K766" s="26" t="n">
        <v>3</v>
      </c>
      <c r="L766" s="26" t="n">
        <v>10</v>
      </c>
      <c r="M766" s="26" t="n">
        <v>29</v>
      </c>
      <c r="N766" s="26" t="n">
        <v>0</v>
      </c>
      <c r="O766" s="26" t="inlineStr">
        <is>
          <t>고4 저2</t>
        </is>
      </c>
      <c r="P766" s="25" t="n">
        <v>67</v>
      </c>
      <c r="Q766" s="26" t="inlineStr">
        <is>
          <t>+8</t>
        </is>
      </c>
      <c r="R766" s="26" t="inlineStr">
        <is>
          <t>상위26.4%</t>
        </is>
      </c>
      <c r="S766" s="26" t="n">
        <v>6</v>
      </c>
      <c r="T766" s="26" t="n">
        <v>0</v>
      </c>
      <c r="U766" s="26" t="n">
        <v>0</v>
      </c>
      <c r="V766" s="26" t="n">
        <v>0</v>
      </c>
      <c r="W766" s="26" t="n">
        <v>1</v>
      </c>
      <c r="X766" s="26" t="n">
        <v>32</v>
      </c>
      <c r="Y766" s="26" t="n">
        <v>6</v>
      </c>
      <c r="Z766" s="26" t="n">
        <v>19.49</v>
      </c>
      <c r="AA766" s="26" t="n">
        <v>23.08</v>
      </c>
    </row>
    <row r="767">
      <c r="A767" s="27" t="n">
        <v>460</v>
      </c>
      <c r="B767" s="28" t="n">
        <v>8</v>
      </c>
      <c r="C767" s="28" t="n">
        <v>11</v>
      </c>
      <c r="D767" s="28" t="n">
        <v>28</v>
      </c>
      <c r="E767" s="28" t="n">
        <v>30</v>
      </c>
      <c r="F767" s="28" t="n">
        <v>43</v>
      </c>
      <c r="G767" s="28" t="n">
        <v>45</v>
      </c>
      <c r="H767" s="28" t="n">
        <v>41</v>
      </c>
      <c r="I767" s="30" t="inlineStr">
        <is>
          <t>8 11 28 30 43 45</t>
        </is>
      </c>
      <c r="J767" s="28" t="n">
        <v>165</v>
      </c>
      <c r="K767" s="28" t="n">
        <v>3</v>
      </c>
      <c r="L767" s="28" t="n">
        <v>7</v>
      </c>
      <c r="M767" s="28" t="n">
        <v>37</v>
      </c>
      <c r="N767" s="28" t="n">
        <v>0</v>
      </c>
      <c r="O767" s="28" t="inlineStr">
        <is>
          <t>고4 저2</t>
        </is>
      </c>
      <c r="P767" s="27" t="n">
        <v>64</v>
      </c>
      <c r="Q767" s="28" t="inlineStr">
        <is>
          <t>+5</t>
        </is>
      </c>
      <c r="R767" s="28" t="inlineStr">
        <is>
          <t>상위35.2%</t>
        </is>
      </c>
      <c r="S767" s="28" t="n">
        <v>5</v>
      </c>
      <c r="T767" s="28" t="n">
        <v>0</v>
      </c>
      <c r="U767" s="28" t="n">
        <v>0</v>
      </c>
      <c r="V767" s="28" t="n">
        <v>0</v>
      </c>
      <c r="W767" s="28" t="n">
        <v>0</v>
      </c>
      <c r="X767" s="28" t="n">
        <v>32</v>
      </c>
      <c r="Y767" s="28" t="n">
        <v>4</v>
      </c>
      <c r="Z767" s="28" t="n">
        <v>31.81</v>
      </c>
      <c r="AA767" s="28" t="n">
        <v>24.6</v>
      </c>
    </row>
    <row r="768">
      <c r="A768" s="25" t="n">
        <v>459</v>
      </c>
      <c r="B768" s="26" t="n">
        <v>4</v>
      </c>
      <c r="C768" s="26" t="n">
        <v>6</v>
      </c>
      <c r="D768" s="26" t="n">
        <v>10</v>
      </c>
      <c r="E768" s="26" t="n">
        <v>14</v>
      </c>
      <c r="F768" s="26" t="n">
        <v>25</v>
      </c>
      <c r="G768" s="26" t="n">
        <v>40</v>
      </c>
      <c r="H768" s="26" t="n">
        <v>12</v>
      </c>
      <c r="I768" s="44" t="inlineStr">
        <is>
          <t>4 6 10 14 25 40</t>
        </is>
      </c>
      <c r="J768" s="26" t="n">
        <v>99</v>
      </c>
      <c r="K768" s="26" t="n">
        <v>1</v>
      </c>
      <c r="L768" s="26" t="n">
        <v>8</v>
      </c>
      <c r="M768" s="26" t="n">
        <v>36</v>
      </c>
      <c r="N768" s="26" t="n">
        <v>0</v>
      </c>
      <c r="O768" s="26" t="inlineStr">
        <is>
          <t>고2 저4</t>
        </is>
      </c>
      <c r="P768" s="25" t="n">
        <v>67</v>
      </c>
      <c r="Q768" s="26" t="inlineStr">
        <is>
          <t>+8</t>
        </is>
      </c>
      <c r="R768" s="26" t="inlineStr">
        <is>
          <t>상위26.4%</t>
        </is>
      </c>
      <c r="S768" s="26" t="n">
        <v>5</v>
      </c>
      <c r="T768" s="26" t="n">
        <v>0</v>
      </c>
      <c r="U768" s="26" t="n">
        <v>0</v>
      </c>
      <c r="V768" s="26" t="n">
        <v>0</v>
      </c>
      <c r="W768" s="26" t="n">
        <v>1</v>
      </c>
      <c r="X768" s="26" t="n">
        <v>32</v>
      </c>
      <c r="Y768" s="26" t="n">
        <v>7</v>
      </c>
      <c r="Z768" s="26" t="n">
        <v>16.56</v>
      </c>
      <c r="AA768" s="26" t="n">
        <v>23.3</v>
      </c>
    </row>
    <row r="769">
      <c r="A769" s="41" t="n">
        <v>458</v>
      </c>
      <c r="B769" s="42" t="n">
        <v>4</v>
      </c>
      <c r="C769" s="42" t="n">
        <v>9</v>
      </c>
      <c r="D769" s="42" t="n">
        <v>10</v>
      </c>
      <c r="E769" s="42" t="n">
        <v>32</v>
      </c>
      <c r="F769" s="42" t="n">
        <v>36</v>
      </c>
      <c r="G769" s="42" t="n">
        <v>40</v>
      </c>
      <c r="H769" s="42" t="n">
        <v>18</v>
      </c>
      <c r="I769" s="43" t="inlineStr">
        <is>
          <t>4 9 10 32 36 40</t>
        </is>
      </c>
      <c r="J769" s="42" t="n">
        <v>131</v>
      </c>
      <c r="K769" s="42" t="n">
        <v>1</v>
      </c>
      <c r="L769" s="42" t="n">
        <v>9</v>
      </c>
      <c r="M769" s="42" t="n">
        <v>36</v>
      </c>
      <c r="N769" s="42" t="n">
        <v>1</v>
      </c>
      <c r="O769" s="42" t="inlineStr">
        <is>
          <t>고3 저3</t>
        </is>
      </c>
      <c r="P769" s="41" t="n">
        <v>52</v>
      </c>
      <c r="Q769" s="42" t="inlineStr">
        <is>
          <t>-7</t>
        </is>
      </c>
      <c r="R769" s="42" t="inlineStr">
        <is>
          <t>상위77.4%</t>
        </is>
      </c>
      <c r="S769" s="42" t="n">
        <v>3</v>
      </c>
      <c r="T769" s="42" t="n">
        <v>0</v>
      </c>
      <c r="U769" s="42" t="n">
        <v>0</v>
      </c>
      <c r="V769" s="42" t="n">
        <v>0</v>
      </c>
      <c r="W769" s="42" t="n">
        <v>0</v>
      </c>
      <c r="X769" s="42" t="n">
        <v>26</v>
      </c>
      <c r="Y769" s="42" t="n">
        <v>8</v>
      </c>
      <c r="Z769" s="42" t="n">
        <v>16.09</v>
      </c>
      <c r="AA769" s="42" t="n">
        <v>21.28</v>
      </c>
    </row>
    <row r="770">
      <c r="A770" s="41" t="n">
        <v>457</v>
      </c>
      <c r="B770" s="42" t="n">
        <v>8</v>
      </c>
      <c r="C770" s="42" t="n">
        <v>10</v>
      </c>
      <c r="D770" s="42" t="n">
        <v>18</v>
      </c>
      <c r="E770" s="42" t="n">
        <v>23</v>
      </c>
      <c r="F770" s="42" t="n">
        <v>27</v>
      </c>
      <c r="G770" s="42" t="n">
        <v>40</v>
      </c>
      <c r="H770" s="42" t="n">
        <v>33</v>
      </c>
      <c r="I770" s="43" t="inlineStr">
        <is>
          <t>8 10 18 23 27 40</t>
        </is>
      </c>
      <c r="J770" s="42" t="n">
        <v>126</v>
      </c>
      <c r="K770" s="42" t="n">
        <v>2</v>
      </c>
      <c r="L770" s="42" t="n">
        <v>8</v>
      </c>
      <c r="M770" s="42" t="n">
        <v>32</v>
      </c>
      <c r="N770" s="42" t="n">
        <v>0</v>
      </c>
      <c r="O770" s="42" t="inlineStr">
        <is>
          <t>고3 저3</t>
        </is>
      </c>
      <c r="P770" s="41" t="n">
        <v>58</v>
      </c>
      <c r="Q770" s="42" t="inlineStr">
        <is>
          <t>-1</t>
        </is>
      </c>
      <c r="R770" s="42" t="inlineStr">
        <is>
          <t>상위55.5%</t>
        </is>
      </c>
      <c r="S770" s="42" t="n">
        <v>5</v>
      </c>
      <c r="T770" s="42" t="n">
        <v>0</v>
      </c>
      <c r="U770" s="42" t="n">
        <v>0</v>
      </c>
      <c r="V770" s="42" t="n">
        <v>0</v>
      </c>
      <c r="W770" s="42" t="n">
        <v>2</v>
      </c>
      <c r="X770" s="42" t="n">
        <v>26</v>
      </c>
      <c r="Y770" s="42" t="n">
        <v>10</v>
      </c>
      <c r="Z770" s="42" t="n">
        <v>11.6</v>
      </c>
      <c r="AA770" s="42" t="n">
        <v>27.46</v>
      </c>
    </row>
    <row r="771">
      <c r="A771" s="41" t="n">
        <v>456</v>
      </c>
      <c r="B771" s="42" t="n">
        <v>1</v>
      </c>
      <c r="C771" s="42" t="n">
        <v>7</v>
      </c>
      <c r="D771" s="42" t="n">
        <v>12</v>
      </c>
      <c r="E771" s="42" t="n">
        <v>18</v>
      </c>
      <c r="F771" s="42" t="n">
        <v>23</v>
      </c>
      <c r="G771" s="42" t="n">
        <v>27</v>
      </c>
      <c r="H771" s="42" t="n">
        <v>44</v>
      </c>
      <c r="I771" s="43" t="inlineStr">
        <is>
          <t>1 7 12 18 23 27</t>
        </is>
      </c>
      <c r="J771" s="42" t="n">
        <v>88</v>
      </c>
      <c r="K771" s="42" t="n">
        <v>4</v>
      </c>
      <c r="L771" s="42" t="n">
        <v>6</v>
      </c>
      <c r="M771" s="42" t="n">
        <v>26</v>
      </c>
      <c r="N771" s="42" t="n">
        <v>0</v>
      </c>
      <c r="O771" s="42" t="inlineStr">
        <is>
          <t>고2 저4</t>
        </is>
      </c>
      <c r="P771" s="41" t="n">
        <v>58</v>
      </c>
      <c r="Q771" s="42" t="inlineStr">
        <is>
          <t>-1</t>
        </is>
      </c>
      <c r="R771" s="42" t="inlineStr">
        <is>
          <t>상위55.5%</t>
        </is>
      </c>
      <c r="S771" s="42" t="n">
        <v>5</v>
      </c>
      <c r="T771" s="42" t="n">
        <v>0</v>
      </c>
      <c r="U771" s="42" t="n">
        <v>0</v>
      </c>
      <c r="V771" s="42" t="n">
        <v>0</v>
      </c>
      <c r="W771" s="42" t="n">
        <v>2</v>
      </c>
      <c r="X771" s="42" t="n">
        <v>26</v>
      </c>
      <c r="Y771" s="42" t="n">
        <v>7</v>
      </c>
      <c r="Z771" s="42" t="n">
        <v>15.99</v>
      </c>
      <c r="AA771" s="42" t="n">
        <v>19.43</v>
      </c>
    </row>
    <row r="772">
      <c r="A772" s="38" t="n">
        <v>455</v>
      </c>
      <c r="B772" s="39" t="n">
        <v>4</v>
      </c>
      <c r="C772" s="39" t="n">
        <v>19</v>
      </c>
      <c r="D772" s="39" t="n">
        <v>20</v>
      </c>
      <c r="E772" s="39" t="n">
        <v>26</v>
      </c>
      <c r="F772" s="39" t="n">
        <v>30</v>
      </c>
      <c r="G772" s="39" t="n">
        <v>35</v>
      </c>
      <c r="H772" s="39" t="n">
        <v>24</v>
      </c>
      <c r="I772" s="40" t="inlineStr">
        <is>
          <t>4 19 20 26 30 35</t>
        </is>
      </c>
      <c r="J772" s="39" t="n">
        <v>134</v>
      </c>
      <c r="K772" s="39" t="n">
        <v>2</v>
      </c>
      <c r="L772" s="39" t="n">
        <v>8</v>
      </c>
      <c r="M772" s="39" t="n">
        <v>31</v>
      </c>
      <c r="N772" s="39" t="n">
        <v>1</v>
      </c>
      <c r="O772" s="39" t="inlineStr">
        <is>
          <t>고3 저3</t>
        </is>
      </c>
      <c r="P772" s="38" t="n">
        <v>51</v>
      </c>
      <c r="Q772" s="39" t="inlineStr">
        <is>
          <t>-8</t>
        </is>
      </c>
      <c r="R772" s="39" t="inlineStr">
        <is>
          <t>상위79.2%</t>
        </is>
      </c>
      <c r="S772" s="39" t="n">
        <v>4</v>
      </c>
      <c r="T772" s="39" t="n">
        <v>0</v>
      </c>
      <c r="U772" s="39" t="n">
        <v>0</v>
      </c>
      <c r="V772" s="39" t="n">
        <v>0</v>
      </c>
      <c r="W772" s="39" t="n">
        <v>5</v>
      </c>
      <c r="X772" s="39" t="n">
        <v>18</v>
      </c>
      <c r="Y772" s="39" t="n">
        <v>7</v>
      </c>
      <c r="Z772" s="39" t="n">
        <v>16.36</v>
      </c>
      <c r="AA772" s="39" t="n">
        <v>24.66</v>
      </c>
    </row>
    <row r="773">
      <c r="A773" s="38" t="n">
        <v>454</v>
      </c>
      <c r="B773" s="39" t="n">
        <v>13</v>
      </c>
      <c r="C773" s="39" t="n">
        <v>25</v>
      </c>
      <c r="D773" s="39" t="n">
        <v>27</v>
      </c>
      <c r="E773" s="39" t="n">
        <v>34</v>
      </c>
      <c r="F773" s="39" t="n">
        <v>38</v>
      </c>
      <c r="G773" s="39" t="n">
        <v>41</v>
      </c>
      <c r="H773" s="39" t="n">
        <v>10</v>
      </c>
      <c r="I773" s="40" t="inlineStr">
        <is>
          <t>13 25 27 34 38 41</t>
        </is>
      </c>
      <c r="J773" s="39" t="n">
        <v>178</v>
      </c>
      <c r="K773" s="39" t="n">
        <v>4</v>
      </c>
      <c r="L773" s="39" t="n">
        <v>8</v>
      </c>
      <c r="M773" s="39" t="n">
        <v>28</v>
      </c>
      <c r="N773" s="39" t="n">
        <v>0</v>
      </c>
      <c r="O773" s="39" t="inlineStr">
        <is>
          <t>고5 저1</t>
        </is>
      </c>
      <c r="P773" s="38" t="n">
        <v>48</v>
      </c>
      <c r="Q773" s="39" t="inlineStr">
        <is>
          <t>-11</t>
        </is>
      </c>
      <c r="R773" s="39" t="inlineStr">
        <is>
          <t>상위87.0%</t>
        </is>
      </c>
      <c r="S773" s="39" t="n">
        <v>4</v>
      </c>
      <c r="T773" s="39" t="n">
        <v>0</v>
      </c>
      <c r="U773" s="39" t="n">
        <v>0</v>
      </c>
      <c r="V773" s="39" t="n">
        <v>0</v>
      </c>
      <c r="W773" s="39" t="n">
        <v>0</v>
      </c>
      <c r="X773" s="39" t="n">
        <v>24</v>
      </c>
      <c r="Y773" s="39" t="n">
        <v>7</v>
      </c>
      <c r="Z773" s="39" t="n">
        <v>16.09</v>
      </c>
      <c r="AA773" s="39" t="n">
        <v>25.57</v>
      </c>
    </row>
    <row r="774">
      <c r="A774" s="25" t="n">
        <v>453</v>
      </c>
      <c r="B774" s="26" t="n">
        <v>12</v>
      </c>
      <c r="C774" s="26" t="n">
        <v>24</v>
      </c>
      <c r="D774" s="26" t="n">
        <v>33</v>
      </c>
      <c r="E774" s="26" t="n">
        <v>38</v>
      </c>
      <c r="F774" s="26" t="n">
        <v>40</v>
      </c>
      <c r="G774" s="26" t="n">
        <v>42</v>
      </c>
      <c r="H774" s="26" t="n">
        <v>30</v>
      </c>
      <c r="I774" s="44" t="inlineStr">
        <is>
          <t>12 24 33 38 40 42</t>
        </is>
      </c>
      <c r="J774" s="26" t="n">
        <v>189</v>
      </c>
      <c r="K774" s="26" t="n">
        <v>1</v>
      </c>
      <c r="L774" s="26" t="n">
        <v>8</v>
      </c>
      <c r="M774" s="26" t="n">
        <v>30</v>
      </c>
      <c r="N774" s="26" t="n">
        <v>0</v>
      </c>
      <c r="O774" s="26" t="inlineStr">
        <is>
          <t>고5 저1</t>
        </is>
      </c>
      <c r="P774" s="25" t="n">
        <v>88</v>
      </c>
      <c r="Q774" s="26" t="inlineStr">
        <is>
          <t>+29</t>
        </is>
      </c>
      <c r="R774" s="26" t="inlineStr">
        <is>
          <t>상위0.8%</t>
        </is>
      </c>
      <c r="S774" s="26" t="n">
        <v>8</v>
      </c>
      <c r="T774" s="26" t="n">
        <v>0</v>
      </c>
      <c r="U774" s="26" t="n">
        <v>0</v>
      </c>
      <c r="V774" s="26" t="n">
        <v>0</v>
      </c>
      <c r="W774" s="26" t="n">
        <v>2</v>
      </c>
      <c r="X774" s="26" t="n">
        <v>41</v>
      </c>
      <c r="Y774" s="26" t="n">
        <v>5</v>
      </c>
      <c r="Z774" s="26" t="n">
        <v>22.63</v>
      </c>
      <c r="AA774" s="26" t="n">
        <v>27.2</v>
      </c>
    </row>
    <row r="775">
      <c r="A775" s="41" t="n">
        <v>452</v>
      </c>
      <c r="B775" s="42" t="n">
        <v>8</v>
      </c>
      <c r="C775" s="42" t="n">
        <v>10</v>
      </c>
      <c r="D775" s="42" t="n">
        <v>18</v>
      </c>
      <c r="E775" s="42" t="n">
        <v>30</v>
      </c>
      <c r="F775" s="42" t="n">
        <v>32</v>
      </c>
      <c r="G775" s="42" t="n">
        <v>34</v>
      </c>
      <c r="H775" s="42" t="n">
        <v>27</v>
      </c>
      <c r="I775" s="43" t="inlineStr">
        <is>
          <t>8 10 18 30 32 34</t>
        </is>
      </c>
      <c r="J775" s="42" t="n">
        <v>132</v>
      </c>
      <c r="K775" s="42" t="n">
        <v>0</v>
      </c>
      <c r="L775" s="42" t="n">
        <v>6</v>
      </c>
      <c r="M775" s="42" t="n">
        <v>26</v>
      </c>
      <c r="N775" s="42" t="n">
        <v>0</v>
      </c>
      <c r="O775" s="42" t="inlineStr">
        <is>
          <t>고3 저3</t>
        </is>
      </c>
      <c r="P775" s="41" t="n">
        <v>55</v>
      </c>
      <c r="Q775" s="42" t="inlineStr">
        <is>
          <t>-4</t>
        </is>
      </c>
      <c r="R775" s="42" t="inlineStr">
        <is>
          <t>상위66.9%</t>
        </is>
      </c>
      <c r="S775" s="42" t="n">
        <v>0</v>
      </c>
      <c r="T775" s="42" t="n">
        <v>0</v>
      </c>
      <c r="U775" s="42" t="n">
        <v>0</v>
      </c>
      <c r="V775" s="42" t="n">
        <v>0</v>
      </c>
      <c r="W775" s="42" t="n">
        <v>1</v>
      </c>
      <c r="X775" s="42" t="n">
        <v>26</v>
      </c>
      <c r="Y775" s="42" t="n">
        <v>9</v>
      </c>
      <c r="Z775" s="42" t="n">
        <v>12.77</v>
      </c>
      <c r="AA775" s="42" t="n">
        <v>22.06</v>
      </c>
    </row>
    <row r="776">
      <c r="A776" s="41" t="n">
        <v>451</v>
      </c>
      <c r="B776" s="42" t="n">
        <v>12</v>
      </c>
      <c r="C776" s="42" t="n">
        <v>15</v>
      </c>
      <c r="D776" s="42" t="n">
        <v>20</v>
      </c>
      <c r="E776" s="42" t="n">
        <v>24</v>
      </c>
      <c r="F776" s="42" t="n">
        <v>30</v>
      </c>
      <c r="G776" s="42" t="n">
        <v>38</v>
      </c>
      <c r="H776" s="42" t="n">
        <v>29</v>
      </c>
      <c r="I776" s="43" t="inlineStr">
        <is>
          <t>12 15 20 24 30 38</t>
        </is>
      </c>
      <c r="J776" s="42" t="n">
        <v>139</v>
      </c>
      <c r="K776" s="42" t="n">
        <v>1</v>
      </c>
      <c r="L776" s="42" t="n">
        <v>8</v>
      </c>
      <c r="M776" s="42" t="n">
        <v>26</v>
      </c>
      <c r="N776" s="42" t="n">
        <v>0</v>
      </c>
      <c r="O776" s="42" t="inlineStr">
        <is>
          <t>고3 저3</t>
        </is>
      </c>
      <c r="P776" s="41" t="n">
        <v>55</v>
      </c>
      <c r="Q776" s="42" t="inlineStr">
        <is>
          <t>-4</t>
        </is>
      </c>
      <c r="R776" s="42" t="inlineStr">
        <is>
          <t>상위66.9%</t>
        </is>
      </c>
      <c r="S776" s="42" t="n">
        <v>4</v>
      </c>
      <c r="T776" s="42" t="n">
        <v>0</v>
      </c>
      <c r="U776" s="42" t="n">
        <v>1</v>
      </c>
      <c r="V776" s="42" t="n">
        <v>0</v>
      </c>
      <c r="W776" s="42" t="n">
        <v>0</v>
      </c>
      <c r="X776" s="42" t="n">
        <v>25</v>
      </c>
      <c r="Y776" s="42" t="n">
        <v>13</v>
      </c>
      <c r="Z776" s="42" t="n">
        <v>8.82</v>
      </c>
      <c r="AA776" s="42" t="n">
        <v>23.4</v>
      </c>
    </row>
    <row r="777">
      <c r="A777" s="41" t="n">
        <v>450</v>
      </c>
      <c r="B777" s="42" t="n">
        <v>6</v>
      </c>
      <c r="C777" s="42" t="n">
        <v>14</v>
      </c>
      <c r="D777" s="42" t="n">
        <v>19</v>
      </c>
      <c r="E777" s="42" t="n">
        <v>21</v>
      </c>
      <c r="F777" s="42" t="n">
        <v>23</v>
      </c>
      <c r="G777" s="42" t="n">
        <v>31</v>
      </c>
      <c r="H777" s="42" t="n">
        <v>13</v>
      </c>
      <c r="I777" s="43" t="inlineStr">
        <is>
          <t>6 14 19 21 23 31</t>
        </is>
      </c>
      <c r="J777" s="42" t="n">
        <v>114</v>
      </c>
      <c r="K777" s="42" t="n">
        <v>4</v>
      </c>
      <c r="L777" s="42" t="n">
        <v>7</v>
      </c>
      <c r="M777" s="42" t="n">
        <v>25</v>
      </c>
      <c r="N777" s="42" t="n">
        <v>0</v>
      </c>
      <c r="O777" s="42" t="inlineStr">
        <is>
          <t>고2 저4</t>
        </is>
      </c>
      <c r="P777" s="41" t="n">
        <v>53</v>
      </c>
      <c r="Q777" s="42" t="inlineStr">
        <is>
          <t>-6</t>
        </is>
      </c>
      <c r="R777" s="42" t="inlineStr">
        <is>
          <t>상위73.7%</t>
        </is>
      </c>
      <c r="S777" s="42" t="n">
        <v>3</v>
      </c>
      <c r="T777" s="42" t="n">
        <v>0</v>
      </c>
      <c r="U777" s="42" t="n">
        <v>0</v>
      </c>
      <c r="V777" s="42" t="n">
        <v>0</v>
      </c>
      <c r="W777" s="42" t="n">
        <v>1</v>
      </c>
      <c r="X777" s="42" t="n">
        <v>25</v>
      </c>
      <c r="Y777" s="42" t="n">
        <v>6</v>
      </c>
      <c r="Z777" s="42" t="n">
        <v>19.9</v>
      </c>
      <c r="AA777" s="42" t="n">
        <v>11.27</v>
      </c>
    </row>
    <row r="778">
      <c r="A778" s="41" t="n">
        <v>449</v>
      </c>
      <c r="B778" s="42" t="n">
        <v>3</v>
      </c>
      <c r="C778" s="42" t="n">
        <v>10</v>
      </c>
      <c r="D778" s="42" t="n">
        <v>20</v>
      </c>
      <c r="E778" s="42" t="n">
        <v>26</v>
      </c>
      <c r="F778" s="42" t="n">
        <v>35</v>
      </c>
      <c r="G778" s="42" t="n">
        <v>43</v>
      </c>
      <c r="H778" s="42" t="n">
        <v>36</v>
      </c>
      <c r="I778" s="43" t="inlineStr">
        <is>
          <t>3 10 20 26 35 43</t>
        </is>
      </c>
      <c r="J778" s="42" t="n">
        <v>137</v>
      </c>
      <c r="K778" s="42" t="n">
        <v>3</v>
      </c>
      <c r="L778" s="42" t="n">
        <v>8</v>
      </c>
      <c r="M778" s="42" t="n">
        <v>40</v>
      </c>
      <c r="N778" s="42" t="n">
        <v>0</v>
      </c>
      <c r="O778" s="42" t="inlineStr">
        <is>
          <t>고3 저3</t>
        </is>
      </c>
      <c r="P778" s="41" t="n">
        <v>58</v>
      </c>
      <c r="Q778" s="42" t="inlineStr">
        <is>
          <t>-1</t>
        </is>
      </c>
      <c r="R778" s="42" t="inlineStr">
        <is>
          <t>상위55.5%</t>
        </is>
      </c>
      <c r="S778" s="42" t="n">
        <v>3</v>
      </c>
      <c r="T778" s="42" t="n">
        <v>0</v>
      </c>
      <c r="U778" s="42" t="n">
        <v>0</v>
      </c>
      <c r="V778" s="42" t="n">
        <v>0</v>
      </c>
      <c r="W778" s="42" t="n">
        <v>0</v>
      </c>
      <c r="X778" s="42" t="n">
        <v>29</v>
      </c>
      <c r="Y778" s="42" t="n">
        <v>3</v>
      </c>
      <c r="Z778" s="42" t="n">
        <v>40.6</v>
      </c>
      <c r="AA778" s="42" t="n">
        <v>19.43</v>
      </c>
    </row>
    <row r="779">
      <c r="A779" s="27" t="n">
        <v>448</v>
      </c>
      <c r="B779" s="28" t="n">
        <v>3</v>
      </c>
      <c r="C779" s="28" t="n">
        <v>7</v>
      </c>
      <c r="D779" s="28" t="n">
        <v>13</v>
      </c>
      <c r="E779" s="28" t="n">
        <v>27</v>
      </c>
      <c r="F779" s="28" t="n">
        <v>40</v>
      </c>
      <c r="G779" s="28" t="n">
        <v>41</v>
      </c>
      <c r="H779" s="28" t="n">
        <v>36</v>
      </c>
      <c r="I779" s="30" t="inlineStr">
        <is>
          <t>3 7 13 27 40 41</t>
        </is>
      </c>
      <c r="J779" s="28" t="n">
        <v>131</v>
      </c>
      <c r="K779" s="28" t="n">
        <v>5</v>
      </c>
      <c r="L779" s="28" t="n">
        <v>9</v>
      </c>
      <c r="M779" s="28" t="n">
        <v>38</v>
      </c>
      <c r="N779" s="28" t="n">
        <v>1</v>
      </c>
      <c r="O779" s="28" t="inlineStr">
        <is>
          <t>고3 저3</t>
        </is>
      </c>
      <c r="P779" s="27" t="n">
        <v>61</v>
      </c>
      <c r="Q779" s="28" t="inlineStr">
        <is>
          <t>+2</t>
        </is>
      </c>
      <c r="R779" s="28" t="inlineStr">
        <is>
          <t>상위45.2%</t>
        </is>
      </c>
      <c r="S779" s="28" t="n">
        <v>6</v>
      </c>
      <c r="T779" s="28" t="n">
        <v>0</v>
      </c>
      <c r="U779" s="28" t="n">
        <v>0</v>
      </c>
      <c r="V779" s="28" t="n">
        <v>0</v>
      </c>
      <c r="W779" s="28" t="n">
        <v>1</v>
      </c>
      <c r="X779" s="28" t="n">
        <v>29</v>
      </c>
      <c r="Y779" s="28" t="n">
        <v>3</v>
      </c>
      <c r="Z779" s="28" t="n">
        <v>40.26</v>
      </c>
      <c r="AA779" s="28" t="n">
        <v>24.73</v>
      </c>
    </row>
    <row r="780">
      <c r="A780" s="27" t="n">
        <v>447</v>
      </c>
      <c r="B780" s="28" t="n">
        <v>2</v>
      </c>
      <c r="C780" s="28" t="n">
        <v>7</v>
      </c>
      <c r="D780" s="28" t="n">
        <v>8</v>
      </c>
      <c r="E780" s="28" t="n">
        <v>9</v>
      </c>
      <c r="F780" s="28" t="n">
        <v>17</v>
      </c>
      <c r="G780" s="28" t="n">
        <v>33</v>
      </c>
      <c r="H780" s="28" t="n">
        <v>34</v>
      </c>
      <c r="I780" s="30" t="inlineStr">
        <is>
          <t>2 7 8 9 17 33</t>
        </is>
      </c>
      <c r="J780" s="28" t="n">
        <v>76</v>
      </c>
      <c r="K780" s="28" t="n">
        <v>4</v>
      </c>
      <c r="L780" s="28" t="n">
        <v>9</v>
      </c>
      <c r="M780" s="28" t="n">
        <v>31</v>
      </c>
      <c r="N780" s="28" t="n">
        <v>2</v>
      </c>
      <c r="O780" s="28" t="inlineStr">
        <is>
          <t>고1 저5</t>
        </is>
      </c>
      <c r="P780" s="27" t="n">
        <v>63</v>
      </c>
      <c r="Q780" s="28" t="inlineStr">
        <is>
          <t>+4</t>
        </is>
      </c>
      <c r="R780" s="28" t="inlineStr">
        <is>
          <t>상위38.3%</t>
        </is>
      </c>
      <c r="S780" s="28" t="n">
        <v>2</v>
      </c>
      <c r="T780" s="28" t="n">
        <v>0</v>
      </c>
      <c r="U780" s="28" t="n">
        <v>0</v>
      </c>
      <c r="V780" s="28" t="n">
        <v>0</v>
      </c>
      <c r="W780" s="28" t="n">
        <v>1</v>
      </c>
      <c r="X780" s="28" t="n">
        <v>30</v>
      </c>
      <c r="Y780" s="28" t="n">
        <v>4</v>
      </c>
      <c r="Z780" s="28" t="n">
        <v>26.58</v>
      </c>
      <c r="AA780" s="28" t="n">
        <v>22.22</v>
      </c>
    </row>
    <row r="781">
      <c r="A781" s="41" t="n">
        <v>446</v>
      </c>
      <c r="B781" s="42" t="n">
        <v>1</v>
      </c>
      <c r="C781" s="42" t="n">
        <v>11</v>
      </c>
      <c r="D781" s="42" t="n">
        <v>12</v>
      </c>
      <c r="E781" s="42" t="n">
        <v>14</v>
      </c>
      <c r="F781" s="42" t="n">
        <v>26</v>
      </c>
      <c r="G781" s="42" t="n">
        <v>35</v>
      </c>
      <c r="H781" s="42" t="n">
        <v>6</v>
      </c>
      <c r="I781" s="43" t="inlineStr">
        <is>
          <t>1 11 12 14 26 35</t>
        </is>
      </c>
      <c r="J781" s="42" t="n">
        <v>99</v>
      </c>
      <c r="K781" s="42" t="n">
        <v>3</v>
      </c>
      <c r="L781" s="42" t="n">
        <v>10</v>
      </c>
      <c r="M781" s="42" t="n">
        <v>34</v>
      </c>
      <c r="N781" s="42" t="n">
        <v>1</v>
      </c>
      <c r="O781" s="42" t="inlineStr">
        <is>
          <t>고2 저4</t>
        </is>
      </c>
      <c r="P781" s="41" t="n">
        <v>57</v>
      </c>
      <c r="Q781" s="42" t="inlineStr">
        <is>
          <t>-2</t>
        </is>
      </c>
      <c r="R781" s="42" t="inlineStr">
        <is>
          <t>상위59.3%</t>
        </is>
      </c>
      <c r="S781" s="42" t="n">
        <v>5</v>
      </c>
      <c r="T781" s="42" t="n">
        <v>0</v>
      </c>
      <c r="U781" s="42" t="n">
        <v>0</v>
      </c>
      <c r="V781" s="42" t="n">
        <v>0</v>
      </c>
      <c r="W781" s="42" t="n">
        <v>3</v>
      </c>
      <c r="X781" s="42" t="n">
        <v>24</v>
      </c>
      <c r="Y781" s="42" t="n">
        <v>3</v>
      </c>
      <c r="Z781" s="42" t="n">
        <v>40.51</v>
      </c>
      <c r="AA781" s="42" t="n">
        <v>18.94</v>
      </c>
    </row>
    <row r="782">
      <c r="A782" s="41" t="n">
        <v>445</v>
      </c>
      <c r="B782" s="42" t="n">
        <v>13</v>
      </c>
      <c r="C782" s="42" t="n">
        <v>20</v>
      </c>
      <c r="D782" s="42" t="n">
        <v>21</v>
      </c>
      <c r="E782" s="42" t="n">
        <v>30</v>
      </c>
      <c r="F782" s="42" t="n">
        <v>39</v>
      </c>
      <c r="G782" s="42" t="n">
        <v>45</v>
      </c>
      <c r="H782" s="42" t="n">
        <v>32</v>
      </c>
      <c r="I782" s="43" t="inlineStr">
        <is>
          <t>13 20 21 30 39 45</t>
        </is>
      </c>
      <c r="J782" s="42" t="n">
        <v>168</v>
      </c>
      <c r="K782" s="42" t="n">
        <v>4</v>
      </c>
      <c r="L782" s="42" t="n">
        <v>9</v>
      </c>
      <c r="M782" s="42" t="n">
        <v>32</v>
      </c>
      <c r="N782" s="42" t="n">
        <v>1</v>
      </c>
      <c r="O782" s="42" t="inlineStr">
        <is>
          <t>고3 저3</t>
        </is>
      </c>
      <c r="P782" s="41" t="n">
        <v>58</v>
      </c>
      <c r="Q782" s="42" t="inlineStr">
        <is>
          <t>-1</t>
        </is>
      </c>
      <c r="R782" s="42" t="inlineStr">
        <is>
          <t>상위55.5%</t>
        </is>
      </c>
      <c r="S782" s="42" t="n">
        <v>5</v>
      </c>
      <c r="T782" s="42" t="n">
        <v>0</v>
      </c>
      <c r="U782" s="42" t="n">
        <v>0</v>
      </c>
      <c r="V782" s="42" t="n">
        <v>0</v>
      </c>
      <c r="W782" s="42" t="n">
        <v>2</v>
      </c>
      <c r="X782" s="42" t="n">
        <v>26</v>
      </c>
      <c r="Y782" s="42" t="n">
        <v>7</v>
      </c>
      <c r="Z782" s="42" t="n">
        <v>17.92</v>
      </c>
      <c r="AA782" s="42" t="n">
        <v>15.61</v>
      </c>
    </row>
    <row r="783">
      <c r="A783" s="38" t="n">
        <v>444</v>
      </c>
      <c r="B783" s="39" t="n">
        <v>11</v>
      </c>
      <c r="C783" s="39" t="n">
        <v>13</v>
      </c>
      <c r="D783" s="39" t="n">
        <v>23</v>
      </c>
      <c r="E783" s="39" t="n">
        <v>35</v>
      </c>
      <c r="F783" s="39" t="n">
        <v>43</v>
      </c>
      <c r="G783" s="39" t="n">
        <v>45</v>
      </c>
      <c r="H783" s="39" t="n">
        <v>17</v>
      </c>
      <c r="I783" s="40" t="inlineStr">
        <is>
          <t>11 13 23 35 43 45</t>
        </is>
      </c>
      <c r="J783" s="39" t="n">
        <v>170</v>
      </c>
      <c r="K783" s="39" t="n">
        <v>6</v>
      </c>
      <c r="L783" s="39" t="n">
        <v>5</v>
      </c>
      <c r="M783" s="39" t="n">
        <v>34</v>
      </c>
      <c r="N783" s="39" t="n">
        <v>0</v>
      </c>
      <c r="O783" s="39" t="inlineStr">
        <is>
          <t>고4 저2</t>
        </is>
      </c>
      <c r="P783" s="38" t="n">
        <v>49</v>
      </c>
      <c r="Q783" s="39" t="inlineStr">
        <is>
          <t>-10</t>
        </is>
      </c>
      <c r="R783" s="39" t="inlineStr">
        <is>
          <t>상위84.8%</t>
        </is>
      </c>
      <c r="S783" s="39" t="n">
        <v>1</v>
      </c>
      <c r="T783" s="39" t="n">
        <v>0</v>
      </c>
      <c r="U783" s="39" t="n">
        <v>0</v>
      </c>
      <c r="V783" s="39" t="n">
        <v>0</v>
      </c>
      <c r="W783" s="39" t="n">
        <v>3</v>
      </c>
      <c r="X783" s="39" t="n">
        <v>20</v>
      </c>
      <c r="Y783" s="39" t="n">
        <v>3</v>
      </c>
      <c r="Z783" s="39" t="n">
        <v>41.54</v>
      </c>
      <c r="AA783" s="39" t="n">
        <v>17.14</v>
      </c>
    </row>
    <row r="784">
      <c r="A784" s="41" t="n">
        <v>443</v>
      </c>
      <c r="B784" s="42" t="n">
        <v>4</v>
      </c>
      <c r="C784" s="42" t="n">
        <v>6</v>
      </c>
      <c r="D784" s="42" t="n">
        <v>10</v>
      </c>
      <c r="E784" s="42" t="n">
        <v>19</v>
      </c>
      <c r="F784" s="42" t="n">
        <v>20</v>
      </c>
      <c r="G784" s="42" t="n">
        <v>44</v>
      </c>
      <c r="H784" s="42" t="n">
        <v>14</v>
      </c>
      <c r="I784" s="43" t="inlineStr">
        <is>
          <t>4 6 10 19 20 44</t>
        </is>
      </c>
      <c r="J784" s="42" t="n">
        <v>103</v>
      </c>
      <c r="K784" s="42" t="n">
        <v>1</v>
      </c>
      <c r="L784" s="42" t="n">
        <v>10</v>
      </c>
      <c r="M784" s="42" t="n">
        <v>40</v>
      </c>
      <c r="N784" s="42" t="n">
        <v>1</v>
      </c>
      <c r="O784" s="42" t="inlineStr">
        <is>
          <t>고1 저5</t>
        </is>
      </c>
      <c r="P784" s="41" t="n">
        <v>56</v>
      </c>
      <c r="Q784" s="42" t="inlineStr">
        <is>
          <t>-3</t>
        </is>
      </c>
      <c r="R784" s="42" t="inlineStr">
        <is>
          <t>상위63.5%</t>
        </is>
      </c>
      <c r="S784" s="42" t="n">
        <v>4</v>
      </c>
      <c r="T784" s="42" t="n">
        <v>0</v>
      </c>
      <c r="U784" s="42" t="n">
        <v>0</v>
      </c>
      <c r="V784" s="42" t="n">
        <v>0</v>
      </c>
      <c r="W784" s="42" t="n">
        <v>2</v>
      </c>
      <c r="X784" s="42" t="n">
        <v>25</v>
      </c>
      <c r="Y784" s="42" t="n">
        <v>9</v>
      </c>
      <c r="Z784" s="42" t="n">
        <v>13.28</v>
      </c>
      <c r="AA784" s="42" t="n">
        <v>27.44</v>
      </c>
    </row>
    <row r="785">
      <c r="A785" s="25" t="n">
        <v>442</v>
      </c>
      <c r="B785" s="26" t="n">
        <v>25</v>
      </c>
      <c r="C785" s="26" t="n">
        <v>27</v>
      </c>
      <c r="D785" s="26" t="n">
        <v>29</v>
      </c>
      <c r="E785" s="26" t="n">
        <v>36</v>
      </c>
      <c r="F785" s="26" t="n">
        <v>38</v>
      </c>
      <c r="G785" s="26" t="n">
        <v>40</v>
      </c>
      <c r="H785" s="26" t="n">
        <v>41</v>
      </c>
      <c r="I785" s="44" t="inlineStr">
        <is>
          <t>25 27 29 36 38 40</t>
        </is>
      </c>
      <c r="J785" s="26" t="n">
        <v>195</v>
      </c>
      <c r="K785" s="26" t="n">
        <v>3</v>
      </c>
      <c r="L785" s="26" t="n">
        <v>2</v>
      </c>
      <c r="M785" s="26" t="n">
        <v>15</v>
      </c>
      <c r="N785" s="26" t="n">
        <v>0</v>
      </c>
      <c r="O785" s="26" t="inlineStr">
        <is>
          <t>고6 저0</t>
        </is>
      </c>
      <c r="P785" s="25" t="n">
        <v>71</v>
      </c>
      <c r="Q785" s="26" t="inlineStr">
        <is>
          <t>+12</t>
        </is>
      </c>
      <c r="R785" s="26" t="inlineStr">
        <is>
          <t>상위14.8%</t>
        </is>
      </c>
      <c r="S785" s="26" t="n">
        <v>8</v>
      </c>
      <c r="T785" s="26" t="n">
        <v>0</v>
      </c>
      <c r="U785" s="26" t="n">
        <v>0</v>
      </c>
      <c r="V785" s="26" t="n">
        <v>0</v>
      </c>
      <c r="W785" s="26" t="n">
        <v>3</v>
      </c>
      <c r="X785" s="26" t="n">
        <v>31</v>
      </c>
      <c r="Y785" s="26" t="n">
        <v>9</v>
      </c>
      <c r="Z785" s="26" t="n">
        <v>14.13</v>
      </c>
      <c r="AA785" s="26" t="n">
        <v>22.39</v>
      </c>
    </row>
    <row r="786">
      <c r="A786" s="25" t="n">
        <v>441</v>
      </c>
      <c r="B786" s="26" t="n">
        <v>1</v>
      </c>
      <c r="C786" s="26" t="n">
        <v>23</v>
      </c>
      <c r="D786" s="26" t="n">
        <v>28</v>
      </c>
      <c r="E786" s="26" t="n">
        <v>30</v>
      </c>
      <c r="F786" s="26" t="n">
        <v>34</v>
      </c>
      <c r="G786" s="26" t="n">
        <v>35</v>
      </c>
      <c r="H786" s="26" t="n">
        <v>9</v>
      </c>
      <c r="I786" s="44" t="inlineStr">
        <is>
          <t>1 23 28 30 34 35</t>
        </is>
      </c>
      <c r="J786" s="26" t="n">
        <v>151</v>
      </c>
      <c r="K786" s="26" t="n">
        <v>3</v>
      </c>
      <c r="L786" s="26" t="n">
        <v>8</v>
      </c>
      <c r="M786" s="26" t="n">
        <v>34</v>
      </c>
      <c r="N786" s="26" t="n">
        <v>1</v>
      </c>
      <c r="O786" s="26" t="inlineStr">
        <is>
          <t>고5 저1</t>
        </is>
      </c>
      <c r="P786" s="25" t="n">
        <v>68</v>
      </c>
      <c r="Q786" s="26" t="inlineStr">
        <is>
          <t>+9</t>
        </is>
      </c>
      <c r="R786" s="26" t="inlineStr">
        <is>
          <t>상위23.2%</t>
        </is>
      </c>
      <c r="S786" s="26" t="n">
        <v>6</v>
      </c>
      <c r="T786" s="26" t="n">
        <v>0</v>
      </c>
      <c r="U786" s="26" t="n">
        <v>0</v>
      </c>
      <c r="V786" s="26" t="n">
        <v>0</v>
      </c>
      <c r="W786" s="26" t="n">
        <v>0</v>
      </c>
      <c r="X786" s="26" t="n">
        <v>34</v>
      </c>
      <c r="Y786" s="26" t="n">
        <v>4</v>
      </c>
      <c r="Z786" s="26" t="n">
        <v>31.7</v>
      </c>
      <c r="AA786" s="26" t="n">
        <v>21.04</v>
      </c>
    </row>
    <row r="787">
      <c r="A787" s="41" t="n">
        <v>440</v>
      </c>
      <c r="B787" s="42" t="n">
        <v>10</v>
      </c>
      <c r="C787" s="42" t="n">
        <v>22</v>
      </c>
      <c r="D787" s="42" t="n">
        <v>28</v>
      </c>
      <c r="E787" s="42" t="n">
        <v>34</v>
      </c>
      <c r="F787" s="42" t="n">
        <v>36</v>
      </c>
      <c r="G787" s="42" t="n">
        <v>44</v>
      </c>
      <c r="H787" s="42" t="n">
        <v>2</v>
      </c>
      <c r="I787" s="43" t="inlineStr">
        <is>
          <t>10 22 28 34 36 44</t>
        </is>
      </c>
      <c r="J787" s="42" t="n">
        <v>174</v>
      </c>
      <c r="K787" s="42" t="n">
        <v>0</v>
      </c>
      <c r="L787" s="42" t="n">
        <v>7</v>
      </c>
      <c r="M787" s="42" t="n">
        <v>34</v>
      </c>
      <c r="N787" s="42" t="n">
        <v>0</v>
      </c>
      <c r="O787" s="42" t="inlineStr">
        <is>
          <t>고4 저2</t>
        </is>
      </c>
      <c r="P787" s="41" t="n">
        <v>56</v>
      </c>
      <c r="Q787" s="42" t="inlineStr">
        <is>
          <t>-3</t>
        </is>
      </c>
      <c r="R787" s="42" t="inlineStr">
        <is>
          <t>상위63.5%</t>
        </is>
      </c>
      <c r="S787" s="42" t="n">
        <v>1</v>
      </c>
      <c r="T787" s="42" t="n">
        <v>0</v>
      </c>
      <c r="U787" s="42" t="n">
        <v>0</v>
      </c>
      <c r="V787" s="42" t="n">
        <v>1</v>
      </c>
      <c r="W787" s="42" t="n">
        <v>0</v>
      </c>
      <c r="X787" s="42" t="n">
        <v>26</v>
      </c>
      <c r="Y787" s="42" t="n">
        <v>6</v>
      </c>
      <c r="Z787" s="42" t="n">
        <v>19.96</v>
      </c>
      <c r="AA787" s="42" t="n">
        <v>19.23</v>
      </c>
    </row>
    <row r="788">
      <c r="A788" s="25" t="n">
        <v>439</v>
      </c>
      <c r="B788" s="26" t="n">
        <v>17</v>
      </c>
      <c r="C788" s="26" t="n">
        <v>20</v>
      </c>
      <c r="D788" s="26" t="n">
        <v>30</v>
      </c>
      <c r="E788" s="26" t="n">
        <v>31</v>
      </c>
      <c r="F788" s="26" t="n">
        <v>37</v>
      </c>
      <c r="G788" s="26" t="n">
        <v>40</v>
      </c>
      <c r="H788" s="26" t="n">
        <v>25</v>
      </c>
      <c r="I788" s="44" t="inlineStr">
        <is>
          <t>17 20 30 31 37 40</t>
        </is>
      </c>
      <c r="J788" s="26" t="n">
        <v>175</v>
      </c>
      <c r="K788" s="26" t="n">
        <v>3</v>
      </c>
      <c r="L788" s="26" t="n">
        <v>7</v>
      </c>
      <c r="M788" s="26" t="n">
        <v>23</v>
      </c>
      <c r="N788" s="26" t="n">
        <v>1</v>
      </c>
      <c r="O788" s="26" t="inlineStr">
        <is>
          <t>고4 저2</t>
        </is>
      </c>
      <c r="P788" s="25" t="n">
        <v>75</v>
      </c>
      <c r="Q788" s="26" t="inlineStr">
        <is>
          <t>+16</t>
        </is>
      </c>
      <c r="R788" s="26" t="inlineStr">
        <is>
          <t>상위7.8%</t>
        </is>
      </c>
      <c r="S788" s="26" t="n">
        <v>8</v>
      </c>
      <c r="T788" s="26" t="n">
        <v>0</v>
      </c>
      <c r="U788" s="26" t="n">
        <v>0</v>
      </c>
      <c r="V788" s="26" t="n">
        <v>0</v>
      </c>
      <c r="W788" s="26" t="n">
        <v>3</v>
      </c>
      <c r="X788" s="26" t="n">
        <v>33</v>
      </c>
      <c r="Y788" s="26" t="n">
        <v>6</v>
      </c>
      <c r="Z788" s="26" t="n">
        <v>19</v>
      </c>
      <c r="AA788" s="26" t="n">
        <v>32.59</v>
      </c>
    </row>
    <row r="789">
      <c r="A789" s="41" t="n">
        <v>438</v>
      </c>
      <c r="B789" s="42" t="n">
        <v>6</v>
      </c>
      <c r="C789" s="42" t="n">
        <v>12</v>
      </c>
      <c r="D789" s="42" t="n">
        <v>20</v>
      </c>
      <c r="E789" s="42" t="n">
        <v>26</v>
      </c>
      <c r="F789" s="42" t="n">
        <v>29</v>
      </c>
      <c r="G789" s="42" t="n">
        <v>38</v>
      </c>
      <c r="H789" s="42" t="n">
        <v>45</v>
      </c>
      <c r="I789" s="43" t="inlineStr">
        <is>
          <t>6 12 20 26 29 38</t>
        </is>
      </c>
      <c r="J789" s="42" t="n">
        <v>131</v>
      </c>
      <c r="K789" s="42" t="n">
        <v>1</v>
      </c>
      <c r="L789" s="42" t="n">
        <v>7</v>
      </c>
      <c r="M789" s="42" t="n">
        <v>32</v>
      </c>
      <c r="N789" s="42" t="n">
        <v>0</v>
      </c>
      <c r="O789" s="42" t="inlineStr">
        <is>
          <t>고3 저3</t>
        </is>
      </c>
      <c r="P789" s="41" t="n">
        <v>54</v>
      </c>
      <c r="Q789" s="42" t="inlineStr">
        <is>
          <t>-5</t>
        </is>
      </c>
      <c r="R789" s="42" t="inlineStr">
        <is>
          <t>상위69.9%</t>
        </is>
      </c>
      <c r="S789" s="42" t="n">
        <v>4</v>
      </c>
      <c r="T789" s="42" t="n">
        <v>0</v>
      </c>
      <c r="U789" s="42" t="n">
        <v>0</v>
      </c>
      <c r="V789" s="42" t="n">
        <v>0</v>
      </c>
      <c r="W789" s="42" t="n">
        <v>0</v>
      </c>
      <c r="X789" s="42" t="n">
        <v>27</v>
      </c>
      <c r="Y789" s="42" t="n">
        <v>9</v>
      </c>
      <c r="Z789" s="42" t="n">
        <v>13.77</v>
      </c>
      <c r="AA789" s="42" t="n">
        <v>17.34</v>
      </c>
    </row>
    <row r="790">
      <c r="A790" s="27" t="n">
        <v>437</v>
      </c>
      <c r="B790" s="28" t="n">
        <v>11</v>
      </c>
      <c r="C790" s="28" t="n">
        <v>16</v>
      </c>
      <c r="D790" s="28" t="n">
        <v>29</v>
      </c>
      <c r="E790" s="28" t="n">
        <v>38</v>
      </c>
      <c r="F790" s="28" t="n">
        <v>41</v>
      </c>
      <c r="G790" s="28" t="n">
        <v>44</v>
      </c>
      <c r="H790" s="28" t="n">
        <v>21</v>
      </c>
      <c r="I790" s="30" t="inlineStr">
        <is>
          <t>11 16 29 38 41 44</t>
        </is>
      </c>
      <c r="J790" s="28" t="n">
        <v>179</v>
      </c>
      <c r="K790" s="28" t="n">
        <v>3</v>
      </c>
      <c r="L790" s="28" t="n">
        <v>9</v>
      </c>
      <c r="M790" s="28" t="n">
        <v>33</v>
      </c>
      <c r="N790" s="28" t="n">
        <v>0</v>
      </c>
      <c r="O790" s="28" t="inlineStr">
        <is>
          <t>고4 저2</t>
        </is>
      </c>
      <c r="P790" s="27" t="n">
        <v>65</v>
      </c>
      <c r="Q790" s="28" t="inlineStr">
        <is>
          <t>+6</t>
        </is>
      </c>
      <c r="R790" s="28" t="inlineStr">
        <is>
          <t>상위32.5%</t>
        </is>
      </c>
      <c r="S790" s="28" t="n">
        <v>6</v>
      </c>
      <c r="T790" s="28" t="n">
        <v>0</v>
      </c>
      <c r="U790" s="28" t="n">
        <v>0</v>
      </c>
      <c r="V790" s="28" t="n">
        <v>0</v>
      </c>
      <c r="W790" s="28" t="n">
        <v>3</v>
      </c>
      <c r="X790" s="28" t="n">
        <v>28</v>
      </c>
      <c r="Y790" s="28" t="n">
        <v>6</v>
      </c>
      <c r="Z790" s="28" t="n">
        <v>20.96</v>
      </c>
      <c r="AA790" s="28" t="n">
        <v>20.7</v>
      </c>
    </row>
    <row r="791">
      <c r="A791" s="38" t="n">
        <v>436</v>
      </c>
      <c r="B791" s="39" t="n">
        <v>9</v>
      </c>
      <c r="C791" s="39" t="n">
        <v>14</v>
      </c>
      <c r="D791" s="39" t="n">
        <v>20</v>
      </c>
      <c r="E791" s="39" t="n">
        <v>22</v>
      </c>
      <c r="F791" s="39" t="n">
        <v>33</v>
      </c>
      <c r="G791" s="39" t="n">
        <v>34</v>
      </c>
      <c r="H791" s="39" t="n">
        <v>28</v>
      </c>
      <c r="I791" s="40" t="inlineStr">
        <is>
          <t>9 14 20 22 33 34</t>
        </is>
      </c>
      <c r="J791" s="39" t="n">
        <v>132</v>
      </c>
      <c r="K791" s="39" t="n">
        <v>2</v>
      </c>
      <c r="L791" s="39" t="n">
        <v>8</v>
      </c>
      <c r="M791" s="39" t="n">
        <v>25</v>
      </c>
      <c r="N791" s="39" t="n">
        <v>1</v>
      </c>
      <c r="O791" s="39" t="inlineStr">
        <is>
          <t>고2 저4</t>
        </is>
      </c>
      <c r="P791" s="38" t="n">
        <v>40</v>
      </c>
      <c r="Q791" s="39" t="inlineStr">
        <is>
          <t>-19</t>
        </is>
      </c>
      <c r="R791" s="39" t="inlineStr">
        <is>
          <t>상위97.4%</t>
        </is>
      </c>
      <c r="S791" s="39" t="n">
        <v>4</v>
      </c>
      <c r="T791" s="39" t="n">
        <v>0</v>
      </c>
      <c r="U791" s="39" t="n">
        <v>0</v>
      </c>
      <c r="V791" s="39" t="n">
        <v>0</v>
      </c>
      <c r="W791" s="39" t="n">
        <v>0</v>
      </c>
      <c r="X791" s="39" t="n">
        <v>20</v>
      </c>
      <c r="Y791" s="39" t="n">
        <v>8</v>
      </c>
      <c r="Z791" s="39" t="n">
        <v>15.12</v>
      </c>
      <c r="AA791" s="39" t="n">
        <v>14.16</v>
      </c>
    </row>
    <row r="792">
      <c r="A792" s="38" t="n">
        <v>435</v>
      </c>
      <c r="B792" s="39" t="n">
        <v>8</v>
      </c>
      <c r="C792" s="39" t="n">
        <v>16</v>
      </c>
      <c r="D792" s="39" t="n">
        <v>26</v>
      </c>
      <c r="E792" s="39" t="n">
        <v>30</v>
      </c>
      <c r="F792" s="39" t="n">
        <v>38</v>
      </c>
      <c r="G792" s="39" t="n">
        <v>45</v>
      </c>
      <c r="H792" s="39" t="n">
        <v>42</v>
      </c>
      <c r="I792" s="40" t="inlineStr">
        <is>
          <t>8 16 26 30 38 45</t>
        </is>
      </c>
      <c r="J792" s="39" t="n">
        <v>163</v>
      </c>
      <c r="K792" s="39" t="n">
        <v>1</v>
      </c>
      <c r="L792" s="39" t="n">
        <v>8</v>
      </c>
      <c r="M792" s="39" t="n">
        <v>37</v>
      </c>
      <c r="N792" s="39" t="n">
        <v>0</v>
      </c>
      <c r="O792" s="39" t="inlineStr">
        <is>
          <t>고4 저2</t>
        </is>
      </c>
      <c r="P792" s="38" t="n">
        <v>48</v>
      </c>
      <c r="Q792" s="39" t="inlineStr">
        <is>
          <t>-11</t>
        </is>
      </c>
      <c r="R792" s="39" t="inlineStr">
        <is>
          <t>상위87.0%</t>
        </is>
      </c>
      <c r="S792" s="39" t="n">
        <v>4</v>
      </c>
      <c r="T792" s="39" t="n">
        <v>0</v>
      </c>
      <c r="U792" s="39" t="n">
        <v>0</v>
      </c>
      <c r="V792" s="39" t="n">
        <v>0</v>
      </c>
      <c r="W792" s="39" t="n">
        <v>0</v>
      </c>
      <c r="X792" s="39" t="n">
        <v>24</v>
      </c>
      <c r="Y792" s="39" t="n">
        <v>10</v>
      </c>
      <c r="Z792" s="39" t="n">
        <v>12.88</v>
      </c>
      <c r="AA792" s="39" t="n">
        <v>16.6</v>
      </c>
    </row>
    <row r="793">
      <c r="A793" s="25" t="n">
        <v>434</v>
      </c>
      <c r="B793" s="26" t="n">
        <v>3</v>
      </c>
      <c r="C793" s="26" t="n">
        <v>13</v>
      </c>
      <c r="D793" s="26" t="n">
        <v>20</v>
      </c>
      <c r="E793" s="26" t="n">
        <v>24</v>
      </c>
      <c r="F793" s="26" t="n">
        <v>33</v>
      </c>
      <c r="G793" s="26" t="n">
        <v>37</v>
      </c>
      <c r="H793" s="26" t="n">
        <v>35</v>
      </c>
      <c r="I793" s="44" t="inlineStr">
        <is>
          <t>3 13 20 24 33 37</t>
        </is>
      </c>
      <c r="J793" s="26" t="n">
        <v>130</v>
      </c>
      <c r="K793" s="26" t="n">
        <v>4</v>
      </c>
      <c r="L793" s="26" t="n">
        <v>7</v>
      </c>
      <c r="M793" s="26" t="n">
        <v>34</v>
      </c>
      <c r="N793" s="26" t="n">
        <v>0</v>
      </c>
      <c r="O793" s="26" t="inlineStr">
        <is>
          <t>고3 저3</t>
        </is>
      </c>
      <c r="P793" s="25" t="n">
        <v>80</v>
      </c>
      <c r="Q793" s="26" t="inlineStr">
        <is>
          <t>+21</t>
        </is>
      </c>
      <c r="R793" s="26" t="inlineStr">
        <is>
          <t>상위3.7%</t>
        </is>
      </c>
      <c r="S793" s="26" t="n">
        <v>9</v>
      </c>
      <c r="T793" s="26" t="n">
        <v>0</v>
      </c>
      <c r="U793" s="26" t="n">
        <v>0</v>
      </c>
      <c r="V793" s="26" t="n">
        <v>1</v>
      </c>
      <c r="W793" s="26" t="n">
        <v>4</v>
      </c>
      <c r="X793" s="26" t="n">
        <v>32</v>
      </c>
      <c r="Y793" s="26" t="n">
        <v>8</v>
      </c>
      <c r="Z793" s="26" t="n">
        <v>14.8</v>
      </c>
      <c r="AA793" s="26" t="n">
        <v>28.45</v>
      </c>
    </row>
    <row r="794">
      <c r="A794" s="38" t="n">
        <v>433</v>
      </c>
      <c r="B794" s="39" t="n">
        <v>19</v>
      </c>
      <c r="C794" s="39" t="n">
        <v>23</v>
      </c>
      <c r="D794" s="39" t="n">
        <v>29</v>
      </c>
      <c r="E794" s="39" t="n">
        <v>33</v>
      </c>
      <c r="F794" s="39" t="n">
        <v>35</v>
      </c>
      <c r="G794" s="39" t="n">
        <v>43</v>
      </c>
      <c r="H794" s="39" t="n">
        <v>27</v>
      </c>
      <c r="I794" s="40" t="inlineStr">
        <is>
          <t>19 23 29 33 35 43</t>
        </is>
      </c>
      <c r="J794" s="39" t="n">
        <v>182</v>
      </c>
      <c r="K794" s="39" t="n">
        <v>6</v>
      </c>
      <c r="L794" s="39" t="n">
        <v>5</v>
      </c>
      <c r="M794" s="39" t="n">
        <v>24</v>
      </c>
      <c r="N794" s="39" t="n">
        <v>0</v>
      </c>
      <c r="O794" s="39" t="inlineStr">
        <is>
          <t>고5 저1</t>
        </is>
      </c>
      <c r="P794" s="38" t="n">
        <v>46</v>
      </c>
      <c r="Q794" s="39" t="inlineStr">
        <is>
          <t>-13</t>
        </is>
      </c>
      <c r="R794" s="39" t="inlineStr">
        <is>
          <t>상위90.9%</t>
        </is>
      </c>
      <c r="S794" s="39" t="n">
        <v>0</v>
      </c>
      <c r="T794" s="39" t="n">
        <v>0</v>
      </c>
      <c r="U794" s="39" t="n">
        <v>0</v>
      </c>
      <c r="V794" s="39" t="n">
        <v>0</v>
      </c>
      <c r="W794" s="39" t="n">
        <v>0</v>
      </c>
      <c r="X794" s="39" t="n">
        <v>23</v>
      </c>
      <c r="Y794" s="39" t="n">
        <v>11</v>
      </c>
      <c r="Z794" s="39" t="n">
        <v>11.82</v>
      </c>
      <c r="AA794" s="39" t="n">
        <v>16.7</v>
      </c>
    </row>
    <row r="795">
      <c r="A795" s="25" t="n">
        <v>432</v>
      </c>
      <c r="B795" s="26" t="n">
        <v>2</v>
      </c>
      <c r="C795" s="26" t="n">
        <v>3</v>
      </c>
      <c r="D795" s="26" t="n">
        <v>5</v>
      </c>
      <c r="E795" s="26" t="n">
        <v>11</v>
      </c>
      <c r="F795" s="26" t="n">
        <v>27</v>
      </c>
      <c r="G795" s="26" t="n">
        <v>39</v>
      </c>
      <c r="H795" s="26" t="n">
        <v>33</v>
      </c>
      <c r="I795" s="44" t="inlineStr">
        <is>
          <t>2 3 5 11 27 39</t>
        </is>
      </c>
      <c r="J795" s="26" t="n">
        <v>87</v>
      </c>
      <c r="K795" s="26" t="n">
        <v>5</v>
      </c>
      <c r="L795" s="26" t="n">
        <v>10</v>
      </c>
      <c r="M795" s="26" t="n">
        <v>37</v>
      </c>
      <c r="N795" s="26" t="n">
        <v>1</v>
      </c>
      <c r="O795" s="26" t="inlineStr">
        <is>
          <t>고2 저4</t>
        </is>
      </c>
      <c r="P795" s="25" t="n">
        <v>75</v>
      </c>
      <c r="Q795" s="26" t="inlineStr">
        <is>
          <t>+16</t>
        </is>
      </c>
      <c r="R795" s="26" t="inlineStr">
        <is>
          <t>상위7.8%</t>
        </is>
      </c>
      <c r="S795" s="26" t="n">
        <v>7</v>
      </c>
      <c r="T795" s="26" t="n">
        <v>0</v>
      </c>
      <c r="U795" s="26" t="n">
        <v>0</v>
      </c>
      <c r="V795" s="26" t="n">
        <v>0</v>
      </c>
      <c r="W795" s="26" t="n">
        <v>1</v>
      </c>
      <c r="X795" s="26" t="n">
        <v>36</v>
      </c>
      <c r="Y795" s="26" t="n">
        <v>5</v>
      </c>
      <c r="Z795" s="26" t="n">
        <v>22.99</v>
      </c>
      <c r="AA795" s="26" t="n">
        <v>18.36</v>
      </c>
    </row>
    <row r="796">
      <c r="A796" s="38" t="n">
        <v>431</v>
      </c>
      <c r="B796" s="39" t="n">
        <v>18</v>
      </c>
      <c r="C796" s="39" t="n">
        <v>22</v>
      </c>
      <c r="D796" s="39" t="n">
        <v>25</v>
      </c>
      <c r="E796" s="39" t="n">
        <v>31</v>
      </c>
      <c r="F796" s="39" t="n">
        <v>38</v>
      </c>
      <c r="G796" s="39" t="n">
        <v>45</v>
      </c>
      <c r="H796" s="39" t="n">
        <v>6</v>
      </c>
      <c r="I796" s="40" t="inlineStr">
        <is>
          <t>18 22 25 31 38 45</t>
        </is>
      </c>
      <c r="J796" s="39" t="n">
        <v>179</v>
      </c>
      <c r="K796" s="39" t="n">
        <v>3</v>
      </c>
      <c r="L796" s="39" t="n">
        <v>6</v>
      </c>
      <c r="M796" s="39" t="n">
        <v>27</v>
      </c>
      <c r="N796" s="39" t="n">
        <v>0</v>
      </c>
      <c r="O796" s="39" t="inlineStr">
        <is>
          <t>고4 저2</t>
        </is>
      </c>
      <c r="P796" s="38" t="n">
        <v>51</v>
      </c>
      <c r="Q796" s="39" t="inlineStr">
        <is>
          <t>-8</t>
        </is>
      </c>
      <c r="R796" s="39" t="inlineStr">
        <is>
          <t>상위79.2%</t>
        </is>
      </c>
      <c r="S796" s="39" t="n">
        <v>5</v>
      </c>
      <c r="T796" s="39" t="n">
        <v>0</v>
      </c>
      <c r="U796" s="39" t="n">
        <v>0</v>
      </c>
      <c r="V796" s="39" t="n">
        <v>0</v>
      </c>
      <c r="W796" s="39" t="n">
        <v>3</v>
      </c>
      <c r="X796" s="39" t="n">
        <v>21</v>
      </c>
      <c r="Y796" s="39" t="n">
        <v>10</v>
      </c>
      <c r="Z796" s="39" t="n">
        <v>12.68</v>
      </c>
      <c r="AA796" s="39" t="n">
        <v>14.43</v>
      </c>
    </row>
    <row r="797">
      <c r="A797" s="41" t="n">
        <v>430</v>
      </c>
      <c r="B797" s="42" t="n">
        <v>1</v>
      </c>
      <c r="C797" s="42" t="n">
        <v>3</v>
      </c>
      <c r="D797" s="42" t="n">
        <v>16</v>
      </c>
      <c r="E797" s="42" t="n">
        <v>18</v>
      </c>
      <c r="F797" s="42" t="n">
        <v>30</v>
      </c>
      <c r="G797" s="42" t="n">
        <v>34</v>
      </c>
      <c r="H797" s="42" t="n">
        <v>44</v>
      </c>
      <c r="I797" s="43" t="inlineStr">
        <is>
          <t>1 3 16 18 30 34</t>
        </is>
      </c>
      <c r="J797" s="42" t="n">
        <v>102</v>
      </c>
      <c r="K797" s="42" t="n">
        <v>2</v>
      </c>
      <c r="L797" s="42" t="n">
        <v>8</v>
      </c>
      <c r="M797" s="42" t="n">
        <v>33</v>
      </c>
      <c r="N797" s="42" t="n">
        <v>0</v>
      </c>
      <c r="O797" s="42" t="inlineStr">
        <is>
          <t>고2 저4</t>
        </is>
      </c>
      <c r="P797" s="41" t="n">
        <v>53</v>
      </c>
      <c r="Q797" s="42" t="inlineStr">
        <is>
          <t>-6</t>
        </is>
      </c>
      <c r="R797" s="42" t="inlineStr">
        <is>
          <t>상위73.7%</t>
        </is>
      </c>
      <c r="S797" s="42" t="n">
        <v>4</v>
      </c>
      <c r="T797" s="42" t="n">
        <v>0</v>
      </c>
      <c r="U797" s="42" t="n">
        <v>0</v>
      </c>
      <c r="V797" s="42" t="n">
        <v>0</v>
      </c>
      <c r="W797" s="42" t="n">
        <v>1</v>
      </c>
      <c r="X797" s="42" t="n">
        <v>25</v>
      </c>
      <c r="Y797" s="42" t="n">
        <v>8</v>
      </c>
      <c r="Z797" s="42" t="n">
        <v>16.12</v>
      </c>
      <c r="AA797" s="42" t="n">
        <v>17.18</v>
      </c>
    </row>
    <row r="798">
      <c r="A798" s="38" t="n">
        <v>429</v>
      </c>
      <c r="B798" s="39" t="n">
        <v>3</v>
      </c>
      <c r="C798" s="39" t="n">
        <v>23</v>
      </c>
      <c r="D798" s="39" t="n">
        <v>28</v>
      </c>
      <c r="E798" s="39" t="n">
        <v>34</v>
      </c>
      <c r="F798" s="39" t="n">
        <v>39</v>
      </c>
      <c r="G798" s="39" t="n">
        <v>42</v>
      </c>
      <c r="H798" s="39" t="n">
        <v>16</v>
      </c>
      <c r="I798" s="40" t="inlineStr">
        <is>
          <t>3 23 28 34 39 42</t>
        </is>
      </c>
      <c r="J798" s="39" t="n">
        <v>169</v>
      </c>
      <c r="K798" s="39" t="n">
        <v>3</v>
      </c>
      <c r="L798" s="39" t="n">
        <v>8</v>
      </c>
      <c r="M798" s="39" t="n">
        <v>39</v>
      </c>
      <c r="N798" s="39" t="n">
        <v>0</v>
      </c>
      <c r="O798" s="39" t="inlineStr">
        <is>
          <t>고5 저1</t>
        </is>
      </c>
      <c r="P798" s="38" t="n">
        <v>49</v>
      </c>
      <c r="Q798" s="39" t="inlineStr">
        <is>
          <t>-10</t>
        </is>
      </c>
      <c r="R798" s="39" t="inlineStr">
        <is>
          <t>상위84.8%</t>
        </is>
      </c>
      <c r="S798" s="39" t="n">
        <v>3</v>
      </c>
      <c r="T798" s="39" t="n">
        <v>0</v>
      </c>
      <c r="U798" s="39" t="n">
        <v>0</v>
      </c>
      <c r="V798" s="39" t="n">
        <v>0</v>
      </c>
      <c r="W798" s="39" t="n">
        <v>1</v>
      </c>
      <c r="X798" s="39" t="n">
        <v>23</v>
      </c>
      <c r="Y798" s="39" t="n">
        <v>9</v>
      </c>
      <c r="Z798" s="39" t="n">
        <v>14.86</v>
      </c>
      <c r="AA798" s="39" t="n">
        <v>10.15</v>
      </c>
    </row>
    <row r="799">
      <c r="A799" s="38" t="n">
        <v>428</v>
      </c>
      <c r="B799" s="39" t="n">
        <v>12</v>
      </c>
      <c r="C799" s="39" t="n">
        <v>16</v>
      </c>
      <c r="D799" s="39" t="n">
        <v>19</v>
      </c>
      <c r="E799" s="39" t="n">
        <v>22</v>
      </c>
      <c r="F799" s="39" t="n">
        <v>37</v>
      </c>
      <c r="G799" s="39" t="n">
        <v>40</v>
      </c>
      <c r="H799" s="39" t="n">
        <v>8</v>
      </c>
      <c r="I799" s="40" t="inlineStr">
        <is>
          <t>12 16 19 22 37 40</t>
        </is>
      </c>
      <c r="J799" s="39" t="n">
        <v>146</v>
      </c>
      <c r="K799" s="39" t="n">
        <v>2</v>
      </c>
      <c r="L799" s="39" t="n">
        <v>6</v>
      </c>
      <c r="M799" s="39" t="n">
        <v>28</v>
      </c>
      <c r="N799" s="39" t="n">
        <v>0</v>
      </c>
      <c r="O799" s="39" t="inlineStr">
        <is>
          <t>고2 저4</t>
        </is>
      </c>
      <c r="P799" s="38" t="n">
        <v>50</v>
      </c>
      <c r="Q799" s="39" t="inlineStr">
        <is>
          <t>-9</t>
        </is>
      </c>
      <c r="R799" s="39" t="inlineStr">
        <is>
          <t>상위82.2%</t>
        </is>
      </c>
      <c r="S799" s="39" t="n">
        <v>4</v>
      </c>
      <c r="T799" s="39" t="n">
        <v>0</v>
      </c>
      <c r="U799" s="39" t="n">
        <v>0</v>
      </c>
      <c r="V799" s="39" t="n">
        <v>0</v>
      </c>
      <c r="W799" s="39" t="n">
        <v>0</v>
      </c>
      <c r="X799" s="39" t="n">
        <v>25</v>
      </c>
      <c r="Y799" s="39" t="n">
        <v>9</v>
      </c>
      <c r="Z799" s="39" t="n">
        <v>14.38</v>
      </c>
      <c r="AA799" s="39" t="n">
        <v>14.96</v>
      </c>
    </row>
    <row r="800">
      <c r="A800" s="27" t="n">
        <v>427</v>
      </c>
      <c r="B800" s="28" t="n">
        <v>6</v>
      </c>
      <c r="C800" s="28" t="n">
        <v>7</v>
      </c>
      <c r="D800" s="28" t="n">
        <v>15</v>
      </c>
      <c r="E800" s="28" t="n">
        <v>24</v>
      </c>
      <c r="F800" s="28" t="n">
        <v>28</v>
      </c>
      <c r="G800" s="28" t="n">
        <v>30</v>
      </c>
      <c r="H800" s="28" t="n">
        <v>21</v>
      </c>
      <c r="I800" s="30" t="inlineStr">
        <is>
          <t>6 7 15 24 28 30</t>
        </is>
      </c>
      <c r="J800" s="28" t="n">
        <v>110</v>
      </c>
      <c r="K800" s="28" t="n">
        <v>2</v>
      </c>
      <c r="L800" s="28" t="n">
        <v>9</v>
      </c>
      <c r="M800" s="28" t="n">
        <v>24</v>
      </c>
      <c r="N800" s="28" t="n">
        <v>1</v>
      </c>
      <c r="O800" s="28" t="inlineStr">
        <is>
          <t>고3 저3</t>
        </is>
      </c>
      <c r="P800" s="27" t="n">
        <v>64</v>
      </c>
      <c r="Q800" s="28" t="inlineStr">
        <is>
          <t>+5</t>
        </is>
      </c>
      <c r="R800" s="28" t="inlineStr">
        <is>
          <t>상위35.2%</t>
        </is>
      </c>
      <c r="S800" s="28" t="n">
        <v>6</v>
      </c>
      <c r="T800" s="28" t="n">
        <v>0</v>
      </c>
      <c r="U800" s="28" t="n">
        <v>0</v>
      </c>
      <c r="V800" s="28" t="n">
        <v>0</v>
      </c>
      <c r="W800" s="28" t="n">
        <v>2</v>
      </c>
      <c r="X800" s="28" t="n">
        <v>29</v>
      </c>
      <c r="Y800" s="28" t="n">
        <v>1</v>
      </c>
      <c r="Z800" s="28" t="n">
        <v>125.71</v>
      </c>
      <c r="AA800" s="28" t="n">
        <v>18.18</v>
      </c>
    </row>
    <row r="801">
      <c r="A801" s="27" t="n">
        <v>426</v>
      </c>
      <c r="B801" s="28" t="n">
        <v>4</v>
      </c>
      <c r="C801" s="28" t="n">
        <v>17</v>
      </c>
      <c r="D801" s="28" t="n">
        <v>18</v>
      </c>
      <c r="E801" s="28" t="n">
        <v>27</v>
      </c>
      <c r="F801" s="28" t="n">
        <v>39</v>
      </c>
      <c r="G801" s="28" t="n">
        <v>43</v>
      </c>
      <c r="H801" s="28" t="n">
        <v>19</v>
      </c>
      <c r="I801" s="30" t="inlineStr">
        <is>
          <t>4 17 18 27 39 43</t>
        </is>
      </c>
      <c r="J801" s="28" t="n">
        <v>148</v>
      </c>
      <c r="K801" s="28" t="n">
        <v>4</v>
      </c>
      <c r="L801" s="28" t="n">
        <v>10</v>
      </c>
      <c r="M801" s="28" t="n">
        <v>39</v>
      </c>
      <c r="N801" s="28" t="n">
        <v>1</v>
      </c>
      <c r="O801" s="28" t="inlineStr">
        <is>
          <t>고3 저3</t>
        </is>
      </c>
      <c r="P801" s="27" t="n">
        <v>66</v>
      </c>
      <c r="Q801" s="28" t="inlineStr">
        <is>
          <t>+7</t>
        </is>
      </c>
      <c r="R801" s="28" t="inlineStr">
        <is>
          <t>상위29.4%</t>
        </is>
      </c>
      <c r="S801" s="28" t="n">
        <v>6</v>
      </c>
      <c r="T801" s="28" t="n">
        <v>0</v>
      </c>
      <c r="U801" s="28" t="n">
        <v>0</v>
      </c>
      <c r="V801" s="28" t="n">
        <v>0</v>
      </c>
      <c r="W801" s="28" t="n">
        <v>0</v>
      </c>
      <c r="X801" s="28" t="n">
        <v>33</v>
      </c>
      <c r="Y801" s="28" t="n">
        <v>4</v>
      </c>
      <c r="Z801" s="28" t="n">
        <v>30.57</v>
      </c>
      <c r="AA801" s="28" t="n">
        <v>16.13</v>
      </c>
    </row>
    <row r="802">
      <c r="A802" s="27" t="n">
        <v>425</v>
      </c>
      <c r="B802" s="28" t="n">
        <v>8</v>
      </c>
      <c r="C802" s="28" t="n">
        <v>10</v>
      </c>
      <c r="D802" s="28" t="n">
        <v>14</v>
      </c>
      <c r="E802" s="28" t="n">
        <v>27</v>
      </c>
      <c r="F802" s="28" t="n">
        <v>33</v>
      </c>
      <c r="G802" s="28" t="n">
        <v>38</v>
      </c>
      <c r="H802" s="28" t="n">
        <v>3</v>
      </c>
      <c r="I802" s="30" t="inlineStr">
        <is>
          <t>8 10 14 27 33 38</t>
        </is>
      </c>
      <c r="J802" s="28" t="n">
        <v>130</v>
      </c>
      <c r="K802" s="28" t="n">
        <v>2</v>
      </c>
      <c r="L802" s="28" t="n">
        <v>8</v>
      </c>
      <c r="M802" s="28" t="n">
        <v>30</v>
      </c>
      <c r="N802" s="28" t="n">
        <v>0</v>
      </c>
      <c r="O802" s="28" t="inlineStr">
        <is>
          <t>고3 저3</t>
        </is>
      </c>
      <c r="P802" s="27" t="n">
        <v>65</v>
      </c>
      <c r="Q802" s="28" t="inlineStr">
        <is>
          <t>+6</t>
        </is>
      </c>
      <c r="R802" s="28" t="inlineStr">
        <is>
          <t>상위32.5%</t>
        </is>
      </c>
      <c r="S802" s="28" t="n">
        <v>6</v>
      </c>
      <c r="T802" s="28" t="n">
        <v>0</v>
      </c>
      <c r="U802" s="28" t="n">
        <v>0</v>
      </c>
      <c r="V802" s="28" t="n">
        <v>0</v>
      </c>
      <c r="W802" s="28" t="n">
        <v>1</v>
      </c>
      <c r="X802" s="28" t="n">
        <v>31</v>
      </c>
      <c r="Y802" s="28" t="n">
        <v>8</v>
      </c>
      <c r="Z802" s="28" t="n">
        <v>15.35</v>
      </c>
      <c r="AA802" s="28" t="n">
        <v>16.14</v>
      </c>
    </row>
    <row r="803">
      <c r="A803" s="27" t="n">
        <v>424</v>
      </c>
      <c r="B803" s="28" t="n">
        <v>10</v>
      </c>
      <c r="C803" s="28" t="n">
        <v>11</v>
      </c>
      <c r="D803" s="28" t="n">
        <v>26</v>
      </c>
      <c r="E803" s="28" t="n">
        <v>31</v>
      </c>
      <c r="F803" s="28" t="n">
        <v>34</v>
      </c>
      <c r="G803" s="28" t="n">
        <v>44</v>
      </c>
      <c r="H803" s="28" t="n">
        <v>30</v>
      </c>
      <c r="I803" s="30" t="inlineStr">
        <is>
          <t>10 11 26 31 34 44</t>
        </is>
      </c>
      <c r="J803" s="28" t="n">
        <v>156</v>
      </c>
      <c r="K803" s="28" t="n">
        <v>2</v>
      </c>
      <c r="L803" s="28" t="n">
        <v>10</v>
      </c>
      <c r="M803" s="28" t="n">
        <v>34</v>
      </c>
      <c r="N803" s="28" t="n">
        <v>1</v>
      </c>
      <c r="O803" s="28" t="inlineStr">
        <is>
          <t>고4 저2</t>
        </is>
      </c>
      <c r="P803" s="27" t="n">
        <v>63</v>
      </c>
      <c r="Q803" s="28" t="inlineStr">
        <is>
          <t>+4</t>
        </is>
      </c>
      <c r="R803" s="28" t="inlineStr">
        <is>
          <t>상위38.3%</t>
        </is>
      </c>
      <c r="S803" s="28" t="n">
        <v>6</v>
      </c>
      <c r="T803" s="28" t="n">
        <v>0</v>
      </c>
      <c r="U803" s="28" t="n">
        <v>0</v>
      </c>
      <c r="V803" s="28" t="n">
        <v>0</v>
      </c>
      <c r="W803" s="28" t="n">
        <v>1</v>
      </c>
      <c r="X803" s="28" t="n">
        <v>30</v>
      </c>
      <c r="Y803" s="28" t="n">
        <v>10</v>
      </c>
      <c r="Z803" s="28" t="n">
        <v>11.09</v>
      </c>
      <c r="AA803" s="28" t="n">
        <v>36.85</v>
      </c>
    </row>
    <row r="804">
      <c r="A804" s="25" t="n">
        <v>423</v>
      </c>
      <c r="B804" s="26" t="n">
        <v>1</v>
      </c>
      <c r="C804" s="26" t="n">
        <v>17</v>
      </c>
      <c r="D804" s="26" t="n">
        <v>27</v>
      </c>
      <c r="E804" s="26" t="n">
        <v>28</v>
      </c>
      <c r="F804" s="26" t="n">
        <v>29</v>
      </c>
      <c r="G804" s="26" t="n">
        <v>40</v>
      </c>
      <c r="H804" s="26" t="n">
        <v>5</v>
      </c>
      <c r="I804" s="44" t="inlineStr">
        <is>
          <t>1 17 27 28 29 40</t>
        </is>
      </c>
      <c r="J804" s="26" t="n">
        <v>142</v>
      </c>
      <c r="K804" s="26" t="n">
        <v>4</v>
      </c>
      <c r="L804" s="26" t="n">
        <v>7</v>
      </c>
      <c r="M804" s="26" t="n">
        <v>39</v>
      </c>
      <c r="N804" s="26" t="n">
        <v>2</v>
      </c>
      <c r="O804" s="26" t="inlineStr">
        <is>
          <t>고4 저2</t>
        </is>
      </c>
      <c r="P804" s="25" t="n">
        <v>69</v>
      </c>
      <c r="Q804" s="26" t="inlineStr">
        <is>
          <t>+10</t>
        </is>
      </c>
      <c r="R804" s="26" t="inlineStr">
        <is>
          <t>상위19.9%</t>
        </is>
      </c>
      <c r="S804" s="26" t="n">
        <v>7</v>
      </c>
      <c r="T804" s="26" t="n">
        <v>0</v>
      </c>
      <c r="U804" s="26" t="n">
        <v>0</v>
      </c>
      <c r="V804" s="26" t="n">
        <v>0</v>
      </c>
      <c r="W804" s="26" t="n">
        <v>1</v>
      </c>
      <c r="X804" s="26" t="n">
        <v>33</v>
      </c>
      <c r="Y804" s="26" t="n">
        <v>3</v>
      </c>
      <c r="Z804" s="26" t="n">
        <v>38.96</v>
      </c>
      <c r="AA804" s="26" t="n">
        <v>29.65</v>
      </c>
    </row>
    <row r="805">
      <c r="A805" s="25" t="n">
        <v>422</v>
      </c>
      <c r="B805" s="26" t="n">
        <v>8</v>
      </c>
      <c r="C805" s="26" t="n">
        <v>15</v>
      </c>
      <c r="D805" s="26" t="n">
        <v>19</v>
      </c>
      <c r="E805" s="26" t="n">
        <v>21</v>
      </c>
      <c r="F805" s="26" t="n">
        <v>34</v>
      </c>
      <c r="G805" s="26" t="n">
        <v>44</v>
      </c>
      <c r="H805" s="26" t="n">
        <v>12</v>
      </c>
      <c r="I805" s="44" t="inlineStr">
        <is>
          <t>8 15 19 21 34 44</t>
        </is>
      </c>
      <c r="J805" s="26" t="n">
        <v>141</v>
      </c>
      <c r="K805" s="26" t="n">
        <v>3</v>
      </c>
      <c r="L805" s="26" t="n">
        <v>9</v>
      </c>
      <c r="M805" s="26" t="n">
        <v>36</v>
      </c>
      <c r="N805" s="26" t="n">
        <v>0</v>
      </c>
      <c r="O805" s="26" t="inlineStr">
        <is>
          <t>고2 저4</t>
        </is>
      </c>
      <c r="P805" s="25" t="n">
        <v>91</v>
      </c>
      <c r="Q805" s="26" t="inlineStr">
        <is>
          <t>+32</t>
        </is>
      </c>
      <c r="R805" s="26" t="inlineStr">
        <is>
          <t>상위0.2%</t>
        </is>
      </c>
      <c r="S805" s="26" t="n">
        <v>9</v>
      </c>
      <c r="T805" s="26" t="n">
        <v>0</v>
      </c>
      <c r="U805" s="26" t="n">
        <v>0</v>
      </c>
      <c r="V805" s="26" t="n">
        <v>1</v>
      </c>
      <c r="W805" s="26" t="n">
        <v>3</v>
      </c>
      <c r="X805" s="26" t="n">
        <v>39</v>
      </c>
      <c r="Y805" s="26" t="n">
        <v>6</v>
      </c>
      <c r="Z805" s="26" t="n">
        <v>22.05</v>
      </c>
      <c r="AA805" s="26" t="n">
        <v>21.84</v>
      </c>
    </row>
    <row r="806">
      <c r="A806" s="27" t="n">
        <v>421</v>
      </c>
      <c r="B806" s="28" t="n">
        <v>6</v>
      </c>
      <c r="C806" s="28" t="n">
        <v>11</v>
      </c>
      <c r="D806" s="28" t="n">
        <v>26</v>
      </c>
      <c r="E806" s="28" t="n">
        <v>27</v>
      </c>
      <c r="F806" s="28" t="n">
        <v>28</v>
      </c>
      <c r="G806" s="28" t="n">
        <v>44</v>
      </c>
      <c r="H806" s="28" t="n">
        <v>30</v>
      </c>
      <c r="I806" s="30" t="inlineStr">
        <is>
          <t>6 11 26 27 28 44</t>
        </is>
      </c>
      <c r="J806" s="28" t="n">
        <v>142</v>
      </c>
      <c r="K806" s="28" t="n">
        <v>2</v>
      </c>
      <c r="L806" s="28" t="n">
        <v>7</v>
      </c>
      <c r="M806" s="28" t="n">
        <v>38</v>
      </c>
      <c r="N806" s="28" t="n">
        <v>2</v>
      </c>
      <c r="O806" s="28" t="inlineStr">
        <is>
          <t>고4 저2</t>
        </is>
      </c>
      <c r="P806" s="27" t="n">
        <v>64</v>
      </c>
      <c r="Q806" s="28" t="inlineStr">
        <is>
          <t>+5</t>
        </is>
      </c>
      <c r="R806" s="28" t="inlineStr">
        <is>
          <t>상위35.2%</t>
        </is>
      </c>
      <c r="S806" s="28" t="n">
        <v>6</v>
      </c>
      <c r="T806" s="28" t="n">
        <v>0</v>
      </c>
      <c r="U806" s="28" t="n">
        <v>0</v>
      </c>
      <c r="V806" s="28" t="n">
        <v>0</v>
      </c>
      <c r="W806" s="28" t="n">
        <v>2</v>
      </c>
      <c r="X806" s="28" t="n">
        <v>29</v>
      </c>
      <c r="Y806" s="28" t="n">
        <v>5</v>
      </c>
      <c r="Z806" s="28" t="n">
        <v>23.21</v>
      </c>
      <c r="AA806" s="28" t="n">
        <v>24.95</v>
      </c>
    </row>
    <row r="807">
      <c r="A807" s="41" t="n">
        <v>420</v>
      </c>
      <c r="B807" s="42" t="n">
        <v>4</v>
      </c>
      <c r="C807" s="42" t="n">
        <v>9</v>
      </c>
      <c r="D807" s="42" t="n">
        <v>10</v>
      </c>
      <c r="E807" s="42" t="n">
        <v>29</v>
      </c>
      <c r="F807" s="42" t="n">
        <v>31</v>
      </c>
      <c r="G807" s="42" t="n">
        <v>34</v>
      </c>
      <c r="H807" s="42" t="n">
        <v>27</v>
      </c>
      <c r="I807" s="43" t="inlineStr">
        <is>
          <t>4 9 10 29 31 34</t>
        </is>
      </c>
      <c r="J807" s="42" t="n">
        <v>117</v>
      </c>
      <c r="K807" s="42" t="n">
        <v>3</v>
      </c>
      <c r="L807" s="42" t="n">
        <v>8</v>
      </c>
      <c r="M807" s="42" t="n">
        <v>30</v>
      </c>
      <c r="N807" s="42" t="n">
        <v>1</v>
      </c>
      <c r="O807" s="42" t="inlineStr">
        <is>
          <t>고3 저3</t>
        </is>
      </c>
      <c r="P807" s="41" t="n">
        <v>56</v>
      </c>
      <c r="Q807" s="42" t="inlineStr">
        <is>
          <t>-3</t>
        </is>
      </c>
      <c r="R807" s="42" t="inlineStr">
        <is>
          <t>상위63.5%</t>
        </is>
      </c>
      <c r="S807" s="42" t="n">
        <v>3</v>
      </c>
      <c r="T807" s="42" t="n">
        <v>0</v>
      </c>
      <c r="U807" s="42" t="n">
        <v>0</v>
      </c>
      <c r="V807" s="42" t="n">
        <v>0</v>
      </c>
      <c r="W807" s="42" t="n">
        <v>0</v>
      </c>
      <c r="X807" s="42" t="n">
        <v>28</v>
      </c>
      <c r="Y807" s="42" t="n">
        <v>8</v>
      </c>
      <c r="Z807" s="42" t="n">
        <v>14.25</v>
      </c>
      <c r="AA807" s="42" t="n">
        <v>25.07</v>
      </c>
    </row>
    <row r="808">
      <c r="A808" s="25" t="n">
        <v>419</v>
      </c>
      <c r="B808" s="26" t="n">
        <v>2</v>
      </c>
      <c r="C808" s="26" t="n">
        <v>11</v>
      </c>
      <c r="D808" s="26" t="n">
        <v>13</v>
      </c>
      <c r="E808" s="26" t="n">
        <v>14</v>
      </c>
      <c r="F808" s="26" t="n">
        <v>28</v>
      </c>
      <c r="G808" s="26" t="n">
        <v>30</v>
      </c>
      <c r="H808" s="26" t="n">
        <v>7</v>
      </c>
      <c r="I808" s="44" t="inlineStr">
        <is>
          <t>2 11 13 14 28 30</t>
        </is>
      </c>
      <c r="J808" s="26" t="n">
        <v>98</v>
      </c>
      <c r="K808" s="26" t="n">
        <v>2</v>
      </c>
      <c r="L808" s="26" t="n">
        <v>8</v>
      </c>
      <c r="M808" s="26" t="n">
        <v>28</v>
      </c>
      <c r="N808" s="26" t="n">
        <v>1</v>
      </c>
      <c r="O808" s="26" t="inlineStr">
        <is>
          <t>고2 저4</t>
        </is>
      </c>
      <c r="P808" s="25" t="n">
        <v>67</v>
      </c>
      <c r="Q808" s="26" t="inlineStr">
        <is>
          <t>+8</t>
        </is>
      </c>
      <c r="R808" s="26" t="inlineStr">
        <is>
          <t>상위26.4%</t>
        </is>
      </c>
      <c r="S808" s="26" t="n">
        <v>5</v>
      </c>
      <c r="T808" s="26" t="n">
        <v>0</v>
      </c>
      <c r="U808" s="26" t="n">
        <v>0</v>
      </c>
      <c r="V808" s="26" t="n">
        <v>0</v>
      </c>
      <c r="W808" s="26" t="n">
        <v>1</v>
      </c>
      <c r="X808" s="26" t="n">
        <v>32</v>
      </c>
      <c r="Y808" s="26" t="n">
        <v>3</v>
      </c>
      <c r="Z808" s="26" t="n">
        <v>37.96</v>
      </c>
      <c r="AA808" s="26" t="n">
        <v>17.23</v>
      </c>
    </row>
    <row r="809">
      <c r="A809" s="25" t="n">
        <v>418</v>
      </c>
      <c r="B809" s="26" t="n">
        <v>11</v>
      </c>
      <c r="C809" s="26" t="n">
        <v>13</v>
      </c>
      <c r="D809" s="26" t="n">
        <v>15</v>
      </c>
      <c r="E809" s="26" t="n">
        <v>26</v>
      </c>
      <c r="F809" s="26" t="n">
        <v>28</v>
      </c>
      <c r="G809" s="26" t="n">
        <v>34</v>
      </c>
      <c r="H809" s="26" t="n">
        <v>31</v>
      </c>
      <c r="I809" s="44" t="inlineStr">
        <is>
          <t>11 13 15 26 28 34</t>
        </is>
      </c>
      <c r="J809" s="26" t="n">
        <v>127</v>
      </c>
      <c r="K809" s="26" t="n">
        <v>3</v>
      </c>
      <c r="L809" s="26" t="n">
        <v>6</v>
      </c>
      <c r="M809" s="26" t="n">
        <v>23</v>
      </c>
      <c r="N809" s="26" t="n">
        <v>0</v>
      </c>
      <c r="O809" s="26" t="inlineStr">
        <is>
          <t>고3 저3</t>
        </is>
      </c>
      <c r="P809" s="25" t="n">
        <v>69</v>
      </c>
      <c r="Q809" s="26" t="inlineStr">
        <is>
          <t>+10</t>
        </is>
      </c>
      <c r="R809" s="26" t="inlineStr">
        <is>
          <t>상위19.9%</t>
        </is>
      </c>
      <c r="S809" s="26" t="n">
        <v>8</v>
      </c>
      <c r="T809" s="26" t="n">
        <v>0</v>
      </c>
      <c r="U809" s="26" t="n">
        <v>0</v>
      </c>
      <c r="V809" s="26" t="n">
        <v>0</v>
      </c>
      <c r="W809" s="26" t="n">
        <v>3</v>
      </c>
      <c r="X809" s="26" t="n">
        <v>30</v>
      </c>
      <c r="Y809" s="26" t="n">
        <v>8</v>
      </c>
      <c r="Z809" s="26" t="n">
        <v>14.36</v>
      </c>
      <c r="AA809" s="26" t="n">
        <v>34.44</v>
      </c>
    </row>
    <row r="810">
      <c r="A810" s="27" t="n">
        <v>417</v>
      </c>
      <c r="B810" s="28" t="n">
        <v>4</v>
      </c>
      <c r="C810" s="28" t="n">
        <v>5</v>
      </c>
      <c r="D810" s="28" t="n">
        <v>14</v>
      </c>
      <c r="E810" s="28" t="n">
        <v>20</v>
      </c>
      <c r="F810" s="28" t="n">
        <v>22</v>
      </c>
      <c r="G810" s="28" t="n">
        <v>43</v>
      </c>
      <c r="H810" s="28" t="n">
        <v>44</v>
      </c>
      <c r="I810" s="30" t="inlineStr">
        <is>
          <t>4 5 14 20 22 43</t>
        </is>
      </c>
      <c r="J810" s="28" t="n">
        <v>108</v>
      </c>
      <c r="K810" s="28" t="n">
        <v>2</v>
      </c>
      <c r="L810" s="28" t="n">
        <v>10</v>
      </c>
      <c r="M810" s="28" t="n">
        <v>39</v>
      </c>
      <c r="N810" s="28" t="n">
        <v>1</v>
      </c>
      <c r="O810" s="28" t="inlineStr">
        <is>
          <t>고1 저5</t>
        </is>
      </c>
      <c r="P810" s="27" t="n">
        <v>64</v>
      </c>
      <c r="Q810" s="28" t="inlineStr">
        <is>
          <t>+5</t>
        </is>
      </c>
      <c r="R810" s="28" t="inlineStr">
        <is>
          <t>상위35.2%</t>
        </is>
      </c>
      <c r="S810" s="28" t="n">
        <v>5</v>
      </c>
      <c r="T810" s="28" t="n">
        <v>0</v>
      </c>
      <c r="U810" s="28" t="n">
        <v>0</v>
      </c>
      <c r="V810" s="28" t="n">
        <v>0</v>
      </c>
      <c r="W810" s="28" t="n">
        <v>0</v>
      </c>
      <c r="X810" s="28" t="n">
        <v>32</v>
      </c>
      <c r="Y810" s="28" t="n">
        <v>4</v>
      </c>
      <c r="Z810" s="28" t="n">
        <v>28.18</v>
      </c>
      <c r="AA810" s="28" t="n">
        <v>25.06</v>
      </c>
    </row>
    <row r="811">
      <c r="A811" s="38" t="n">
        <v>416</v>
      </c>
      <c r="B811" s="39" t="n">
        <v>5</v>
      </c>
      <c r="C811" s="39" t="n">
        <v>6</v>
      </c>
      <c r="D811" s="39" t="n">
        <v>8</v>
      </c>
      <c r="E811" s="39" t="n">
        <v>11</v>
      </c>
      <c r="F811" s="39" t="n">
        <v>22</v>
      </c>
      <c r="G811" s="39" t="n">
        <v>26</v>
      </c>
      <c r="H811" s="39" t="n">
        <v>44</v>
      </c>
      <c r="I811" s="40" t="inlineStr">
        <is>
          <t>5 6 8 11 22 26</t>
        </is>
      </c>
      <c r="J811" s="39" t="n">
        <v>78</v>
      </c>
      <c r="K811" s="39" t="n">
        <v>2</v>
      </c>
      <c r="L811" s="39" t="n">
        <v>9</v>
      </c>
      <c r="M811" s="39" t="n">
        <v>21</v>
      </c>
      <c r="N811" s="39" t="n">
        <v>1</v>
      </c>
      <c r="O811" s="39" t="inlineStr">
        <is>
          <t>고1 저5</t>
        </is>
      </c>
      <c r="P811" s="38" t="n">
        <v>46</v>
      </c>
      <c r="Q811" s="39" t="inlineStr">
        <is>
          <t>-13</t>
        </is>
      </c>
      <c r="R811" s="39" t="inlineStr">
        <is>
          <t>상위90.9%</t>
        </is>
      </c>
      <c r="S811" s="39" t="n">
        <v>3</v>
      </c>
      <c r="T811" s="39" t="n">
        <v>0</v>
      </c>
      <c r="U811" s="39" t="n">
        <v>0</v>
      </c>
      <c r="V811" s="39" t="n">
        <v>0</v>
      </c>
      <c r="W811" s="39" t="n">
        <v>0</v>
      </c>
      <c r="X811" s="39" t="n">
        <v>23</v>
      </c>
      <c r="Y811" s="39" t="n">
        <v>10</v>
      </c>
      <c r="Z811" s="39" t="n">
        <v>10.72</v>
      </c>
      <c r="AA811" s="39" t="n">
        <v>16</v>
      </c>
    </row>
    <row r="812">
      <c r="A812" s="38" t="n">
        <v>415</v>
      </c>
      <c r="B812" s="39" t="n">
        <v>7</v>
      </c>
      <c r="C812" s="39" t="n">
        <v>17</v>
      </c>
      <c r="D812" s="39" t="n">
        <v>20</v>
      </c>
      <c r="E812" s="39" t="n">
        <v>26</v>
      </c>
      <c r="F812" s="39" t="n">
        <v>30</v>
      </c>
      <c r="G812" s="39" t="n">
        <v>40</v>
      </c>
      <c r="H812" s="39" t="n">
        <v>24</v>
      </c>
      <c r="I812" s="40" t="inlineStr">
        <is>
          <t>7 17 20 26 30 40</t>
        </is>
      </c>
      <c r="J812" s="39" t="n">
        <v>140</v>
      </c>
      <c r="K812" s="39" t="n">
        <v>2</v>
      </c>
      <c r="L812" s="39" t="n">
        <v>6</v>
      </c>
      <c r="M812" s="39" t="n">
        <v>33</v>
      </c>
      <c r="N812" s="39" t="n">
        <v>0</v>
      </c>
      <c r="O812" s="39" t="inlineStr">
        <is>
          <t>고3 저3</t>
        </is>
      </c>
      <c r="P812" s="38" t="n">
        <v>47</v>
      </c>
      <c r="Q812" s="39" t="inlineStr">
        <is>
          <t>-12</t>
        </is>
      </c>
      <c r="R812" s="39" t="inlineStr">
        <is>
          <t>상위89.0%</t>
        </is>
      </c>
      <c r="S812" s="39" t="n">
        <v>4</v>
      </c>
      <c r="T812" s="39" t="n">
        <v>0</v>
      </c>
      <c r="U812" s="39" t="n">
        <v>0</v>
      </c>
      <c r="V812" s="39" t="n">
        <v>0</v>
      </c>
      <c r="W812" s="39" t="n">
        <v>1</v>
      </c>
      <c r="X812" s="39" t="n">
        <v>22</v>
      </c>
      <c r="Y812" s="39" t="n">
        <v>8</v>
      </c>
      <c r="Z812" s="39" t="n">
        <v>13.34</v>
      </c>
      <c r="AA812" s="39" t="n">
        <v>22.02</v>
      </c>
    </row>
    <row r="813">
      <c r="A813" s="27" t="n">
        <v>414</v>
      </c>
      <c r="B813" s="28" t="n">
        <v>2</v>
      </c>
      <c r="C813" s="28" t="n">
        <v>14</v>
      </c>
      <c r="D813" s="28" t="n">
        <v>15</v>
      </c>
      <c r="E813" s="28" t="n">
        <v>22</v>
      </c>
      <c r="F813" s="28" t="n">
        <v>23</v>
      </c>
      <c r="G813" s="28" t="n">
        <v>44</v>
      </c>
      <c r="H813" s="28" t="n">
        <v>43</v>
      </c>
      <c r="I813" s="30" t="inlineStr">
        <is>
          <t>2 14 15 22 23 44</t>
        </is>
      </c>
      <c r="J813" s="28" t="n">
        <v>120</v>
      </c>
      <c r="K813" s="28" t="n">
        <v>2</v>
      </c>
      <c r="L813" s="28" t="n">
        <v>7</v>
      </c>
      <c r="M813" s="28" t="n">
        <v>42</v>
      </c>
      <c r="N813" s="28" t="n">
        <v>2</v>
      </c>
      <c r="O813" s="28" t="inlineStr">
        <is>
          <t>고2 저4</t>
        </is>
      </c>
      <c r="P813" s="27" t="n">
        <v>61</v>
      </c>
      <c r="Q813" s="28" t="inlineStr">
        <is>
          <t>+2</t>
        </is>
      </c>
      <c r="R813" s="28" t="inlineStr">
        <is>
          <t>상위45.2%</t>
        </is>
      </c>
      <c r="S813" s="28" t="n">
        <v>6</v>
      </c>
      <c r="T813" s="28" t="n">
        <v>0</v>
      </c>
      <c r="U813" s="28" t="n">
        <v>0</v>
      </c>
      <c r="V813" s="28" t="n">
        <v>0</v>
      </c>
      <c r="W813" s="28" t="n">
        <v>3</v>
      </c>
      <c r="X813" s="28" t="n">
        <v>26</v>
      </c>
      <c r="Y813" s="28" t="n">
        <v>1</v>
      </c>
      <c r="Z813" s="28" t="n">
        <v>117.04</v>
      </c>
      <c r="AA813" s="28" t="n">
        <v>18.81</v>
      </c>
    </row>
    <row r="814">
      <c r="A814" s="38" t="n">
        <v>413</v>
      </c>
      <c r="B814" s="39" t="n">
        <v>2</v>
      </c>
      <c r="C814" s="39" t="n">
        <v>9</v>
      </c>
      <c r="D814" s="39" t="n">
        <v>15</v>
      </c>
      <c r="E814" s="39" t="n">
        <v>23</v>
      </c>
      <c r="F814" s="39" t="n">
        <v>34</v>
      </c>
      <c r="G814" s="39" t="n">
        <v>40</v>
      </c>
      <c r="H814" s="39" t="n">
        <v>3</v>
      </c>
      <c r="I814" s="40" t="inlineStr">
        <is>
          <t>2 9 15 23 34 40</t>
        </is>
      </c>
      <c r="J814" s="39" t="n">
        <v>123</v>
      </c>
      <c r="K814" s="39" t="n">
        <v>3</v>
      </c>
      <c r="L814" s="39" t="n">
        <v>8</v>
      </c>
      <c r="M814" s="39" t="n">
        <v>38</v>
      </c>
      <c r="N814" s="39" t="n">
        <v>0</v>
      </c>
      <c r="O814" s="39" t="inlineStr">
        <is>
          <t>고3 저3</t>
        </is>
      </c>
      <c r="P814" s="38" t="n">
        <v>49</v>
      </c>
      <c r="Q814" s="39" t="inlineStr">
        <is>
          <t>-10</t>
        </is>
      </c>
      <c r="R814" s="39" t="inlineStr">
        <is>
          <t>상위84.8%</t>
        </is>
      </c>
      <c r="S814" s="39" t="n">
        <v>3</v>
      </c>
      <c r="T814" s="39" t="n">
        <v>0</v>
      </c>
      <c r="U814" s="39" t="n">
        <v>0</v>
      </c>
      <c r="V814" s="39" t="n">
        <v>0</v>
      </c>
      <c r="W814" s="39" t="n">
        <v>1</v>
      </c>
      <c r="X814" s="39" t="n">
        <v>23</v>
      </c>
      <c r="Y814" s="39" t="n">
        <v>4</v>
      </c>
      <c r="Z814" s="39" t="n">
        <v>28.15</v>
      </c>
      <c r="AA814" s="39" t="n">
        <v>15.11</v>
      </c>
    </row>
    <row r="815">
      <c r="A815" s="41" t="n">
        <v>412</v>
      </c>
      <c r="B815" s="42" t="n">
        <v>4</v>
      </c>
      <c r="C815" s="42" t="n">
        <v>7</v>
      </c>
      <c r="D815" s="42" t="n">
        <v>39</v>
      </c>
      <c r="E815" s="42" t="n">
        <v>41</v>
      </c>
      <c r="F815" s="42" t="n">
        <v>42</v>
      </c>
      <c r="G815" s="42" t="n">
        <v>45</v>
      </c>
      <c r="H815" s="42" t="n">
        <v>40</v>
      </c>
      <c r="I815" s="43" t="inlineStr">
        <is>
          <t>4 7 39 41 42 45</t>
        </is>
      </c>
      <c r="J815" s="42" t="n">
        <v>178</v>
      </c>
      <c r="K815" s="42" t="n">
        <v>4</v>
      </c>
      <c r="L815" s="42" t="n">
        <v>6</v>
      </c>
      <c r="M815" s="42" t="n">
        <v>41</v>
      </c>
      <c r="N815" s="42" t="n">
        <v>1</v>
      </c>
      <c r="O815" s="42" t="inlineStr">
        <is>
          <t>고4 저2</t>
        </is>
      </c>
      <c r="P815" s="41" t="n">
        <v>53</v>
      </c>
      <c r="Q815" s="42" t="inlineStr">
        <is>
          <t>-6</t>
        </is>
      </c>
      <c r="R815" s="42" t="inlineStr">
        <is>
          <t>상위73.7%</t>
        </is>
      </c>
      <c r="S815" s="42" t="n">
        <v>4</v>
      </c>
      <c r="T815" s="42" t="n">
        <v>0</v>
      </c>
      <c r="U815" s="42" t="n">
        <v>0</v>
      </c>
      <c r="V815" s="42" t="n">
        <v>0</v>
      </c>
      <c r="W815" s="42" t="n">
        <v>3</v>
      </c>
      <c r="X815" s="42" t="n">
        <v>22</v>
      </c>
      <c r="Y815" s="42" t="n">
        <v>7</v>
      </c>
      <c r="Z815" s="42" t="n">
        <v>16.56</v>
      </c>
      <c r="AA815" s="42" t="n">
        <v>11.83</v>
      </c>
    </row>
    <row r="816">
      <c r="A816" s="41" t="n">
        <v>411</v>
      </c>
      <c r="B816" s="42" t="n">
        <v>11</v>
      </c>
      <c r="C816" s="42" t="n">
        <v>14</v>
      </c>
      <c r="D816" s="42" t="n">
        <v>22</v>
      </c>
      <c r="E816" s="42" t="n">
        <v>35</v>
      </c>
      <c r="F816" s="42" t="n">
        <v>37</v>
      </c>
      <c r="G816" s="42" t="n">
        <v>39</v>
      </c>
      <c r="H816" s="42" t="n">
        <v>5</v>
      </c>
      <c r="I816" s="43" t="inlineStr">
        <is>
          <t>11 14 22 35 37 39</t>
        </is>
      </c>
      <c r="J816" s="42" t="n">
        <v>158</v>
      </c>
      <c r="K816" s="42" t="n">
        <v>4</v>
      </c>
      <c r="L816" s="42" t="n">
        <v>9</v>
      </c>
      <c r="M816" s="42" t="n">
        <v>28</v>
      </c>
      <c r="N816" s="42" t="n">
        <v>0</v>
      </c>
      <c r="O816" s="42" t="inlineStr">
        <is>
          <t>고3 저3</t>
        </is>
      </c>
      <c r="P816" s="41" t="n">
        <v>56</v>
      </c>
      <c r="Q816" s="42" t="inlineStr">
        <is>
          <t>-3</t>
        </is>
      </c>
      <c r="R816" s="42" t="inlineStr">
        <is>
          <t>상위63.5%</t>
        </is>
      </c>
      <c r="S816" s="42" t="n">
        <v>4</v>
      </c>
      <c r="T816" s="42" t="n">
        <v>0</v>
      </c>
      <c r="U816" s="42" t="n">
        <v>0</v>
      </c>
      <c r="V816" s="42" t="n">
        <v>0</v>
      </c>
      <c r="W816" s="42" t="n">
        <v>2</v>
      </c>
      <c r="X816" s="42" t="n">
        <v>25</v>
      </c>
      <c r="Y816" s="42" t="n">
        <v>12</v>
      </c>
      <c r="Z816" s="42" t="n">
        <v>9.529999999999999</v>
      </c>
      <c r="AA816" s="42" t="n">
        <v>21.16</v>
      </c>
    </row>
    <row r="817">
      <c r="A817" s="25" t="n">
        <v>410</v>
      </c>
      <c r="B817" s="26" t="n">
        <v>1</v>
      </c>
      <c r="C817" s="26" t="n">
        <v>3</v>
      </c>
      <c r="D817" s="26" t="n">
        <v>18</v>
      </c>
      <c r="E817" s="26" t="n">
        <v>32</v>
      </c>
      <c r="F817" s="26" t="n">
        <v>40</v>
      </c>
      <c r="G817" s="26" t="n">
        <v>41</v>
      </c>
      <c r="H817" s="26" t="n">
        <v>16</v>
      </c>
      <c r="I817" s="44" t="inlineStr">
        <is>
          <t>1 3 18 32 40 41</t>
        </is>
      </c>
      <c r="J817" s="26" t="n">
        <v>135</v>
      </c>
      <c r="K817" s="26" t="n">
        <v>3</v>
      </c>
      <c r="L817" s="26" t="n">
        <v>10</v>
      </c>
      <c r="M817" s="26" t="n">
        <v>40</v>
      </c>
      <c r="N817" s="26" t="n">
        <v>1</v>
      </c>
      <c r="O817" s="26" t="inlineStr">
        <is>
          <t>고3 저3</t>
        </is>
      </c>
      <c r="P817" s="25" t="n">
        <v>67</v>
      </c>
      <c r="Q817" s="26" t="inlineStr">
        <is>
          <t>+8</t>
        </is>
      </c>
      <c r="R817" s="26" t="inlineStr">
        <is>
          <t>상위26.4%</t>
        </is>
      </c>
      <c r="S817" s="26" t="n">
        <v>6</v>
      </c>
      <c r="T817" s="26" t="n">
        <v>0</v>
      </c>
      <c r="U817" s="26" t="n">
        <v>0</v>
      </c>
      <c r="V817" s="26" t="n">
        <v>0</v>
      </c>
      <c r="W817" s="26" t="n">
        <v>1</v>
      </c>
      <c r="X817" s="26" t="n">
        <v>32</v>
      </c>
      <c r="Y817" s="26" t="n">
        <v>9</v>
      </c>
      <c r="Z817" s="26" t="n">
        <v>12.49</v>
      </c>
      <c r="AA817" s="26" t="n">
        <v>24.68</v>
      </c>
    </row>
    <row r="818">
      <c r="A818" s="41" t="n">
        <v>409</v>
      </c>
      <c r="B818" s="42" t="n">
        <v>6</v>
      </c>
      <c r="C818" s="42" t="n">
        <v>9</v>
      </c>
      <c r="D818" s="42" t="n">
        <v>21</v>
      </c>
      <c r="E818" s="42" t="n">
        <v>31</v>
      </c>
      <c r="F818" s="42" t="n">
        <v>32</v>
      </c>
      <c r="G818" s="42" t="n">
        <v>40</v>
      </c>
      <c r="H818" s="42" t="n">
        <v>38</v>
      </c>
      <c r="I818" s="43" t="inlineStr">
        <is>
          <t>6 9 21 31 32 40</t>
        </is>
      </c>
      <c r="J818" s="42" t="n">
        <v>139</v>
      </c>
      <c r="K818" s="42" t="n">
        <v>3</v>
      </c>
      <c r="L818" s="42" t="n">
        <v>10</v>
      </c>
      <c r="M818" s="42" t="n">
        <v>34</v>
      </c>
      <c r="N818" s="42" t="n">
        <v>1</v>
      </c>
      <c r="O818" s="42" t="inlineStr">
        <is>
          <t>고3 저3</t>
        </is>
      </c>
      <c r="P818" s="41" t="n">
        <v>58</v>
      </c>
      <c r="Q818" s="42" t="inlineStr">
        <is>
          <t>-1</t>
        </is>
      </c>
      <c r="R818" s="42" t="inlineStr">
        <is>
          <t>상위55.5%</t>
        </is>
      </c>
      <c r="S818" s="42" t="n">
        <v>3</v>
      </c>
      <c r="T818" s="42" t="n">
        <v>0</v>
      </c>
      <c r="U818" s="42" t="n">
        <v>0</v>
      </c>
      <c r="V818" s="42" t="n">
        <v>0</v>
      </c>
      <c r="W818" s="42" t="n">
        <v>0</v>
      </c>
      <c r="X818" s="42" t="n">
        <v>29</v>
      </c>
      <c r="Y818" s="42" t="n">
        <v>4</v>
      </c>
      <c r="Z818" s="42" t="n">
        <v>28.97</v>
      </c>
      <c r="AA818" s="42" t="n">
        <v>19.2</v>
      </c>
    </row>
    <row r="819">
      <c r="A819" s="38" t="n">
        <v>408</v>
      </c>
      <c r="B819" s="39" t="n">
        <v>9</v>
      </c>
      <c r="C819" s="39" t="n">
        <v>20</v>
      </c>
      <c r="D819" s="39" t="n">
        <v>21</v>
      </c>
      <c r="E819" s="39" t="n">
        <v>22</v>
      </c>
      <c r="F819" s="39" t="n">
        <v>30</v>
      </c>
      <c r="G819" s="39" t="n">
        <v>37</v>
      </c>
      <c r="H819" s="39" t="n">
        <v>16</v>
      </c>
      <c r="I819" s="40" t="inlineStr">
        <is>
          <t>9 20 21 22 30 37</t>
        </is>
      </c>
      <c r="J819" s="39" t="n">
        <v>139</v>
      </c>
      <c r="K819" s="39" t="n">
        <v>3</v>
      </c>
      <c r="L819" s="39" t="n">
        <v>9</v>
      </c>
      <c r="M819" s="39" t="n">
        <v>28</v>
      </c>
      <c r="N819" s="39" t="n">
        <v>2</v>
      </c>
      <c r="O819" s="39" t="inlineStr">
        <is>
          <t>고2 저4</t>
        </is>
      </c>
      <c r="P819" s="38" t="n">
        <v>45</v>
      </c>
      <c r="Q819" s="39" t="inlineStr">
        <is>
          <t>-14</t>
        </is>
      </c>
      <c r="R819" s="39" t="inlineStr">
        <is>
          <t>상위91.8%</t>
        </is>
      </c>
      <c r="S819" s="39" t="n">
        <v>3</v>
      </c>
      <c r="T819" s="39" t="n">
        <v>0</v>
      </c>
      <c r="U819" s="39" t="n">
        <v>0</v>
      </c>
      <c r="V819" s="39" t="n">
        <v>0</v>
      </c>
      <c r="W819" s="39" t="n">
        <v>1</v>
      </c>
      <c r="X819" s="39" t="n">
        <v>21</v>
      </c>
      <c r="Y819" s="39" t="n">
        <v>5</v>
      </c>
      <c r="Z819" s="39" t="n">
        <v>22.35</v>
      </c>
      <c r="AA819" s="39" t="n">
        <v>19.5</v>
      </c>
    </row>
    <row r="820">
      <c r="A820" s="25" t="n">
        <v>407</v>
      </c>
      <c r="B820" s="26" t="n">
        <v>6</v>
      </c>
      <c r="C820" s="26" t="n">
        <v>7</v>
      </c>
      <c r="D820" s="26" t="n">
        <v>13</v>
      </c>
      <c r="E820" s="26" t="n">
        <v>16</v>
      </c>
      <c r="F820" s="26" t="n">
        <v>24</v>
      </c>
      <c r="G820" s="26" t="n">
        <v>25</v>
      </c>
      <c r="H820" s="26" t="n">
        <v>1</v>
      </c>
      <c r="I820" s="44" t="inlineStr">
        <is>
          <t>6 7 13 16 24 25</t>
        </is>
      </c>
      <c r="J820" s="26" t="n">
        <v>91</v>
      </c>
      <c r="K820" s="26" t="n">
        <v>3</v>
      </c>
      <c r="L820" s="26" t="n">
        <v>7</v>
      </c>
      <c r="M820" s="26" t="n">
        <v>19</v>
      </c>
      <c r="N820" s="26" t="n">
        <v>2</v>
      </c>
      <c r="O820" s="26" t="inlineStr">
        <is>
          <t>고2 저4</t>
        </is>
      </c>
      <c r="P820" s="25" t="n">
        <v>69</v>
      </c>
      <c r="Q820" s="26" t="inlineStr">
        <is>
          <t>+10</t>
        </is>
      </c>
      <c r="R820" s="26" t="inlineStr">
        <is>
          <t>상위19.9%</t>
        </is>
      </c>
      <c r="S820" s="26" t="n">
        <v>7</v>
      </c>
      <c r="T820" s="26" t="n">
        <v>0</v>
      </c>
      <c r="U820" s="26" t="n">
        <v>0</v>
      </c>
      <c r="V820" s="26" t="n">
        <v>0</v>
      </c>
      <c r="W820" s="26" t="n">
        <v>1</v>
      </c>
      <c r="X820" s="26" t="n">
        <v>33</v>
      </c>
      <c r="Y820" s="26" t="n">
        <v>7</v>
      </c>
      <c r="Z820" s="26" t="n">
        <v>16.5</v>
      </c>
      <c r="AA820" s="26" t="n">
        <v>16.77</v>
      </c>
    </row>
    <row r="821">
      <c r="A821" s="25" t="n">
        <v>406</v>
      </c>
      <c r="B821" s="26" t="n">
        <v>7</v>
      </c>
      <c r="C821" s="26" t="n">
        <v>12</v>
      </c>
      <c r="D821" s="26" t="n">
        <v>21</v>
      </c>
      <c r="E821" s="26" t="n">
        <v>24</v>
      </c>
      <c r="F821" s="26" t="n">
        <v>27</v>
      </c>
      <c r="G821" s="26" t="n">
        <v>36</v>
      </c>
      <c r="H821" s="26" t="n">
        <v>45</v>
      </c>
      <c r="I821" s="44" t="inlineStr">
        <is>
          <t>7 12 21 24 27 36</t>
        </is>
      </c>
      <c r="J821" s="26" t="n">
        <v>127</v>
      </c>
      <c r="K821" s="26" t="n">
        <v>3</v>
      </c>
      <c r="L821" s="26" t="n">
        <v>6</v>
      </c>
      <c r="M821" s="26" t="n">
        <v>29</v>
      </c>
      <c r="N821" s="26" t="n">
        <v>0</v>
      </c>
      <c r="O821" s="26" t="inlineStr">
        <is>
          <t>고3 저3</t>
        </is>
      </c>
      <c r="P821" s="25" t="n">
        <v>67</v>
      </c>
      <c r="Q821" s="26" t="inlineStr">
        <is>
          <t>+8</t>
        </is>
      </c>
      <c r="R821" s="26" t="inlineStr">
        <is>
          <t>상위26.4%</t>
        </is>
      </c>
      <c r="S821" s="26" t="n">
        <v>6</v>
      </c>
      <c r="T821" s="26" t="n">
        <v>0</v>
      </c>
      <c r="U821" s="26" t="n">
        <v>0</v>
      </c>
      <c r="V821" s="26" t="n">
        <v>0</v>
      </c>
      <c r="W821" s="26" t="n">
        <v>1</v>
      </c>
      <c r="X821" s="26" t="n">
        <v>32</v>
      </c>
      <c r="Y821" s="26" t="n">
        <v>5</v>
      </c>
      <c r="Z821" s="26" t="n">
        <v>21.56</v>
      </c>
      <c r="AA821" s="26" t="n">
        <v>19.44</v>
      </c>
    </row>
    <row r="822">
      <c r="A822" s="38" t="n">
        <v>405</v>
      </c>
      <c r="B822" s="39" t="n">
        <v>1</v>
      </c>
      <c r="C822" s="39" t="n">
        <v>2</v>
      </c>
      <c r="D822" s="39" t="n">
        <v>10</v>
      </c>
      <c r="E822" s="39" t="n">
        <v>25</v>
      </c>
      <c r="F822" s="39" t="n">
        <v>26</v>
      </c>
      <c r="G822" s="39" t="n">
        <v>44</v>
      </c>
      <c r="H822" s="39" t="n">
        <v>4</v>
      </c>
      <c r="I822" s="40" t="inlineStr">
        <is>
          <t>1 2 10 25 26 44</t>
        </is>
      </c>
      <c r="J822" s="39" t="n">
        <v>108</v>
      </c>
      <c r="K822" s="39" t="n">
        <v>2</v>
      </c>
      <c r="L822" s="39" t="n">
        <v>8</v>
      </c>
      <c r="M822" s="39" t="n">
        <v>43</v>
      </c>
      <c r="N822" s="39" t="n">
        <v>2</v>
      </c>
      <c r="O822" s="39" t="inlineStr">
        <is>
          <t>고3 저3</t>
        </is>
      </c>
      <c r="P822" s="38" t="n">
        <v>44</v>
      </c>
      <c r="Q822" s="39" t="inlineStr">
        <is>
          <t>-15</t>
        </is>
      </c>
      <c r="R822" s="39" t="inlineStr">
        <is>
          <t>상위93.5%</t>
        </is>
      </c>
      <c r="S822" s="39" t="n">
        <v>3</v>
      </c>
      <c r="T822" s="39" t="n">
        <v>0</v>
      </c>
      <c r="U822" s="39" t="n">
        <v>0</v>
      </c>
      <c r="V822" s="39" t="n">
        <v>0</v>
      </c>
      <c r="W822" s="39" t="n">
        <v>0</v>
      </c>
      <c r="X822" s="39" t="n">
        <v>22</v>
      </c>
      <c r="Y822" s="39" t="n">
        <v>3</v>
      </c>
      <c r="Z822" s="39" t="n">
        <v>35.44</v>
      </c>
      <c r="AA822" s="39" t="n">
        <v>14.01</v>
      </c>
    </row>
    <row r="823">
      <c r="A823" s="38" t="n">
        <v>404</v>
      </c>
      <c r="B823" s="39" t="n">
        <v>5</v>
      </c>
      <c r="C823" s="39" t="n">
        <v>20</v>
      </c>
      <c r="D823" s="39" t="n">
        <v>21</v>
      </c>
      <c r="E823" s="39" t="n">
        <v>24</v>
      </c>
      <c r="F823" s="39" t="n">
        <v>33</v>
      </c>
      <c r="G823" s="39" t="n">
        <v>40</v>
      </c>
      <c r="H823" s="39" t="n">
        <v>36</v>
      </c>
      <c r="I823" s="40" t="inlineStr">
        <is>
          <t>5 20 21 24 33 40</t>
        </is>
      </c>
      <c r="J823" s="39" t="n">
        <v>143</v>
      </c>
      <c r="K823" s="39" t="n">
        <v>3</v>
      </c>
      <c r="L823" s="39" t="n">
        <v>8</v>
      </c>
      <c r="M823" s="39" t="n">
        <v>35</v>
      </c>
      <c r="N823" s="39" t="n">
        <v>1</v>
      </c>
      <c r="O823" s="39" t="inlineStr">
        <is>
          <t>고3 저3</t>
        </is>
      </c>
      <c r="P823" s="38" t="n">
        <v>47</v>
      </c>
      <c r="Q823" s="39" t="inlineStr">
        <is>
          <t>-12</t>
        </is>
      </c>
      <c r="R823" s="39" t="inlineStr">
        <is>
          <t>상위89.0%</t>
        </is>
      </c>
      <c r="S823" s="39" t="n">
        <v>4</v>
      </c>
      <c r="T823" s="39" t="n">
        <v>0</v>
      </c>
      <c r="U823" s="39" t="n">
        <v>0</v>
      </c>
      <c r="V823" s="39" t="n">
        <v>0</v>
      </c>
      <c r="W823" s="39" t="n">
        <v>1</v>
      </c>
      <c r="X823" s="39" t="n">
        <v>22</v>
      </c>
      <c r="Y823" s="39" t="n">
        <v>3</v>
      </c>
      <c r="Z823" s="39" t="n">
        <v>35.67</v>
      </c>
      <c r="AA823" s="39" t="n">
        <v>18.99</v>
      </c>
    </row>
    <row r="824">
      <c r="A824" s="38" t="n">
        <v>403</v>
      </c>
      <c r="B824" s="39" t="n">
        <v>10</v>
      </c>
      <c r="C824" s="39" t="n">
        <v>14</v>
      </c>
      <c r="D824" s="39" t="n">
        <v>22</v>
      </c>
      <c r="E824" s="39" t="n">
        <v>24</v>
      </c>
      <c r="F824" s="39" t="n">
        <v>28</v>
      </c>
      <c r="G824" s="39" t="n">
        <v>37</v>
      </c>
      <c r="H824" s="39" t="n">
        <v>26</v>
      </c>
      <c r="I824" s="40" t="inlineStr">
        <is>
          <t>10 14 22 24 28 37</t>
        </is>
      </c>
      <c r="J824" s="39" t="n">
        <v>135</v>
      </c>
      <c r="K824" s="39" t="n">
        <v>1</v>
      </c>
      <c r="L824" s="39" t="n">
        <v>8</v>
      </c>
      <c r="M824" s="39" t="n">
        <v>27</v>
      </c>
      <c r="N824" s="39" t="n">
        <v>0</v>
      </c>
      <c r="O824" s="39" t="inlineStr">
        <is>
          <t>고3 저3</t>
        </is>
      </c>
      <c r="P824" s="38" t="n">
        <v>48</v>
      </c>
      <c r="Q824" s="39" t="inlineStr">
        <is>
          <t>-11</t>
        </is>
      </c>
      <c r="R824" s="39" t="inlineStr">
        <is>
          <t>상위87.0%</t>
        </is>
      </c>
      <c r="S824" s="39" t="n">
        <v>3</v>
      </c>
      <c r="T824" s="39" t="n">
        <v>0</v>
      </c>
      <c r="U824" s="39" t="n">
        <v>0</v>
      </c>
      <c r="V824" s="39" t="n">
        <v>0</v>
      </c>
      <c r="W824" s="39" t="n">
        <v>0</v>
      </c>
      <c r="X824" s="39" t="n">
        <v>24</v>
      </c>
      <c r="Y824" s="39" t="n">
        <v>5</v>
      </c>
      <c r="Z824" s="39" t="n">
        <v>21.22</v>
      </c>
      <c r="AA824" s="39" t="n">
        <v>19.64</v>
      </c>
    </row>
    <row r="825">
      <c r="A825" s="38" t="n">
        <v>402</v>
      </c>
      <c r="B825" s="39" t="n">
        <v>5</v>
      </c>
      <c r="C825" s="39" t="n">
        <v>9</v>
      </c>
      <c r="D825" s="39" t="n">
        <v>15</v>
      </c>
      <c r="E825" s="39" t="n">
        <v>19</v>
      </c>
      <c r="F825" s="39" t="n">
        <v>22</v>
      </c>
      <c r="G825" s="39" t="n">
        <v>36</v>
      </c>
      <c r="H825" s="39" t="n">
        <v>32</v>
      </c>
      <c r="I825" s="40" t="inlineStr">
        <is>
          <t>5 9 15 19 22 36</t>
        </is>
      </c>
      <c r="J825" s="39" t="n">
        <v>106</v>
      </c>
      <c r="K825" s="39" t="n">
        <v>4</v>
      </c>
      <c r="L825" s="39" t="n">
        <v>6</v>
      </c>
      <c r="M825" s="39" t="n">
        <v>31</v>
      </c>
      <c r="N825" s="39" t="n">
        <v>0</v>
      </c>
      <c r="O825" s="39" t="inlineStr">
        <is>
          <t>고1 저5</t>
        </is>
      </c>
      <c r="P825" s="38" t="n">
        <v>30</v>
      </c>
      <c r="Q825" s="39" t="inlineStr">
        <is>
          <t>-29</t>
        </is>
      </c>
      <c r="R825" s="39" t="inlineStr">
        <is>
          <t>상위99.7%</t>
        </is>
      </c>
      <c r="S825" s="39" t="n">
        <v>3</v>
      </c>
      <c r="T825" s="39" t="n">
        <v>0</v>
      </c>
      <c r="U825" s="39" t="n">
        <v>0</v>
      </c>
      <c r="V825" s="39" t="n">
        <v>0</v>
      </c>
      <c r="W825" s="39" t="n">
        <v>0</v>
      </c>
      <c r="X825" s="39" t="n">
        <v>15</v>
      </c>
      <c r="Y825" s="39" t="n">
        <v>4</v>
      </c>
      <c r="Z825" s="39" t="n">
        <v>26.62</v>
      </c>
      <c r="AA825" s="39" t="n">
        <v>8.880000000000001</v>
      </c>
    </row>
    <row r="826">
      <c r="A826" s="25" t="n">
        <v>401</v>
      </c>
      <c r="B826" s="26" t="n">
        <v>6</v>
      </c>
      <c r="C826" s="26" t="n">
        <v>12</v>
      </c>
      <c r="D826" s="26" t="n">
        <v>18</v>
      </c>
      <c r="E826" s="26" t="n">
        <v>31</v>
      </c>
      <c r="F826" s="26" t="n">
        <v>38</v>
      </c>
      <c r="G826" s="26" t="n">
        <v>43</v>
      </c>
      <c r="H826" s="26" t="n">
        <v>9</v>
      </c>
      <c r="I826" s="44" t="inlineStr">
        <is>
          <t>6 12 18 31 38 43</t>
        </is>
      </c>
      <c r="J826" s="26" t="n">
        <v>148</v>
      </c>
      <c r="K826" s="26" t="n">
        <v>2</v>
      </c>
      <c r="L826" s="26" t="n">
        <v>7</v>
      </c>
      <c r="M826" s="26" t="n">
        <v>37</v>
      </c>
      <c r="N826" s="26" t="n">
        <v>0</v>
      </c>
      <c r="O826" s="26" t="inlineStr">
        <is>
          <t>고3 저3</t>
        </is>
      </c>
      <c r="P826" s="25" t="n">
        <v>81</v>
      </c>
      <c r="Q826" s="26" t="inlineStr">
        <is>
          <t>+22</t>
        </is>
      </c>
      <c r="R826" s="26" t="inlineStr">
        <is>
          <t>상위2.9%</t>
        </is>
      </c>
      <c r="S826" s="26" t="n">
        <v>9</v>
      </c>
      <c r="T826" s="26" t="n">
        <v>0</v>
      </c>
      <c r="U826" s="26" t="n">
        <v>0</v>
      </c>
      <c r="V826" s="26" t="n">
        <v>1</v>
      </c>
      <c r="W826" s="26" t="n">
        <v>5</v>
      </c>
      <c r="X826" s="26" t="n">
        <v>31</v>
      </c>
      <c r="Y826" s="26" t="n">
        <v>9</v>
      </c>
      <c r="Z826" s="26" t="n">
        <v>11.68</v>
      </c>
      <c r="AA826" s="26" t="n">
        <v>19.65</v>
      </c>
    </row>
    <row r="827">
      <c r="A827" s="38" t="n">
        <v>400</v>
      </c>
      <c r="B827" s="39" t="n">
        <v>9</v>
      </c>
      <c r="C827" s="39" t="n">
        <v>21</v>
      </c>
      <c r="D827" s="39" t="n">
        <v>27</v>
      </c>
      <c r="E827" s="39" t="n">
        <v>34</v>
      </c>
      <c r="F827" s="39" t="n">
        <v>41</v>
      </c>
      <c r="G827" s="39" t="n">
        <v>43</v>
      </c>
      <c r="H827" s="39" t="n">
        <v>2</v>
      </c>
      <c r="I827" s="40" t="inlineStr">
        <is>
          <t>9 21 27 34 41 43</t>
        </is>
      </c>
      <c r="J827" s="39" t="n">
        <v>175</v>
      </c>
      <c r="K827" s="39" t="n">
        <v>5</v>
      </c>
      <c r="L827" s="39" t="n">
        <v>9</v>
      </c>
      <c r="M827" s="39" t="n">
        <v>34</v>
      </c>
      <c r="N827" s="39" t="n">
        <v>0</v>
      </c>
      <c r="O827" s="39" t="inlineStr">
        <is>
          <t>고4 저2</t>
        </is>
      </c>
      <c r="P827" s="38" t="n">
        <v>50</v>
      </c>
      <c r="Q827" s="39" t="inlineStr">
        <is>
          <t>-9</t>
        </is>
      </c>
      <c r="R827" s="39" t="inlineStr">
        <is>
          <t>상위82.2%</t>
        </is>
      </c>
      <c r="S827" s="39" t="n">
        <v>3</v>
      </c>
      <c r="T827" s="39" t="n">
        <v>0</v>
      </c>
      <c r="U827" s="39" t="n">
        <v>0</v>
      </c>
      <c r="V827" s="39" t="n">
        <v>0</v>
      </c>
      <c r="W827" s="39" t="n">
        <v>0</v>
      </c>
      <c r="X827" s="39" t="n">
        <v>25</v>
      </c>
      <c r="Y827" s="39" t="n">
        <v>4</v>
      </c>
      <c r="Z827" s="39" t="n">
        <v>26.7</v>
      </c>
      <c r="AA827" s="39" t="n">
        <v>17.27</v>
      </c>
    </row>
    <row r="828">
      <c r="A828" s="27" t="n">
        <v>399</v>
      </c>
      <c r="B828" s="28" t="n">
        <v>1</v>
      </c>
      <c r="C828" s="28" t="n">
        <v>2</v>
      </c>
      <c r="D828" s="28" t="n">
        <v>9</v>
      </c>
      <c r="E828" s="28" t="n">
        <v>17</v>
      </c>
      <c r="F828" s="28" t="n">
        <v>19</v>
      </c>
      <c r="G828" s="28" t="n">
        <v>42</v>
      </c>
      <c r="H828" s="28" t="n">
        <v>20</v>
      </c>
      <c r="I828" s="30" t="inlineStr">
        <is>
          <t>1 2 9 17 19 42</t>
        </is>
      </c>
      <c r="J828" s="28" t="n">
        <v>90</v>
      </c>
      <c r="K828" s="28" t="n">
        <v>4</v>
      </c>
      <c r="L828" s="28" t="n">
        <v>9</v>
      </c>
      <c r="M828" s="28" t="n">
        <v>41</v>
      </c>
      <c r="N828" s="28" t="n">
        <v>1</v>
      </c>
      <c r="O828" s="28" t="inlineStr">
        <is>
          <t>고1 저5</t>
        </is>
      </c>
      <c r="P828" s="27" t="n">
        <v>59</v>
      </c>
      <c r="Q828" s="28" t="inlineStr">
        <is>
          <t>-0</t>
        </is>
      </c>
      <c r="R828" s="28" t="inlineStr">
        <is>
          <t>상위52.2%</t>
        </is>
      </c>
      <c r="S828" s="28" t="n">
        <v>4</v>
      </c>
      <c r="T828" s="28" t="n">
        <v>0</v>
      </c>
      <c r="U828" s="28" t="n">
        <v>0</v>
      </c>
      <c r="V828" s="28" t="n">
        <v>0</v>
      </c>
      <c r="W828" s="28" t="n">
        <v>3</v>
      </c>
      <c r="X828" s="28" t="n">
        <v>25</v>
      </c>
      <c r="Y828" s="28" t="n">
        <v>8</v>
      </c>
      <c r="Z828" s="28" t="n">
        <v>12.77</v>
      </c>
      <c r="AA828" s="28" t="n">
        <v>24.76</v>
      </c>
    </row>
    <row r="829">
      <c r="A829" s="27" t="n">
        <v>398</v>
      </c>
      <c r="B829" s="28" t="n">
        <v>10</v>
      </c>
      <c r="C829" s="28" t="n">
        <v>15</v>
      </c>
      <c r="D829" s="28" t="n">
        <v>20</v>
      </c>
      <c r="E829" s="28" t="n">
        <v>23</v>
      </c>
      <c r="F829" s="28" t="n">
        <v>42</v>
      </c>
      <c r="G829" s="28" t="n">
        <v>44</v>
      </c>
      <c r="H829" s="28" t="n">
        <v>7</v>
      </c>
      <c r="I829" s="30" t="inlineStr">
        <is>
          <t>10 15 20 23 42 44</t>
        </is>
      </c>
      <c r="J829" s="28" t="n">
        <v>154</v>
      </c>
      <c r="K829" s="28" t="n">
        <v>2</v>
      </c>
      <c r="L829" s="28" t="n">
        <v>9</v>
      </c>
      <c r="M829" s="28" t="n">
        <v>34</v>
      </c>
      <c r="N829" s="28" t="n">
        <v>0</v>
      </c>
      <c r="O829" s="28" t="inlineStr">
        <is>
          <t>고3 저3</t>
        </is>
      </c>
      <c r="P829" s="27" t="n">
        <v>60</v>
      </c>
      <c r="Q829" s="28" t="inlineStr">
        <is>
          <t>+1</t>
        </is>
      </c>
      <c r="R829" s="28" t="inlineStr">
        <is>
          <t>상위48.5%</t>
        </is>
      </c>
      <c r="S829" s="28" t="n">
        <v>6</v>
      </c>
      <c r="T829" s="28" t="n">
        <v>0</v>
      </c>
      <c r="U829" s="28" t="n">
        <v>0</v>
      </c>
      <c r="V829" s="28" t="n">
        <v>0</v>
      </c>
      <c r="W829" s="28" t="n">
        <v>2</v>
      </c>
      <c r="X829" s="28" t="n">
        <v>27</v>
      </c>
      <c r="Y829" s="28" t="n">
        <v>4</v>
      </c>
      <c r="Z829" s="28" t="n">
        <v>26.81</v>
      </c>
      <c r="AA829" s="28" t="n">
        <v>27.03</v>
      </c>
    </row>
    <row r="830">
      <c r="A830" s="38" t="n">
        <v>397</v>
      </c>
      <c r="B830" s="39" t="n">
        <v>12</v>
      </c>
      <c r="C830" s="39" t="n">
        <v>13</v>
      </c>
      <c r="D830" s="39" t="n">
        <v>17</v>
      </c>
      <c r="E830" s="39" t="n">
        <v>22</v>
      </c>
      <c r="F830" s="39" t="n">
        <v>25</v>
      </c>
      <c r="G830" s="39" t="n">
        <v>33</v>
      </c>
      <c r="H830" s="39" t="n">
        <v>8</v>
      </c>
      <c r="I830" s="40" t="inlineStr">
        <is>
          <t>12 13 17 22 25 33</t>
        </is>
      </c>
      <c r="J830" s="39" t="n">
        <v>122</v>
      </c>
      <c r="K830" s="39" t="n">
        <v>4</v>
      </c>
      <c r="L830" s="39" t="n">
        <v>8</v>
      </c>
      <c r="M830" s="39" t="n">
        <v>21</v>
      </c>
      <c r="N830" s="39" t="n">
        <v>1</v>
      </c>
      <c r="O830" s="39" t="inlineStr">
        <is>
          <t>고2 저4</t>
        </is>
      </c>
      <c r="P830" s="38" t="n">
        <v>43</v>
      </c>
      <c r="Q830" s="39" t="inlineStr">
        <is>
          <t>-16</t>
        </is>
      </c>
      <c r="R830" s="39" t="inlineStr">
        <is>
          <t>상위94.4%</t>
        </is>
      </c>
      <c r="S830" s="39" t="n">
        <v>4</v>
      </c>
      <c r="T830" s="39" t="n">
        <v>0</v>
      </c>
      <c r="U830" s="39" t="n">
        <v>0</v>
      </c>
      <c r="V830" s="39" t="n">
        <v>0</v>
      </c>
      <c r="W830" s="39" t="n">
        <v>1</v>
      </c>
      <c r="X830" s="39" t="n">
        <v>20</v>
      </c>
      <c r="Y830" s="39" t="n">
        <v>3</v>
      </c>
      <c r="Z830" s="39" t="n">
        <v>35</v>
      </c>
      <c r="AA830" s="39" t="n">
        <v>14.68</v>
      </c>
    </row>
    <row r="831">
      <c r="A831" s="25" t="n">
        <v>396</v>
      </c>
      <c r="B831" s="26" t="n">
        <v>18</v>
      </c>
      <c r="C831" s="26" t="n">
        <v>20</v>
      </c>
      <c r="D831" s="26" t="n">
        <v>31</v>
      </c>
      <c r="E831" s="26" t="n">
        <v>34</v>
      </c>
      <c r="F831" s="26" t="n">
        <v>40</v>
      </c>
      <c r="G831" s="26" t="n">
        <v>45</v>
      </c>
      <c r="H831" s="26" t="n">
        <v>30</v>
      </c>
      <c r="I831" s="44" t="inlineStr">
        <is>
          <t>18 20 31 34 40 45</t>
        </is>
      </c>
      <c r="J831" s="26" t="n">
        <v>188</v>
      </c>
      <c r="K831" s="26" t="n">
        <v>2</v>
      </c>
      <c r="L831" s="26" t="n">
        <v>8</v>
      </c>
      <c r="M831" s="26" t="n">
        <v>27</v>
      </c>
      <c r="N831" s="26" t="n">
        <v>0</v>
      </c>
      <c r="O831" s="26" t="inlineStr">
        <is>
          <t>고4 저2</t>
        </is>
      </c>
      <c r="P831" s="25" t="n">
        <v>68</v>
      </c>
      <c r="Q831" s="26" t="inlineStr">
        <is>
          <t>+9</t>
        </is>
      </c>
      <c r="R831" s="26" t="inlineStr">
        <is>
          <t>상위23.2%</t>
        </is>
      </c>
      <c r="S831" s="26" t="n">
        <v>8</v>
      </c>
      <c r="T831" s="26" t="n">
        <v>0</v>
      </c>
      <c r="U831" s="26" t="n">
        <v>0</v>
      </c>
      <c r="V831" s="26" t="n">
        <v>0</v>
      </c>
      <c r="W831" s="26" t="n">
        <v>2</v>
      </c>
      <c r="X831" s="26" t="n">
        <v>31</v>
      </c>
      <c r="Y831" s="26" t="n">
        <v>2</v>
      </c>
      <c r="Z831" s="26" t="n">
        <v>52.97</v>
      </c>
      <c r="AA831" s="26" t="n">
        <v>27.61</v>
      </c>
    </row>
    <row r="832">
      <c r="A832" s="41" t="n">
        <v>395</v>
      </c>
      <c r="B832" s="42" t="n">
        <v>11</v>
      </c>
      <c r="C832" s="42" t="n">
        <v>15</v>
      </c>
      <c r="D832" s="42" t="n">
        <v>20</v>
      </c>
      <c r="E832" s="42" t="n">
        <v>26</v>
      </c>
      <c r="F832" s="42" t="n">
        <v>31</v>
      </c>
      <c r="G832" s="42" t="n">
        <v>35</v>
      </c>
      <c r="H832" s="42" t="n">
        <v>7</v>
      </c>
      <c r="I832" s="43" t="inlineStr">
        <is>
          <t>11 15 20 26 31 35</t>
        </is>
      </c>
      <c r="J832" s="42" t="n">
        <v>138</v>
      </c>
      <c r="K832" s="42" t="n">
        <v>4</v>
      </c>
      <c r="L832" s="42" t="n">
        <v>4</v>
      </c>
      <c r="M832" s="42" t="n">
        <v>24</v>
      </c>
      <c r="N832" s="42" t="n">
        <v>0</v>
      </c>
      <c r="O832" s="42" t="inlineStr">
        <is>
          <t>고3 저3</t>
        </is>
      </c>
      <c r="P832" s="41" t="n">
        <v>55</v>
      </c>
      <c r="Q832" s="42" t="inlineStr">
        <is>
          <t>-4</t>
        </is>
      </c>
      <c r="R832" s="42" t="inlineStr">
        <is>
          <t>상위66.9%</t>
        </is>
      </c>
      <c r="S832" s="42" t="n">
        <v>4</v>
      </c>
      <c r="T832" s="42" t="n">
        <v>0</v>
      </c>
      <c r="U832" s="42" t="n">
        <v>0</v>
      </c>
      <c r="V832" s="42" t="n">
        <v>0</v>
      </c>
      <c r="W832" s="42" t="n">
        <v>3</v>
      </c>
      <c r="X832" s="42" t="n">
        <v>23</v>
      </c>
      <c r="Y832" s="42" t="n">
        <v>7</v>
      </c>
      <c r="Z832" s="42" t="n">
        <v>15.35</v>
      </c>
      <c r="AA832" s="42" t="n">
        <v>24.34</v>
      </c>
    </row>
    <row r="833">
      <c r="A833" s="41" t="n">
        <v>394</v>
      </c>
      <c r="B833" s="42" t="n">
        <v>1</v>
      </c>
      <c r="C833" s="42" t="n">
        <v>13</v>
      </c>
      <c r="D833" s="42" t="n">
        <v>20</v>
      </c>
      <c r="E833" s="42" t="n">
        <v>22</v>
      </c>
      <c r="F833" s="42" t="n">
        <v>25</v>
      </c>
      <c r="G833" s="42" t="n">
        <v>28</v>
      </c>
      <c r="H833" s="42" t="n">
        <v>15</v>
      </c>
      <c r="I833" s="43" t="inlineStr">
        <is>
          <t>1 13 20 22 25 28</t>
        </is>
      </c>
      <c r="J833" s="42" t="n">
        <v>109</v>
      </c>
      <c r="K833" s="42" t="n">
        <v>3</v>
      </c>
      <c r="L833" s="42" t="n">
        <v>8</v>
      </c>
      <c r="M833" s="42" t="n">
        <v>27</v>
      </c>
      <c r="N833" s="42" t="n">
        <v>0</v>
      </c>
      <c r="O833" s="42" t="inlineStr">
        <is>
          <t>고2 저4</t>
        </is>
      </c>
      <c r="P833" s="41" t="n">
        <v>52</v>
      </c>
      <c r="Q833" s="42" t="inlineStr">
        <is>
          <t>-7</t>
        </is>
      </c>
      <c r="R833" s="42" t="inlineStr">
        <is>
          <t>상위77.4%</t>
        </is>
      </c>
      <c r="S833" s="42" t="n">
        <v>1</v>
      </c>
      <c r="T833" s="42" t="n">
        <v>0</v>
      </c>
      <c r="U833" s="42" t="n">
        <v>0</v>
      </c>
      <c r="V833" s="42" t="n">
        <v>0</v>
      </c>
      <c r="W833" s="42" t="n">
        <v>2</v>
      </c>
      <c r="X833" s="42" t="n">
        <v>23</v>
      </c>
      <c r="Y833" s="42" t="n">
        <v>1</v>
      </c>
      <c r="Z833" s="42" t="n">
        <v>106.54</v>
      </c>
      <c r="AA833" s="42" t="n">
        <v>19.38</v>
      </c>
    </row>
    <row r="834">
      <c r="A834" s="41" t="n">
        <v>393</v>
      </c>
      <c r="B834" s="42" t="n">
        <v>9</v>
      </c>
      <c r="C834" s="42" t="n">
        <v>16</v>
      </c>
      <c r="D834" s="42" t="n">
        <v>28</v>
      </c>
      <c r="E834" s="42" t="n">
        <v>40</v>
      </c>
      <c r="F834" s="42" t="n">
        <v>41</v>
      </c>
      <c r="G834" s="42" t="n">
        <v>43</v>
      </c>
      <c r="H834" s="42" t="n">
        <v>21</v>
      </c>
      <c r="I834" s="43" t="inlineStr">
        <is>
          <t>9 16 28 40 41 43</t>
        </is>
      </c>
      <c r="J834" s="42" t="n">
        <v>177</v>
      </c>
      <c r="K834" s="42" t="n">
        <v>3</v>
      </c>
      <c r="L834" s="42" t="n">
        <v>9</v>
      </c>
      <c r="M834" s="42" t="n">
        <v>34</v>
      </c>
      <c r="N834" s="42" t="n">
        <v>1</v>
      </c>
      <c r="O834" s="42" t="inlineStr">
        <is>
          <t>고4 저2</t>
        </is>
      </c>
      <c r="P834" s="41" t="n">
        <v>57</v>
      </c>
      <c r="Q834" s="42" t="inlineStr">
        <is>
          <t>-2</t>
        </is>
      </c>
      <c r="R834" s="42" t="inlineStr">
        <is>
          <t>상위59.3%</t>
        </is>
      </c>
      <c r="S834" s="42" t="n">
        <v>3</v>
      </c>
      <c r="T834" s="42" t="n">
        <v>0</v>
      </c>
      <c r="U834" s="42" t="n">
        <v>0</v>
      </c>
      <c r="V834" s="42" t="n">
        <v>0</v>
      </c>
      <c r="W834" s="42" t="n">
        <v>1</v>
      </c>
      <c r="X834" s="42" t="n">
        <v>27</v>
      </c>
      <c r="Y834" s="42" t="n">
        <v>8</v>
      </c>
      <c r="Z834" s="42" t="n">
        <v>13.62</v>
      </c>
      <c r="AA834" s="42" t="n">
        <v>16.26</v>
      </c>
    </row>
    <row r="835">
      <c r="A835" s="25" t="n">
        <v>392</v>
      </c>
      <c r="B835" s="26" t="n">
        <v>1</v>
      </c>
      <c r="C835" s="26" t="n">
        <v>3</v>
      </c>
      <c r="D835" s="26" t="n">
        <v>7</v>
      </c>
      <c r="E835" s="26" t="n">
        <v>8</v>
      </c>
      <c r="F835" s="26" t="n">
        <v>24</v>
      </c>
      <c r="G835" s="26" t="n">
        <v>42</v>
      </c>
      <c r="H835" s="26" t="n">
        <v>43</v>
      </c>
      <c r="I835" s="44" t="inlineStr">
        <is>
          <t>1 3 7 8 24 42</t>
        </is>
      </c>
      <c r="J835" s="26" t="n">
        <v>85</v>
      </c>
      <c r="K835" s="26" t="n">
        <v>3</v>
      </c>
      <c r="L835" s="26" t="n">
        <v>10</v>
      </c>
      <c r="M835" s="26" t="n">
        <v>41</v>
      </c>
      <c r="N835" s="26" t="n">
        <v>1</v>
      </c>
      <c r="O835" s="26" t="inlineStr">
        <is>
          <t>고2 저4</t>
        </is>
      </c>
      <c r="P835" s="25" t="n">
        <v>67</v>
      </c>
      <c r="Q835" s="26" t="inlineStr">
        <is>
          <t>+8</t>
        </is>
      </c>
      <c r="R835" s="26" t="inlineStr">
        <is>
          <t>상위26.4%</t>
        </is>
      </c>
      <c r="S835" s="26" t="n">
        <v>3</v>
      </c>
      <c r="T835" s="26" t="n">
        <v>0</v>
      </c>
      <c r="U835" s="26" t="n">
        <v>0</v>
      </c>
      <c r="V835" s="26" t="n">
        <v>0</v>
      </c>
      <c r="W835" s="26" t="n">
        <v>3</v>
      </c>
      <c r="X835" s="26" t="n">
        <v>29</v>
      </c>
      <c r="Y835" s="26" t="n">
        <v>6</v>
      </c>
      <c r="Z835" s="26" t="n">
        <v>17.14</v>
      </c>
      <c r="AA835" s="26" t="n">
        <v>18.14</v>
      </c>
    </row>
    <row r="836">
      <c r="A836" s="38" t="n">
        <v>391</v>
      </c>
      <c r="B836" s="39" t="n">
        <v>10</v>
      </c>
      <c r="C836" s="39" t="n">
        <v>11</v>
      </c>
      <c r="D836" s="39" t="n">
        <v>18</v>
      </c>
      <c r="E836" s="39" t="n">
        <v>22</v>
      </c>
      <c r="F836" s="39" t="n">
        <v>28</v>
      </c>
      <c r="G836" s="39" t="n">
        <v>39</v>
      </c>
      <c r="H836" s="39" t="n">
        <v>30</v>
      </c>
      <c r="I836" s="40" t="inlineStr">
        <is>
          <t>10 11 18 22 28 39</t>
        </is>
      </c>
      <c r="J836" s="39" t="n">
        <v>128</v>
      </c>
      <c r="K836" s="39" t="n">
        <v>2</v>
      </c>
      <c r="L836" s="39" t="n">
        <v>8</v>
      </c>
      <c r="M836" s="39" t="n">
        <v>29</v>
      </c>
      <c r="N836" s="39" t="n">
        <v>1</v>
      </c>
      <c r="O836" s="39" t="inlineStr">
        <is>
          <t>고2 저4</t>
        </is>
      </c>
      <c r="P836" s="38" t="n">
        <v>45</v>
      </c>
      <c r="Q836" s="39" t="inlineStr">
        <is>
          <t>-14</t>
        </is>
      </c>
      <c r="R836" s="39" t="inlineStr">
        <is>
          <t>상위91.8%</t>
        </is>
      </c>
      <c r="S836" s="39" t="n">
        <v>4</v>
      </c>
      <c r="T836" s="39" t="n">
        <v>0</v>
      </c>
      <c r="U836" s="39" t="n">
        <v>0</v>
      </c>
      <c r="V836" s="39" t="n">
        <v>0</v>
      </c>
      <c r="W836" s="39" t="n">
        <v>3</v>
      </c>
      <c r="X836" s="39" t="n">
        <v>18</v>
      </c>
      <c r="Y836" s="39" t="n">
        <v>1</v>
      </c>
      <c r="Z836" s="39" t="n">
        <v>105.09</v>
      </c>
      <c r="AA836" s="39" t="n">
        <v>17.41</v>
      </c>
    </row>
    <row r="837">
      <c r="A837" s="27" t="n">
        <v>390</v>
      </c>
      <c r="B837" s="28" t="n">
        <v>16</v>
      </c>
      <c r="C837" s="28" t="n">
        <v>17</v>
      </c>
      <c r="D837" s="28" t="n">
        <v>28</v>
      </c>
      <c r="E837" s="28" t="n">
        <v>37</v>
      </c>
      <c r="F837" s="28" t="n">
        <v>39</v>
      </c>
      <c r="G837" s="28" t="n">
        <v>40</v>
      </c>
      <c r="H837" s="28" t="n">
        <v>15</v>
      </c>
      <c r="I837" s="30" t="inlineStr">
        <is>
          <t>16 17 28 37 39 40</t>
        </is>
      </c>
      <c r="J837" s="28" t="n">
        <v>177</v>
      </c>
      <c r="K837" s="28" t="n">
        <v>3</v>
      </c>
      <c r="L837" s="28" t="n">
        <v>6</v>
      </c>
      <c r="M837" s="28" t="n">
        <v>24</v>
      </c>
      <c r="N837" s="28" t="n">
        <v>2</v>
      </c>
      <c r="O837" s="28" t="inlineStr">
        <is>
          <t>고4 저2</t>
        </is>
      </c>
      <c r="P837" s="27" t="n">
        <v>61</v>
      </c>
      <c r="Q837" s="28" t="inlineStr">
        <is>
          <t>+2</t>
        </is>
      </c>
      <c r="R837" s="28" t="inlineStr">
        <is>
          <t>상위45.2%</t>
        </is>
      </c>
      <c r="S837" s="28" t="n">
        <v>6</v>
      </c>
      <c r="T837" s="28" t="n">
        <v>0</v>
      </c>
      <c r="U837" s="28" t="n">
        <v>0</v>
      </c>
      <c r="V837" s="28" t="n">
        <v>0</v>
      </c>
      <c r="W837" s="28" t="n">
        <v>1</v>
      </c>
      <c r="X837" s="28" t="n">
        <v>29</v>
      </c>
      <c r="Y837" s="28" t="n">
        <v>1</v>
      </c>
      <c r="Z837" s="28" t="n">
        <v>103.74</v>
      </c>
      <c r="AA837" s="28" t="n">
        <v>25.77</v>
      </c>
    </row>
    <row r="838">
      <c r="A838" s="27" t="n">
        <v>389</v>
      </c>
      <c r="B838" s="28" t="n">
        <v>7</v>
      </c>
      <c r="C838" s="28" t="n">
        <v>16</v>
      </c>
      <c r="D838" s="28" t="n">
        <v>18</v>
      </c>
      <c r="E838" s="28" t="n">
        <v>20</v>
      </c>
      <c r="F838" s="28" t="n">
        <v>23</v>
      </c>
      <c r="G838" s="28" t="n">
        <v>26</v>
      </c>
      <c r="H838" s="28" t="n">
        <v>3</v>
      </c>
      <c r="I838" s="30" t="inlineStr">
        <is>
          <t>7 16 18 20 23 26</t>
        </is>
      </c>
      <c r="J838" s="28" t="n">
        <v>110</v>
      </c>
      <c r="K838" s="28" t="n">
        <v>2</v>
      </c>
      <c r="L838" s="28" t="n">
        <v>8</v>
      </c>
      <c r="M838" s="28" t="n">
        <v>19</v>
      </c>
      <c r="N838" s="28" t="n">
        <v>0</v>
      </c>
      <c r="O838" s="28" t="inlineStr">
        <is>
          <t>고2 저4</t>
        </is>
      </c>
      <c r="P838" s="27" t="n">
        <v>64</v>
      </c>
      <c r="Q838" s="28" t="inlineStr">
        <is>
          <t>+5</t>
        </is>
      </c>
      <c r="R838" s="28" t="inlineStr">
        <is>
          <t>상위35.2%</t>
        </is>
      </c>
      <c r="S838" s="28" t="n">
        <v>7</v>
      </c>
      <c r="T838" s="28" t="n">
        <v>0</v>
      </c>
      <c r="U838" s="28" t="n">
        <v>0</v>
      </c>
      <c r="V838" s="28" t="n">
        <v>0</v>
      </c>
      <c r="W838" s="28" t="n">
        <v>2</v>
      </c>
      <c r="X838" s="28" t="n">
        <v>29</v>
      </c>
      <c r="Y838" s="28" t="n">
        <v>5</v>
      </c>
      <c r="Z838" s="28" t="n">
        <v>21.19</v>
      </c>
      <c r="AA838" s="28" t="n">
        <v>21.5</v>
      </c>
    </row>
    <row r="839">
      <c r="A839" s="38" t="n">
        <v>388</v>
      </c>
      <c r="B839" s="39" t="n">
        <v>1</v>
      </c>
      <c r="C839" s="39" t="n">
        <v>8</v>
      </c>
      <c r="D839" s="39" t="n">
        <v>9</v>
      </c>
      <c r="E839" s="39" t="n">
        <v>17</v>
      </c>
      <c r="F839" s="39" t="n">
        <v>29</v>
      </c>
      <c r="G839" s="39" t="n">
        <v>32</v>
      </c>
      <c r="H839" s="39" t="n">
        <v>45</v>
      </c>
      <c r="I839" s="40" t="inlineStr">
        <is>
          <t>1 8 9 17 29 32</t>
        </is>
      </c>
      <c r="J839" s="39" t="n">
        <v>96</v>
      </c>
      <c r="K839" s="39" t="n">
        <v>4</v>
      </c>
      <c r="L839" s="39" t="n">
        <v>9</v>
      </c>
      <c r="M839" s="39" t="n">
        <v>31</v>
      </c>
      <c r="N839" s="39" t="n">
        <v>1</v>
      </c>
      <c r="O839" s="39" t="inlineStr">
        <is>
          <t>고2 저4</t>
        </is>
      </c>
      <c r="P839" s="38" t="n">
        <v>45</v>
      </c>
      <c r="Q839" s="39" t="inlineStr">
        <is>
          <t>-14</t>
        </is>
      </c>
      <c r="R839" s="39" t="inlineStr">
        <is>
          <t>상위91.8%</t>
        </is>
      </c>
      <c r="S839" s="39" t="n">
        <v>3</v>
      </c>
      <c r="T839" s="39" t="n">
        <v>0</v>
      </c>
      <c r="U839" s="39" t="n">
        <v>0</v>
      </c>
      <c r="V839" s="39" t="n">
        <v>0</v>
      </c>
      <c r="W839" s="39" t="n">
        <v>1</v>
      </c>
      <c r="X839" s="39" t="n">
        <v>21</v>
      </c>
      <c r="Y839" s="39" t="n">
        <v>4</v>
      </c>
      <c r="Z839" s="39" t="n">
        <v>25.46</v>
      </c>
      <c r="AA839" s="39" t="n">
        <v>26.71</v>
      </c>
    </row>
    <row r="840">
      <c r="A840" s="27" t="n">
        <v>387</v>
      </c>
      <c r="B840" s="28" t="n">
        <v>1</v>
      </c>
      <c r="C840" s="28" t="n">
        <v>26</v>
      </c>
      <c r="D840" s="28" t="n">
        <v>31</v>
      </c>
      <c r="E840" s="28" t="n">
        <v>34</v>
      </c>
      <c r="F840" s="28" t="n">
        <v>40</v>
      </c>
      <c r="G840" s="28" t="n">
        <v>43</v>
      </c>
      <c r="H840" s="28" t="n">
        <v>20</v>
      </c>
      <c r="I840" s="30" t="inlineStr">
        <is>
          <t>1 26 31 34 40 43</t>
        </is>
      </c>
      <c r="J840" s="28" t="n">
        <v>175</v>
      </c>
      <c r="K840" s="28" t="n">
        <v>3</v>
      </c>
      <c r="L840" s="28" t="n">
        <v>8</v>
      </c>
      <c r="M840" s="28" t="n">
        <v>42</v>
      </c>
      <c r="N840" s="28" t="n">
        <v>0</v>
      </c>
      <c r="O840" s="28" t="inlineStr">
        <is>
          <t>고5 저1</t>
        </is>
      </c>
      <c r="P840" s="27" t="n">
        <v>65</v>
      </c>
      <c r="Q840" s="28" t="inlineStr">
        <is>
          <t>+6</t>
        </is>
      </c>
      <c r="R840" s="28" t="inlineStr">
        <is>
          <t>상위32.5%</t>
        </is>
      </c>
      <c r="S840" s="28" t="n">
        <v>6</v>
      </c>
      <c r="T840" s="28" t="n">
        <v>0</v>
      </c>
      <c r="U840" s="28" t="n">
        <v>0</v>
      </c>
      <c r="V840" s="28" t="n">
        <v>0</v>
      </c>
      <c r="W840" s="28" t="n">
        <v>1</v>
      </c>
      <c r="X840" s="28" t="n">
        <v>31</v>
      </c>
      <c r="Y840" s="28" t="n">
        <v>4</v>
      </c>
      <c r="Z840" s="28" t="n">
        <v>26.76</v>
      </c>
      <c r="AA840" s="28" t="n">
        <v>27.31</v>
      </c>
    </row>
    <row r="841">
      <c r="A841" s="27" t="n">
        <v>386</v>
      </c>
      <c r="B841" s="28" t="n">
        <v>4</v>
      </c>
      <c r="C841" s="28" t="n">
        <v>7</v>
      </c>
      <c r="D841" s="28" t="n">
        <v>10</v>
      </c>
      <c r="E841" s="28" t="n">
        <v>19</v>
      </c>
      <c r="F841" s="28" t="n">
        <v>31</v>
      </c>
      <c r="G841" s="28" t="n">
        <v>40</v>
      </c>
      <c r="H841" s="28" t="n">
        <v>26</v>
      </c>
      <c r="I841" s="30" t="inlineStr">
        <is>
          <t>4 7 10 19 31 40</t>
        </is>
      </c>
      <c r="J841" s="28" t="n">
        <v>111</v>
      </c>
      <c r="K841" s="28" t="n">
        <v>3</v>
      </c>
      <c r="L841" s="28" t="n">
        <v>6</v>
      </c>
      <c r="M841" s="28" t="n">
        <v>36</v>
      </c>
      <c r="N841" s="28" t="n">
        <v>0</v>
      </c>
      <c r="O841" s="28" t="inlineStr">
        <is>
          <t>고2 저4</t>
        </is>
      </c>
      <c r="P841" s="27" t="n">
        <v>65</v>
      </c>
      <c r="Q841" s="28" t="inlineStr">
        <is>
          <t>+6</t>
        </is>
      </c>
      <c r="R841" s="28" t="inlineStr">
        <is>
          <t>상위32.5%</t>
        </is>
      </c>
      <c r="S841" s="28" t="n">
        <v>7</v>
      </c>
      <c r="T841" s="28" t="n">
        <v>0</v>
      </c>
      <c r="U841" s="28" t="n">
        <v>0</v>
      </c>
      <c r="V841" s="28" t="n">
        <v>0</v>
      </c>
      <c r="W841" s="28" t="n">
        <v>3</v>
      </c>
      <c r="X841" s="28" t="n">
        <v>28</v>
      </c>
      <c r="Y841" s="28" t="n">
        <v>10</v>
      </c>
      <c r="Z841" s="28" t="n">
        <v>10.43</v>
      </c>
      <c r="AA841" s="28" t="n">
        <v>23.71</v>
      </c>
    </row>
    <row r="842">
      <c r="A842" s="38" t="n">
        <v>385</v>
      </c>
      <c r="B842" s="39" t="n">
        <v>7</v>
      </c>
      <c r="C842" s="39" t="n">
        <v>12</v>
      </c>
      <c r="D842" s="39" t="n">
        <v>19</v>
      </c>
      <c r="E842" s="39" t="n">
        <v>21</v>
      </c>
      <c r="F842" s="39" t="n">
        <v>29</v>
      </c>
      <c r="G842" s="39" t="n">
        <v>32</v>
      </c>
      <c r="H842" s="39" t="n">
        <v>9</v>
      </c>
      <c r="I842" s="40" t="inlineStr">
        <is>
          <t>7 12 19 21 29 32</t>
        </is>
      </c>
      <c r="J842" s="39" t="n">
        <v>120</v>
      </c>
      <c r="K842" s="39" t="n">
        <v>4</v>
      </c>
      <c r="L842" s="39" t="n">
        <v>10</v>
      </c>
      <c r="M842" s="39" t="n">
        <v>25</v>
      </c>
      <c r="N842" s="39" t="n">
        <v>0</v>
      </c>
      <c r="O842" s="39" t="inlineStr">
        <is>
          <t>고2 저4</t>
        </is>
      </c>
      <c r="P842" s="38" t="n">
        <v>51</v>
      </c>
      <c r="Q842" s="39" t="inlineStr">
        <is>
          <t>-8</t>
        </is>
      </c>
      <c r="R842" s="39" t="inlineStr">
        <is>
          <t>상위79.2%</t>
        </is>
      </c>
      <c r="S842" s="39" t="n">
        <v>3</v>
      </c>
      <c r="T842" s="39" t="n">
        <v>0</v>
      </c>
      <c r="U842" s="39" t="n">
        <v>0</v>
      </c>
      <c r="V842" s="39" t="n">
        <v>0</v>
      </c>
      <c r="W842" s="39" t="n">
        <v>1</v>
      </c>
      <c r="X842" s="39" t="n">
        <v>24</v>
      </c>
      <c r="Y842" s="39" t="n">
        <v>7</v>
      </c>
      <c r="Z842" s="39" t="n">
        <v>15.42</v>
      </c>
      <c r="AA842" s="39" t="n">
        <v>14</v>
      </c>
    </row>
    <row r="843">
      <c r="A843" s="41" t="n">
        <v>384</v>
      </c>
      <c r="B843" s="42" t="n">
        <v>11</v>
      </c>
      <c r="C843" s="42" t="n">
        <v>22</v>
      </c>
      <c r="D843" s="42" t="n">
        <v>24</v>
      </c>
      <c r="E843" s="42" t="n">
        <v>32</v>
      </c>
      <c r="F843" s="42" t="n">
        <v>36</v>
      </c>
      <c r="G843" s="42" t="n">
        <v>38</v>
      </c>
      <c r="H843" s="42" t="n">
        <v>7</v>
      </c>
      <c r="I843" s="43" t="inlineStr">
        <is>
          <t>11 22 24 32 36 38</t>
        </is>
      </c>
      <c r="J843" s="42" t="n">
        <v>163</v>
      </c>
      <c r="K843" s="42" t="n">
        <v>1</v>
      </c>
      <c r="L843" s="42" t="n">
        <v>8</v>
      </c>
      <c r="M843" s="42" t="n">
        <v>27</v>
      </c>
      <c r="N843" s="42" t="n">
        <v>0</v>
      </c>
      <c r="O843" s="42" t="inlineStr">
        <is>
          <t>고4 저2</t>
        </is>
      </c>
      <c r="P843" s="41" t="n">
        <v>53</v>
      </c>
      <c r="Q843" s="42" t="inlineStr">
        <is>
          <t>-6</t>
        </is>
      </c>
      <c r="R843" s="42" t="inlineStr">
        <is>
          <t>상위73.7%</t>
        </is>
      </c>
      <c r="S843" s="42" t="n">
        <v>3</v>
      </c>
      <c r="T843" s="42" t="n">
        <v>0</v>
      </c>
      <c r="U843" s="42" t="n">
        <v>0</v>
      </c>
      <c r="V843" s="42" t="n">
        <v>0</v>
      </c>
      <c r="W843" s="42" t="n">
        <v>1</v>
      </c>
      <c r="X843" s="42" t="n">
        <v>25</v>
      </c>
      <c r="Y843" s="42" t="n">
        <v>3</v>
      </c>
      <c r="Z843" s="42" t="n">
        <v>36.59</v>
      </c>
      <c r="AA843" s="42" t="n">
        <v>16.95</v>
      </c>
    </row>
    <row r="844">
      <c r="A844" s="25" t="n">
        <v>383</v>
      </c>
      <c r="B844" s="26" t="n">
        <v>4</v>
      </c>
      <c r="C844" s="26" t="n">
        <v>15</v>
      </c>
      <c r="D844" s="26" t="n">
        <v>28</v>
      </c>
      <c r="E844" s="26" t="n">
        <v>33</v>
      </c>
      <c r="F844" s="26" t="n">
        <v>37</v>
      </c>
      <c r="G844" s="26" t="n">
        <v>40</v>
      </c>
      <c r="H844" s="26" t="n">
        <v>25</v>
      </c>
      <c r="I844" s="44" t="inlineStr">
        <is>
          <t>4 15 28 33 37 40</t>
        </is>
      </c>
      <c r="J844" s="26" t="n">
        <v>157</v>
      </c>
      <c r="K844" s="26" t="n">
        <v>3</v>
      </c>
      <c r="L844" s="26" t="n">
        <v>10</v>
      </c>
      <c r="M844" s="26" t="n">
        <v>36</v>
      </c>
      <c r="N844" s="26" t="n">
        <v>0</v>
      </c>
      <c r="O844" s="26" t="inlineStr">
        <is>
          <t>고4 저2</t>
        </is>
      </c>
      <c r="P844" s="25" t="n">
        <v>72</v>
      </c>
      <c r="Q844" s="26" t="inlineStr">
        <is>
          <t>+13</t>
        </is>
      </c>
      <c r="R844" s="26" t="inlineStr">
        <is>
          <t>상위12.8%</t>
        </is>
      </c>
      <c r="S844" s="26" t="n">
        <v>8</v>
      </c>
      <c r="T844" s="26" t="n">
        <v>0</v>
      </c>
      <c r="U844" s="26" t="n">
        <v>0</v>
      </c>
      <c r="V844" s="26" t="n">
        <v>0</v>
      </c>
      <c r="W844" s="26" t="n">
        <v>2</v>
      </c>
      <c r="X844" s="26" t="n">
        <v>33</v>
      </c>
      <c r="Y844" s="26" t="n">
        <v>3</v>
      </c>
      <c r="Z844" s="26" t="n">
        <v>35.97</v>
      </c>
      <c r="AA844" s="26" t="n">
        <v>21.85</v>
      </c>
    </row>
    <row r="845">
      <c r="A845" s="41" t="n">
        <v>382</v>
      </c>
      <c r="B845" s="42" t="n">
        <v>10</v>
      </c>
      <c r="C845" s="42" t="n">
        <v>15</v>
      </c>
      <c r="D845" s="42" t="n">
        <v>22</v>
      </c>
      <c r="E845" s="42" t="n">
        <v>24</v>
      </c>
      <c r="F845" s="42" t="n">
        <v>27</v>
      </c>
      <c r="G845" s="42" t="n">
        <v>42</v>
      </c>
      <c r="H845" s="42" t="n">
        <v>19</v>
      </c>
      <c r="I845" s="43" t="inlineStr">
        <is>
          <t>10 15 22 24 27 42</t>
        </is>
      </c>
      <c r="J845" s="42" t="n">
        <v>140</v>
      </c>
      <c r="K845" s="42" t="n">
        <v>2</v>
      </c>
      <c r="L845" s="42" t="n">
        <v>8</v>
      </c>
      <c r="M845" s="42" t="n">
        <v>32</v>
      </c>
      <c r="N845" s="42" t="n">
        <v>0</v>
      </c>
      <c r="O845" s="42" t="inlineStr">
        <is>
          <t>고3 저3</t>
        </is>
      </c>
      <c r="P845" s="41" t="n">
        <v>52</v>
      </c>
      <c r="Q845" s="42" t="inlineStr">
        <is>
          <t>-7</t>
        </is>
      </c>
      <c r="R845" s="42" t="inlineStr">
        <is>
          <t>상위77.4%</t>
        </is>
      </c>
      <c r="S845" s="42" t="n">
        <v>4</v>
      </c>
      <c r="T845" s="42" t="n">
        <v>0</v>
      </c>
      <c r="U845" s="42" t="n">
        <v>0</v>
      </c>
      <c r="V845" s="42" t="n">
        <v>0</v>
      </c>
      <c r="W845" s="42" t="n">
        <v>2</v>
      </c>
      <c r="X845" s="42" t="n">
        <v>23</v>
      </c>
      <c r="Y845" s="42" t="n">
        <v>6</v>
      </c>
      <c r="Z845" s="42" t="n">
        <v>18.47</v>
      </c>
      <c r="AA845" s="42" t="n">
        <v>19.22</v>
      </c>
    </row>
    <row r="846">
      <c r="A846" s="27" t="n">
        <v>381</v>
      </c>
      <c r="B846" s="28" t="n">
        <v>1</v>
      </c>
      <c r="C846" s="28" t="n">
        <v>5</v>
      </c>
      <c r="D846" s="28" t="n">
        <v>10</v>
      </c>
      <c r="E846" s="28" t="n">
        <v>12</v>
      </c>
      <c r="F846" s="28" t="n">
        <v>16</v>
      </c>
      <c r="G846" s="28" t="n">
        <v>20</v>
      </c>
      <c r="H846" s="28" t="n">
        <v>11</v>
      </c>
      <c r="I846" s="30" t="inlineStr">
        <is>
          <t>1 5 10 12 16 20</t>
        </is>
      </c>
      <c r="J846" s="28" t="n">
        <v>64</v>
      </c>
      <c r="K846" s="28" t="n">
        <v>2</v>
      </c>
      <c r="L846" s="28" t="n">
        <v>6</v>
      </c>
      <c r="M846" s="28" t="n">
        <v>19</v>
      </c>
      <c r="N846" s="28" t="n">
        <v>0</v>
      </c>
      <c r="O846" s="28" t="inlineStr">
        <is>
          <t>고0 저6</t>
        </is>
      </c>
      <c r="P846" s="27" t="n">
        <v>66</v>
      </c>
      <c r="Q846" s="28" t="inlineStr">
        <is>
          <t>+7</t>
        </is>
      </c>
      <c r="R846" s="28" t="inlineStr">
        <is>
          <t>상위29.4%</t>
        </is>
      </c>
      <c r="S846" s="28" t="n">
        <v>3</v>
      </c>
      <c r="T846" s="28" t="n">
        <v>0</v>
      </c>
      <c r="U846" s="28" t="n">
        <v>0</v>
      </c>
      <c r="V846" s="28" t="n">
        <v>0</v>
      </c>
      <c r="W846" s="28" t="n">
        <v>0</v>
      </c>
      <c r="X846" s="28" t="n">
        <v>33</v>
      </c>
      <c r="Y846" s="28" t="n">
        <v>19</v>
      </c>
      <c r="Z846" s="28" t="n">
        <v>5.66</v>
      </c>
      <c r="AA846" s="28" t="n">
        <v>27.12</v>
      </c>
    </row>
    <row r="847">
      <c r="A847" s="41" t="n">
        <v>380</v>
      </c>
      <c r="B847" s="42" t="n">
        <v>1</v>
      </c>
      <c r="C847" s="42" t="n">
        <v>2</v>
      </c>
      <c r="D847" s="42" t="n">
        <v>8</v>
      </c>
      <c r="E847" s="42" t="n">
        <v>17</v>
      </c>
      <c r="F847" s="42" t="n">
        <v>26</v>
      </c>
      <c r="G847" s="42" t="n">
        <v>37</v>
      </c>
      <c r="H847" s="42" t="n">
        <v>27</v>
      </c>
      <c r="I847" s="43" t="inlineStr">
        <is>
          <t>1 2 8 17 26 37</t>
        </is>
      </c>
      <c r="J847" s="42" t="n">
        <v>91</v>
      </c>
      <c r="K847" s="42" t="n">
        <v>3</v>
      </c>
      <c r="L847" s="42" t="n">
        <v>9</v>
      </c>
      <c r="M847" s="42" t="n">
        <v>36</v>
      </c>
      <c r="N847" s="42" t="n">
        <v>1</v>
      </c>
      <c r="O847" s="42" t="inlineStr">
        <is>
          <t>고2 저4</t>
        </is>
      </c>
      <c r="P847" s="41" t="n">
        <v>52</v>
      </c>
      <c r="Q847" s="42" t="inlineStr">
        <is>
          <t>-7</t>
        </is>
      </c>
      <c r="R847" s="42" t="inlineStr">
        <is>
          <t>상위77.4%</t>
        </is>
      </c>
      <c r="S847" s="42" t="n">
        <v>4</v>
      </c>
      <c r="T847" s="42" t="n">
        <v>0</v>
      </c>
      <c r="U847" s="42" t="n">
        <v>0</v>
      </c>
      <c r="V847" s="42" t="n">
        <v>0</v>
      </c>
      <c r="W847" s="42" t="n">
        <v>0</v>
      </c>
      <c r="X847" s="42" t="n">
        <v>26</v>
      </c>
      <c r="Y847" s="42" t="n">
        <v>4</v>
      </c>
      <c r="Z847" s="42" t="n">
        <v>26.84</v>
      </c>
      <c r="AA847" s="42" t="n">
        <v>18.54</v>
      </c>
    </row>
    <row r="848">
      <c r="A848" s="25" t="n">
        <v>379</v>
      </c>
      <c r="B848" s="26" t="n">
        <v>6</v>
      </c>
      <c r="C848" s="26" t="n">
        <v>10</v>
      </c>
      <c r="D848" s="26" t="n">
        <v>22</v>
      </c>
      <c r="E848" s="26" t="n">
        <v>31</v>
      </c>
      <c r="F848" s="26" t="n">
        <v>35</v>
      </c>
      <c r="G848" s="26" t="n">
        <v>40</v>
      </c>
      <c r="H848" s="26" t="n">
        <v>19</v>
      </c>
      <c r="I848" s="44" t="inlineStr">
        <is>
          <t>6 10 22 31 35 40</t>
        </is>
      </c>
      <c r="J848" s="26" t="n">
        <v>144</v>
      </c>
      <c r="K848" s="26" t="n">
        <v>2</v>
      </c>
      <c r="L848" s="26" t="n">
        <v>7</v>
      </c>
      <c r="M848" s="26" t="n">
        <v>34</v>
      </c>
      <c r="N848" s="26" t="n">
        <v>0</v>
      </c>
      <c r="O848" s="26" t="inlineStr">
        <is>
          <t>고3 저3</t>
        </is>
      </c>
      <c r="P848" s="25" t="n">
        <v>74</v>
      </c>
      <c r="Q848" s="26" t="inlineStr">
        <is>
          <t>+15</t>
        </is>
      </c>
      <c r="R848" s="26" t="inlineStr">
        <is>
          <t>상위9.2%</t>
        </is>
      </c>
      <c r="S848" s="26" t="n">
        <v>7</v>
      </c>
      <c r="T848" s="26" t="n">
        <v>0</v>
      </c>
      <c r="U848" s="26" t="n">
        <v>0</v>
      </c>
      <c r="V848" s="26" t="n">
        <v>0</v>
      </c>
      <c r="W848" s="26" t="n">
        <v>2</v>
      </c>
      <c r="X848" s="26" t="n">
        <v>34</v>
      </c>
      <c r="Y848" s="26" t="n">
        <v>7</v>
      </c>
      <c r="Z848" s="26" t="n">
        <v>15.99</v>
      </c>
      <c r="AA848" s="26" t="n">
        <v>20.51</v>
      </c>
    </row>
    <row r="849">
      <c r="A849" s="27" t="n">
        <v>378</v>
      </c>
      <c r="B849" s="28" t="n">
        <v>5</v>
      </c>
      <c r="C849" s="28" t="n">
        <v>22</v>
      </c>
      <c r="D849" s="28" t="n">
        <v>29</v>
      </c>
      <c r="E849" s="28" t="n">
        <v>31</v>
      </c>
      <c r="F849" s="28" t="n">
        <v>34</v>
      </c>
      <c r="G849" s="28" t="n">
        <v>39</v>
      </c>
      <c r="H849" s="28" t="n">
        <v>43</v>
      </c>
      <c r="I849" s="30" t="inlineStr">
        <is>
          <t>5 22 29 31 34 39</t>
        </is>
      </c>
      <c r="J849" s="28" t="n">
        <v>160</v>
      </c>
      <c r="K849" s="28" t="n">
        <v>4</v>
      </c>
      <c r="L849" s="28" t="n">
        <v>8</v>
      </c>
      <c r="M849" s="28" t="n">
        <v>34</v>
      </c>
      <c r="N849" s="28" t="n">
        <v>0</v>
      </c>
      <c r="O849" s="28" t="inlineStr">
        <is>
          <t>고4 저2</t>
        </is>
      </c>
      <c r="P849" s="27" t="n">
        <v>60</v>
      </c>
      <c r="Q849" s="28" t="inlineStr">
        <is>
          <t>+1</t>
        </is>
      </c>
      <c r="R849" s="28" t="inlineStr">
        <is>
          <t>상위48.5%</t>
        </is>
      </c>
      <c r="S849" s="28" t="n">
        <v>6</v>
      </c>
      <c r="T849" s="28" t="n">
        <v>0</v>
      </c>
      <c r="U849" s="28" t="n">
        <v>0</v>
      </c>
      <c r="V849" s="28" t="n">
        <v>0</v>
      </c>
      <c r="W849" s="28" t="n">
        <v>2</v>
      </c>
      <c r="X849" s="28" t="n">
        <v>27</v>
      </c>
      <c r="Y849" s="28" t="n">
        <v>5</v>
      </c>
      <c r="Z849" s="28" t="n">
        <v>23.18</v>
      </c>
      <c r="AA849" s="28" t="n">
        <v>17.24</v>
      </c>
    </row>
    <row r="850">
      <c r="A850" s="38" t="n">
        <v>377</v>
      </c>
      <c r="B850" s="39" t="n">
        <v>6</v>
      </c>
      <c r="C850" s="39" t="n">
        <v>22</v>
      </c>
      <c r="D850" s="39" t="n">
        <v>29</v>
      </c>
      <c r="E850" s="39" t="n">
        <v>37</v>
      </c>
      <c r="F850" s="39" t="n">
        <v>43</v>
      </c>
      <c r="G850" s="39" t="n">
        <v>45</v>
      </c>
      <c r="H850" s="39" t="n">
        <v>23</v>
      </c>
      <c r="I850" s="40" t="inlineStr">
        <is>
          <t>6 22 29 37 43 45</t>
        </is>
      </c>
      <c r="J850" s="39" t="n">
        <v>182</v>
      </c>
      <c r="K850" s="39" t="n">
        <v>4</v>
      </c>
      <c r="L850" s="39" t="n">
        <v>7</v>
      </c>
      <c r="M850" s="39" t="n">
        <v>39</v>
      </c>
      <c r="N850" s="39" t="n">
        <v>0</v>
      </c>
      <c r="O850" s="39" t="inlineStr">
        <is>
          <t>고4 저2</t>
        </is>
      </c>
      <c r="P850" s="38" t="n">
        <v>38</v>
      </c>
      <c r="Q850" s="39" t="inlineStr">
        <is>
          <t>-21</t>
        </is>
      </c>
      <c r="R850" s="39" t="inlineStr">
        <is>
          <t>상위98.1%</t>
        </is>
      </c>
      <c r="S850" s="39" t="n">
        <v>3</v>
      </c>
      <c r="T850" s="39" t="n">
        <v>0</v>
      </c>
      <c r="U850" s="39" t="n">
        <v>0</v>
      </c>
      <c r="V850" s="39" t="n">
        <v>0</v>
      </c>
      <c r="W850" s="39" t="n">
        <v>0</v>
      </c>
      <c r="X850" s="39" t="n">
        <v>19</v>
      </c>
      <c r="Y850" s="39" t="n">
        <v>3</v>
      </c>
      <c r="Z850" s="39" t="n">
        <v>39.12</v>
      </c>
      <c r="AA850" s="39" t="n">
        <v>11.14</v>
      </c>
    </row>
    <row r="851">
      <c r="A851" s="38" t="n">
        <v>376</v>
      </c>
      <c r="B851" s="39" t="n">
        <v>1</v>
      </c>
      <c r="C851" s="39" t="n">
        <v>11</v>
      </c>
      <c r="D851" s="39" t="n">
        <v>13</v>
      </c>
      <c r="E851" s="39" t="n">
        <v>24</v>
      </c>
      <c r="F851" s="39" t="n">
        <v>28</v>
      </c>
      <c r="G851" s="39" t="n">
        <v>40</v>
      </c>
      <c r="H851" s="39" t="n">
        <v>7</v>
      </c>
      <c r="I851" s="40" t="inlineStr">
        <is>
          <t>1 11 13 24 28 40</t>
        </is>
      </c>
      <c r="J851" s="39" t="n">
        <v>117</v>
      </c>
      <c r="K851" s="39" t="n">
        <v>3</v>
      </c>
      <c r="L851" s="39" t="n">
        <v>8</v>
      </c>
      <c r="M851" s="39" t="n">
        <v>39</v>
      </c>
      <c r="N851" s="39" t="n">
        <v>0</v>
      </c>
      <c r="O851" s="39" t="inlineStr">
        <is>
          <t>고3 저3</t>
        </is>
      </c>
      <c r="P851" s="38" t="n">
        <v>46</v>
      </c>
      <c r="Q851" s="39" t="inlineStr">
        <is>
          <t>-13</t>
        </is>
      </c>
      <c r="R851" s="39" t="inlineStr">
        <is>
          <t>상위90.9%</t>
        </is>
      </c>
      <c r="S851" s="39" t="n">
        <v>4</v>
      </c>
      <c r="T851" s="39" t="n">
        <v>0</v>
      </c>
      <c r="U851" s="39" t="n">
        <v>0</v>
      </c>
      <c r="V851" s="39" t="n">
        <v>0</v>
      </c>
      <c r="W851" s="39" t="n">
        <v>0</v>
      </c>
      <c r="X851" s="39" t="n">
        <v>23</v>
      </c>
      <c r="Y851" s="39" t="n">
        <v>6</v>
      </c>
      <c r="Z851" s="39" t="n">
        <v>19.57</v>
      </c>
      <c r="AA851" s="39" t="n">
        <v>21.5</v>
      </c>
    </row>
    <row r="852">
      <c r="A852" s="25" t="n">
        <v>375</v>
      </c>
      <c r="B852" s="26" t="n">
        <v>4</v>
      </c>
      <c r="C852" s="26" t="n">
        <v>8</v>
      </c>
      <c r="D852" s="26" t="n">
        <v>19</v>
      </c>
      <c r="E852" s="26" t="n">
        <v>25</v>
      </c>
      <c r="F852" s="26" t="n">
        <v>27</v>
      </c>
      <c r="G852" s="26" t="n">
        <v>45</v>
      </c>
      <c r="H852" s="26" t="n">
        <v>7</v>
      </c>
      <c r="I852" s="44" t="inlineStr">
        <is>
          <t>4 8 19 25 27 45</t>
        </is>
      </c>
      <c r="J852" s="26" t="n">
        <v>128</v>
      </c>
      <c r="K852" s="26" t="n">
        <v>4</v>
      </c>
      <c r="L852" s="26" t="n">
        <v>10</v>
      </c>
      <c r="M852" s="26" t="n">
        <v>41</v>
      </c>
      <c r="N852" s="26" t="n">
        <v>0</v>
      </c>
      <c r="O852" s="26" t="inlineStr">
        <is>
          <t>고3 저3</t>
        </is>
      </c>
      <c r="P852" s="25" t="n">
        <v>75</v>
      </c>
      <c r="Q852" s="26" t="inlineStr">
        <is>
          <t>+16</t>
        </is>
      </c>
      <c r="R852" s="26" t="inlineStr">
        <is>
          <t>상위7.8%</t>
        </is>
      </c>
      <c r="S852" s="26" t="n">
        <v>8</v>
      </c>
      <c r="T852" s="26" t="n">
        <v>0</v>
      </c>
      <c r="U852" s="26" t="n">
        <v>0</v>
      </c>
      <c r="V852" s="26" t="n">
        <v>0</v>
      </c>
      <c r="W852" s="26" t="n">
        <v>3</v>
      </c>
      <c r="X852" s="26" t="n">
        <v>33</v>
      </c>
      <c r="Y852" s="26" t="n">
        <v>7</v>
      </c>
      <c r="Z852" s="26" t="n">
        <v>15.81</v>
      </c>
      <c r="AA852" s="26" t="n">
        <v>23.75</v>
      </c>
    </row>
    <row r="853">
      <c r="A853" s="41" t="n">
        <v>374</v>
      </c>
      <c r="B853" s="42" t="n">
        <v>11</v>
      </c>
      <c r="C853" s="42" t="n">
        <v>13</v>
      </c>
      <c r="D853" s="42" t="n">
        <v>15</v>
      </c>
      <c r="E853" s="42" t="n">
        <v>17</v>
      </c>
      <c r="F853" s="42" t="n">
        <v>25</v>
      </c>
      <c r="G853" s="42" t="n">
        <v>34</v>
      </c>
      <c r="H853" s="42" t="n">
        <v>26</v>
      </c>
      <c r="I853" s="43" t="inlineStr">
        <is>
          <t>11 13 15 17 25 34</t>
        </is>
      </c>
      <c r="J853" s="42" t="n">
        <v>115</v>
      </c>
      <c r="K853" s="42" t="n">
        <v>5</v>
      </c>
      <c r="L853" s="42" t="n">
        <v>7</v>
      </c>
      <c r="M853" s="42" t="n">
        <v>23</v>
      </c>
      <c r="N853" s="42" t="n">
        <v>0</v>
      </c>
      <c r="O853" s="42" t="inlineStr">
        <is>
          <t>고2 저4</t>
        </is>
      </c>
      <c r="P853" s="41" t="n">
        <v>54</v>
      </c>
      <c r="Q853" s="42" t="inlineStr">
        <is>
          <t>-5</t>
        </is>
      </c>
      <c r="R853" s="42" t="inlineStr">
        <is>
          <t>상위69.9%</t>
        </is>
      </c>
      <c r="S853" s="42" t="n">
        <v>2</v>
      </c>
      <c r="T853" s="42" t="n">
        <v>0</v>
      </c>
      <c r="U853" s="42" t="n">
        <v>0</v>
      </c>
      <c r="V853" s="42" t="n">
        <v>0</v>
      </c>
      <c r="W853" s="42" t="n">
        <v>2</v>
      </c>
      <c r="X853" s="42" t="n">
        <v>24</v>
      </c>
      <c r="Y853" s="42" t="n">
        <v>2</v>
      </c>
      <c r="Z853" s="42" t="n">
        <v>55.29</v>
      </c>
      <c r="AA853" s="42" t="n">
        <v>17.69</v>
      </c>
    </row>
    <row r="854">
      <c r="A854" s="38" t="n">
        <v>373</v>
      </c>
      <c r="B854" s="39" t="n">
        <v>15</v>
      </c>
      <c r="C854" s="39" t="n">
        <v>26</v>
      </c>
      <c r="D854" s="39" t="n">
        <v>37</v>
      </c>
      <c r="E854" s="39" t="n">
        <v>42</v>
      </c>
      <c r="F854" s="39" t="n">
        <v>43</v>
      </c>
      <c r="G854" s="39" t="n">
        <v>45</v>
      </c>
      <c r="H854" s="39" t="n">
        <v>9</v>
      </c>
      <c r="I854" s="40" t="inlineStr">
        <is>
          <t>15 26 37 42 43 45</t>
        </is>
      </c>
      <c r="J854" s="39" t="n">
        <v>208</v>
      </c>
      <c r="K854" s="39" t="n">
        <v>4</v>
      </c>
      <c r="L854" s="39" t="n">
        <v>9</v>
      </c>
      <c r="M854" s="39" t="n">
        <v>30</v>
      </c>
      <c r="N854" s="39" t="n">
        <v>1</v>
      </c>
      <c r="O854" s="39" t="inlineStr">
        <is>
          <t>고5 저1</t>
        </is>
      </c>
      <c r="P854" s="38" t="n">
        <v>50</v>
      </c>
      <c r="Q854" s="39" t="inlineStr">
        <is>
          <t>-9</t>
        </is>
      </c>
      <c r="R854" s="39" t="inlineStr">
        <is>
          <t>상위82.2%</t>
        </is>
      </c>
      <c r="S854" s="39" t="n">
        <v>2</v>
      </c>
      <c r="T854" s="39" t="n">
        <v>0</v>
      </c>
      <c r="U854" s="39" t="n">
        <v>0</v>
      </c>
      <c r="V854" s="39" t="n">
        <v>0</v>
      </c>
      <c r="W854" s="39" t="n">
        <v>2</v>
      </c>
      <c r="X854" s="39" t="n">
        <v>22</v>
      </c>
      <c r="Y854" s="39" t="n">
        <v>4</v>
      </c>
      <c r="Z854" s="39" t="n">
        <v>27.92</v>
      </c>
      <c r="AA854" s="39" t="n">
        <v>18.08</v>
      </c>
    </row>
    <row r="855">
      <c r="A855" s="25" t="n">
        <v>372</v>
      </c>
      <c r="B855" s="26" t="n">
        <v>8</v>
      </c>
      <c r="C855" s="26" t="n">
        <v>11</v>
      </c>
      <c r="D855" s="26" t="n">
        <v>14</v>
      </c>
      <c r="E855" s="26" t="n">
        <v>16</v>
      </c>
      <c r="F855" s="26" t="n">
        <v>18</v>
      </c>
      <c r="G855" s="26" t="n">
        <v>21</v>
      </c>
      <c r="H855" s="26" t="n">
        <v>13</v>
      </c>
      <c r="I855" s="44" t="inlineStr">
        <is>
          <t>8 11 14 16 18 21</t>
        </is>
      </c>
      <c r="J855" s="26" t="n">
        <v>88</v>
      </c>
      <c r="K855" s="26" t="n">
        <v>2</v>
      </c>
      <c r="L855" s="26" t="n">
        <v>4</v>
      </c>
      <c r="M855" s="26" t="n">
        <v>13</v>
      </c>
      <c r="N855" s="26" t="n">
        <v>0</v>
      </c>
      <c r="O855" s="26" t="inlineStr">
        <is>
          <t>고0 저6</t>
        </is>
      </c>
      <c r="P855" s="25" t="n">
        <v>86</v>
      </c>
      <c r="Q855" s="26" t="inlineStr">
        <is>
          <t>+27</t>
        </is>
      </c>
      <c r="R855" s="26" t="inlineStr">
        <is>
          <t>상위1.2%</t>
        </is>
      </c>
      <c r="S855" s="26" t="n">
        <v>5</v>
      </c>
      <c r="T855" s="26" t="n">
        <v>0</v>
      </c>
      <c r="U855" s="26" t="n">
        <v>0</v>
      </c>
      <c r="V855" s="26" t="n">
        <v>0</v>
      </c>
      <c r="W855" s="26" t="n">
        <v>2</v>
      </c>
      <c r="X855" s="26" t="n">
        <v>40</v>
      </c>
      <c r="Y855" s="26" t="n">
        <v>9</v>
      </c>
      <c r="Z855" s="26" t="n">
        <v>11.93</v>
      </c>
      <c r="AA855" s="26" t="n">
        <v>26.22</v>
      </c>
    </row>
    <row r="856">
      <c r="A856" s="27" t="n">
        <v>371</v>
      </c>
      <c r="B856" s="28" t="n">
        <v>7</v>
      </c>
      <c r="C856" s="28" t="n">
        <v>9</v>
      </c>
      <c r="D856" s="28" t="n">
        <v>15</v>
      </c>
      <c r="E856" s="28" t="n">
        <v>26</v>
      </c>
      <c r="F856" s="28" t="n">
        <v>27</v>
      </c>
      <c r="G856" s="28" t="n">
        <v>42</v>
      </c>
      <c r="H856" s="28" t="n">
        <v>18</v>
      </c>
      <c r="I856" s="30" t="inlineStr">
        <is>
          <t>7 9 15 26 27 42</t>
        </is>
      </c>
      <c r="J856" s="28" t="n">
        <v>126</v>
      </c>
      <c r="K856" s="28" t="n">
        <v>4</v>
      </c>
      <c r="L856" s="28" t="n">
        <v>10</v>
      </c>
      <c r="M856" s="28" t="n">
        <v>35</v>
      </c>
      <c r="N856" s="28" t="n">
        <v>1</v>
      </c>
      <c r="O856" s="28" t="inlineStr">
        <is>
          <t>고3 저3</t>
        </is>
      </c>
      <c r="P856" s="27" t="n">
        <v>62</v>
      </c>
      <c r="Q856" s="28" t="inlineStr">
        <is>
          <t>+3</t>
        </is>
      </c>
      <c r="R856" s="28" t="inlineStr">
        <is>
          <t>상위41.2%</t>
        </is>
      </c>
      <c r="S856" s="28" t="n">
        <v>6</v>
      </c>
      <c r="T856" s="28" t="n">
        <v>0</v>
      </c>
      <c r="U856" s="28" t="n">
        <v>0</v>
      </c>
      <c r="V856" s="28" t="n">
        <v>0</v>
      </c>
      <c r="W856" s="28" t="n">
        <v>2</v>
      </c>
      <c r="X856" s="28" t="n">
        <v>28</v>
      </c>
      <c r="Y856" s="28" t="n">
        <v>7</v>
      </c>
      <c r="Z856" s="28" t="n">
        <v>15.24</v>
      </c>
      <c r="AA856" s="28" t="n">
        <v>17.76</v>
      </c>
    </row>
    <row r="857">
      <c r="A857" s="41" t="n">
        <v>370</v>
      </c>
      <c r="B857" s="42" t="n">
        <v>16</v>
      </c>
      <c r="C857" s="42" t="n">
        <v>18</v>
      </c>
      <c r="D857" s="42" t="n">
        <v>24</v>
      </c>
      <c r="E857" s="42" t="n">
        <v>42</v>
      </c>
      <c r="F857" s="42" t="n">
        <v>44</v>
      </c>
      <c r="G857" s="42" t="n">
        <v>45</v>
      </c>
      <c r="H857" s="42" t="n">
        <v>17</v>
      </c>
      <c r="I857" s="43" t="inlineStr">
        <is>
          <t>16 18 24 42 44 45</t>
        </is>
      </c>
      <c r="J857" s="42" t="n">
        <v>189</v>
      </c>
      <c r="K857" s="42" t="n">
        <v>1</v>
      </c>
      <c r="L857" s="42" t="n">
        <v>8</v>
      </c>
      <c r="M857" s="42" t="n">
        <v>29</v>
      </c>
      <c r="N857" s="42" t="n">
        <v>1</v>
      </c>
      <c r="O857" s="42" t="inlineStr">
        <is>
          <t>고4 저2</t>
        </is>
      </c>
      <c r="P857" s="41" t="n">
        <v>57</v>
      </c>
      <c r="Q857" s="42" t="inlineStr">
        <is>
          <t>-2</t>
        </is>
      </c>
      <c r="R857" s="42" t="inlineStr">
        <is>
          <t>상위59.3%</t>
        </is>
      </c>
      <c r="S857" s="42" t="n">
        <v>5</v>
      </c>
      <c r="T857" s="42" t="n">
        <v>0</v>
      </c>
      <c r="U857" s="42" t="n">
        <v>0</v>
      </c>
      <c r="V857" s="42" t="n">
        <v>0</v>
      </c>
      <c r="W857" s="42" t="n">
        <v>3</v>
      </c>
      <c r="X857" s="42" t="n">
        <v>24</v>
      </c>
      <c r="Y857" s="42" t="n">
        <v>7</v>
      </c>
      <c r="Z857" s="42" t="n">
        <v>16.79</v>
      </c>
      <c r="AA857" s="42" t="n">
        <v>10.23</v>
      </c>
    </row>
    <row r="858">
      <c r="A858" s="27" t="n">
        <v>369</v>
      </c>
      <c r="B858" s="28" t="n">
        <v>17</v>
      </c>
      <c r="C858" s="28" t="n">
        <v>20</v>
      </c>
      <c r="D858" s="28" t="n">
        <v>35</v>
      </c>
      <c r="E858" s="28" t="n">
        <v>36</v>
      </c>
      <c r="F858" s="28" t="n">
        <v>41</v>
      </c>
      <c r="G858" s="28" t="n">
        <v>43</v>
      </c>
      <c r="H858" s="28" t="n">
        <v>21</v>
      </c>
      <c r="I858" s="30" t="inlineStr">
        <is>
          <t>17 20 35 36 41 43</t>
        </is>
      </c>
      <c r="J858" s="28" t="n">
        <v>192</v>
      </c>
      <c r="K858" s="28" t="n">
        <v>4</v>
      </c>
      <c r="L858" s="28" t="n">
        <v>10</v>
      </c>
      <c r="M858" s="28" t="n">
        <v>26</v>
      </c>
      <c r="N858" s="28" t="n">
        <v>1</v>
      </c>
      <c r="O858" s="28" t="inlineStr">
        <is>
          <t>고4 저2</t>
        </is>
      </c>
      <c r="P858" s="27" t="n">
        <v>63</v>
      </c>
      <c r="Q858" s="28" t="inlineStr">
        <is>
          <t>+4</t>
        </is>
      </c>
      <c r="R858" s="28" t="inlineStr">
        <is>
          <t>상위38.3%</t>
        </is>
      </c>
      <c r="S858" s="28" t="n">
        <v>5</v>
      </c>
      <c r="T858" s="28" t="n">
        <v>0</v>
      </c>
      <c r="U858" s="28" t="n">
        <v>0</v>
      </c>
      <c r="V858" s="28" t="n">
        <v>0</v>
      </c>
      <c r="W858" s="28" t="n">
        <v>1</v>
      </c>
      <c r="X858" s="28" t="n">
        <v>30</v>
      </c>
      <c r="Y858" s="28" t="n">
        <v>6</v>
      </c>
      <c r="Z858" s="28" t="n">
        <v>18.42</v>
      </c>
      <c r="AA858" s="28" t="n">
        <v>21.87</v>
      </c>
    </row>
    <row r="859">
      <c r="A859" s="27" t="n">
        <v>368</v>
      </c>
      <c r="B859" s="28" t="n">
        <v>11</v>
      </c>
      <c r="C859" s="28" t="n">
        <v>21</v>
      </c>
      <c r="D859" s="28" t="n">
        <v>24</v>
      </c>
      <c r="E859" s="28" t="n">
        <v>30</v>
      </c>
      <c r="F859" s="28" t="n">
        <v>39</v>
      </c>
      <c r="G859" s="28" t="n">
        <v>45</v>
      </c>
      <c r="H859" s="28" t="n">
        <v>26</v>
      </c>
      <c r="I859" s="30" t="inlineStr">
        <is>
          <t>11 21 24 30 39 45</t>
        </is>
      </c>
      <c r="J859" s="28" t="n">
        <v>170</v>
      </c>
      <c r="K859" s="28" t="n">
        <v>4</v>
      </c>
      <c r="L859" s="28" t="n">
        <v>7</v>
      </c>
      <c r="M859" s="28" t="n">
        <v>34</v>
      </c>
      <c r="N859" s="28" t="n">
        <v>0</v>
      </c>
      <c r="O859" s="28" t="inlineStr">
        <is>
          <t>고4 저2</t>
        </is>
      </c>
      <c r="P859" s="27" t="n">
        <v>66</v>
      </c>
      <c r="Q859" s="28" t="inlineStr">
        <is>
          <t>+7</t>
        </is>
      </c>
      <c r="R859" s="28" t="inlineStr">
        <is>
          <t>상위29.4%</t>
        </is>
      </c>
      <c r="S859" s="28" t="n">
        <v>7</v>
      </c>
      <c r="T859" s="28" t="n">
        <v>0</v>
      </c>
      <c r="U859" s="28" t="n">
        <v>0</v>
      </c>
      <c r="V859" s="28" t="n">
        <v>0</v>
      </c>
      <c r="W859" s="28" t="n">
        <v>4</v>
      </c>
      <c r="X859" s="28" t="n">
        <v>27</v>
      </c>
      <c r="Y859" s="28" t="n">
        <v>7</v>
      </c>
      <c r="Z859" s="28" t="n">
        <v>14.66</v>
      </c>
      <c r="AA859" s="28" t="n">
        <v>18.51</v>
      </c>
    </row>
    <row r="860">
      <c r="A860" s="38" t="n">
        <v>367</v>
      </c>
      <c r="B860" s="39" t="n">
        <v>3</v>
      </c>
      <c r="C860" s="39" t="n">
        <v>22</v>
      </c>
      <c r="D860" s="39" t="n">
        <v>25</v>
      </c>
      <c r="E860" s="39" t="n">
        <v>29</v>
      </c>
      <c r="F860" s="39" t="n">
        <v>32</v>
      </c>
      <c r="G860" s="39" t="n">
        <v>44</v>
      </c>
      <c r="H860" s="39" t="n">
        <v>19</v>
      </c>
      <c r="I860" s="40" t="inlineStr">
        <is>
          <t>3 22 25 29 32 44</t>
        </is>
      </c>
      <c r="J860" s="39" t="n">
        <v>155</v>
      </c>
      <c r="K860" s="39" t="n">
        <v>3</v>
      </c>
      <c r="L860" s="39" t="n">
        <v>6</v>
      </c>
      <c r="M860" s="39" t="n">
        <v>41</v>
      </c>
      <c r="N860" s="39" t="n">
        <v>0</v>
      </c>
      <c r="O860" s="39" t="inlineStr">
        <is>
          <t>고4 저2</t>
        </is>
      </c>
      <c r="P860" s="38" t="n">
        <v>30</v>
      </c>
      <c r="Q860" s="39" t="inlineStr">
        <is>
          <t>-29</t>
        </is>
      </c>
      <c r="R860" s="39" t="inlineStr">
        <is>
          <t>상위99.7%</t>
        </is>
      </c>
      <c r="S860" s="39" t="n">
        <v>3</v>
      </c>
      <c r="T860" s="39" t="n">
        <v>0</v>
      </c>
      <c r="U860" s="39" t="n">
        <v>0</v>
      </c>
      <c r="V860" s="39" t="n">
        <v>0</v>
      </c>
      <c r="W860" s="39" t="n">
        <v>0</v>
      </c>
      <c r="X860" s="39" t="n">
        <v>15</v>
      </c>
      <c r="Y860" s="39" t="n">
        <v>7</v>
      </c>
      <c r="Z860" s="39" t="n">
        <v>15.82</v>
      </c>
      <c r="AA860" s="39" t="n">
        <v>6.76</v>
      </c>
    </row>
    <row r="861">
      <c r="A861" s="41" t="n">
        <v>366</v>
      </c>
      <c r="B861" s="42" t="n">
        <v>5</v>
      </c>
      <c r="C861" s="42" t="n">
        <v>12</v>
      </c>
      <c r="D861" s="42" t="n">
        <v>19</v>
      </c>
      <c r="E861" s="42" t="n">
        <v>26</v>
      </c>
      <c r="F861" s="42" t="n">
        <v>27</v>
      </c>
      <c r="G861" s="42" t="n">
        <v>44</v>
      </c>
      <c r="H861" s="42" t="n">
        <v>38</v>
      </c>
      <c r="I861" s="43" t="inlineStr">
        <is>
          <t>5 12 19 26 27 44</t>
        </is>
      </c>
      <c r="J861" s="42" t="n">
        <v>133</v>
      </c>
      <c r="K861" s="42" t="n">
        <v>3</v>
      </c>
      <c r="L861" s="42" t="n">
        <v>7</v>
      </c>
      <c r="M861" s="42" t="n">
        <v>39</v>
      </c>
      <c r="N861" s="42" t="n">
        <v>1</v>
      </c>
      <c r="O861" s="42" t="inlineStr">
        <is>
          <t>고3 저3</t>
        </is>
      </c>
      <c r="P861" s="41" t="n">
        <v>56</v>
      </c>
      <c r="Q861" s="42" t="inlineStr">
        <is>
          <t>-3</t>
        </is>
      </c>
      <c r="R861" s="42" t="inlineStr">
        <is>
          <t>상위63.5%</t>
        </is>
      </c>
      <c r="S861" s="42" t="n">
        <v>4</v>
      </c>
      <c r="T861" s="42" t="n">
        <v>0</v>
      </c>
      <c r="U861" s="42" t="n">
        <v>0</v>
      </c>
      <c r="V861" s="42" t="n">
        <v>0</v>
      </c>
      <c r="W861" s="42" t="n">
        <v>0</v>
      </c>
      <c r="X861" s="42" t="n">
        <v>28</v>
      </c>
      <c r="Y861" s="42" t="n">
        <v>2</v>
      </c>
      <c r="Z861" s="42" t="n">
        <v>53.52</v>
      </c>
      <c r="AA861" s="42" t="n">
        <v>14.51</v>
      </c>
    </row>
    <row r="862">
      <c r="A862" s="38" t="n">
        <v>365</v>
      </c>
      <c r="B862" s="39" t="n">
        <v>5</v>
      </c>
      <c r="C862" s="39" t="n">
        <v>15</v>
      </c>
      <c r="D862" s="39" t="n">
        <v>21</v>
      </c>
      <c r="E862" s="39" t="n">
        <v>25</v>
      </c>
      <c r="F862" s="39" t="n">
        <v>26</v>
      </c>
      <c r="G862" s="39" t="n">
        <v>30</v>
      </c>
      <c r="H862" s="39" t="n">
        <v>31</v>
      </c>
      <c r="I862" s="40" t="inlineStr">
        <is>
          <t>5 15 21 25 26 30</t>
        </is>
      </c>
      <c r="J862" s="39" t="n">
        <v>122</v>
      </c>
      <c r="K862" s="39" t="n">
        <v>4</v>
      </c>
      <c r="L862" s="39" t="n">
        <v>7</v>
      </c>
      <c r="M862" s="39" t="n">
        <v>25</v>
      </c>
      <c r="N862" s="39" t="n">
        <v>1</v>
      </c>
      <c r="O862" s="39" t="inlineStr">
        <is>
          <t>고3 저3</t>
        </is>
      </c>
      <c r="P862" s="38" t="n">
        <v>49</v>
      </c>
      <c r="Q862" s="39" t="inlineStr">
        <is>
          <t>-10</t>
        </is>
      </c>
      <c r="R862" s="39" t="inlineStr">
        <is>
          <t>상위84.8%</t>
        </is>
      </c>
      <c r="S862" s="39" t="n">
        <v>3</v>
      </c>
      <c r="T862" s="39" t="n">
        <v>0</v>
      </c>
      <c r="U862" s="39" t="n">
        <v>0</v>
      </c>
      <c r="V862" s="39" t="n">
        <v>0</v>
      </c>
      <c r="W862" s="39" t="n">
        <v>1</v>
      </c>
      <c r="X862" s="39" t="n">
        <v>23</v>
      </c>
      <c r="Y862" s="39" t="n">
        <v>1</v>
      </c>
      <c r="Z862" s="39" t="n">
        <v>106.98</v>
      </c>
      <c r="AA862" s="39" t="n">
        <v>11.81</v>
      </c>
    </row>
    <row r="863">
      <c r="A863" s="38" t="n">
        <v>364</v>
      </c>
      <c r="B863" s="39" t="n">
        <v>2</v>
      </c>
      <c r="C863" s="39" t="n">
        <v>5</v>
      </c>
      <c r="D863" s="39" t="n">
        <v>7</v>
      </c>
      <c r="E863" s="39" t="n">
        <v>14</v>
      </c>
      <c r="F863" s="39" t="n">
        <v>16</v>
      </c>
      <c r="G863" s="39" t="n">
        <v>40</v>
      </c>
      <c r="H863" s="39" t="n">
        <v>4</v>
      </c>
      <c r="I863" s="40" t="inlineStr">
        <is>
          <t>2 5 7 14 16 40</t>
        </is>
      </c>
      <c r="J863" s="39" t="n">
        <v>84</v>
      </c>
      <c r="K863" s="39" t="n">
        <v>2</v>
      </c>
      <c r="L863" s="39" t="n">
        <v>8</v>
      </c>
      <c r="M863" s="39" t="n">
        <v>38</v>
      </c>
      <c r="N863" s="39" t="n">
        <v>0</v>
      </c>
      <c r="O863" s="39" t="inlineStr">
        <is>
          <t>고1 저5</t>
        </is>
      </c>
      <c r="P863" s="38" t="n">
        <v>25</v>
      </c>
      <c r="Q863" s="39" t="inlineStr">
        <is>
          <t>-34</t>
        </is>
      </c>
      <c r="R863" s="39" t="inlineStr">
        <is>
          <t>상위100.0%</t>
        </is>
      </c>
      <c r="S863" s="39" t="n">
        <v>4</v>
      </c>
      <c r="T863" s="39" t="n">
        <v>0</v>
      </c>
      <c r="U863" s="39" t="n">
        <v>0</v>
      </c>
      <c r="V863" s="39" t="n">
        <v>0</v>
      </c>
      <c r="W863" s="39" t="n">
        <v>1</v>
      </c>
      <c r="X863" s="39" t="n">
        <v>11</v>
      </c>
      <c r="Y863" s="39" t="n">
        <v>4</v>
      </c>
      <c r="Z863" s="39" t="n">
        <v>25.32</v>
      </c>
      <c r="AA863" s="39" t="n">
        <v>6.25</v>
      </c>
    </row>
    <row r="864">
      <c r="A864" s="25" t="n">
        <v>363</v>
      </c>
      <c r="B864" s="26" t="n">
        <v>11</v>
      </c>
      <c r="C864" s="26" t="n">
        <v>12</v>
      </c>
      <c r="D864" s="26" t="n">
        <v>14</v>
      </c>
      <c r="E864" s="26" t="n">
        <v>21</v>
      </c>
      <c r="F864" s="26" t="n">
        <v>32</v>
      </c>
      <c r="G864" s="26" t="n">
        <v>38</v>
      </c>
      <c r="H864" s="26" t="n">
        <v>6</v>
      </c>
      <c r="I864" s="44" t="inlineStr">
        <is>
          <t>11 12 14 21 32 38</t>
        </is>
      </c>
      <c r="J864" s="26" t="n">
        <v>128</v>
      </c>
      <c r="K864" s="26" t="n">
        <v>2</v>
      </c>
      <c r="L864" s="26" t="n">
        <v>10</v>
      </c>
      <c r="M864" s="26" t="n">
        <v>27</v>
      </c>
      <c r="N864" s="26" t="n">
        <v>1</v>
      </c>
      <c r="O864" s="26" t="inlineStr">
        <is>
          <t>고2 저4</t>
        </is>
      </c>
      <c r="P864" s="25" t="n">
        <v>69</v>
      </c>
      <c r="Q864" s="26" t="inlineStr">
        <is>
          <t>+10</t>
        </is>
      </c>
      <c r="R864" s="26" t="inlineStr">
        <is>
          <t>상위19.9%</t>
        </is>
      </c>
      <c r="S864" s="26" t="n">
        <v>7</v>
      </c>
      <c r="T864" s="26" t="n">
        <v>0</v>
      </c>
      <c r="U864" s="26" t="n">
        <v>0</v>
      </c>
      <c r="V864" s="26" t="n">
        <v>0</v>
      </c>
      <c r="W864" s="26" t="n">
        <v>1</v>
      </c>
      <c r="X864" s="26" t="n">
        <v>33</v>
      </c>
      <c r="Y864" s="26" t="n">
        <v>4</v>
      </c>
      <c r="Z864" s="26" t="n">
        <v>26.16</v>
      </c>
      <c r="AA864" s="26" t="n">
        <v>25.55</v>
      </c>
    </row>
    <row r="865">
      <c r="A865" s="38" t="n">
        <v>362</v>
      </c>
      <c r="B865" s="39" t="n">
        <v>2</v>
      </c>
      <c r="C865" s="39" t="n">
        <v>3</v>
      </c>
      <c r="D865" s="39" t="n">
        <v>22</v>
      </c>
      <c r="E865" s="39" t="n">
        <v>27</v>
      </c>
      <c r="F865" s="39" t="n">
        <v>30</v>
      </c>
      <c r="G865" s="39" t="n">
        <v>40</v>
      </c>
      <c r="H865" s="39" t="n">
        <v>29</v>
      </c>
      <c r="I865" s="40" t="inlineStr">
        <is>
          <t>2 3 22 27 30 40</t>
        </is>
      </c>
      <c r="J865" s="39" t="n">
        <v>124</v>
      </c>
      <c r="K865" s="39" t="n">
        <v>2</v>
      </c>
      <c r="L865" s="39" t="n">
        <v>10</v>
      </c>
      <c r="M865" s="39" t="n">
        <v>38</v>
      </c>
      <c r="N865" s="39" t="n">
        <v>1</v>
      </c>
      <c r="O865" s="39" t="inlineStr">
        <is>
          <t>고3 저3</t>
        </is>
      </c>
      <c r="P865" s="38" t="n">
        <v>48</v>
      </c>
      <c r="Q865" s="39" t="inlineStr">
        <is>
          <t>-11</t>
        </is>
      </c>
      <c r="R865" s="39" t="inlineStr">
        <is>
          <t>상위87.0%</t>
        </is>
      </c>
      <c r="S865" s="39" t="n">
        <v>3</v>
      </c>
      <c r="T865" s="39" t="n">
        <v>0</v>
      </c>
      <c r="U865" s="39" t="n">
        <v>0</v>
      </c>
      <c r="V865" s="39" t="n">
        <v>0</v>
      </c>
      <c r="W865" s="39" t="n">
        <v>0</v>
      </c>
      <c r="X865" s="39" t="n">
        <v>24</v>
      </c>
      <c r="Y865" s="39" t="n">
        <v>6</v>
      </c>
      <c r="Z865" s="39" t="n">
        <v>17.29</v>
      </c>
      <c r="AA865" s="39" t="n">
        <v>15.3</v>
      </c>
    </row>
    <row r="866">
      <c r="A866" s="25" t="n">
        <v>361</v>
      </c>
      <c r="B866" s="26" t="n">
        <v>5</v>
      </c>
      <c r="C866" s="26" t="n">
        <v>10</v>
      </c>
      <c r="D866" s="26" t="n">
        <v>16</v>
      </c>
      <c r="E866" s="26" t="n">
        <v>24</v>
      </c>
      <c r="F866" s="26" t="n">
        <v>27</v>
      </c>
      <c r="G866" s="26" t="n">
        <v>35</v>
      </c>
      <c r="H866" s="26" t="n">
        <v>33</v>
      </c>
      <c r="I866" s="44" t="inlineStr">
        <is>
          <t>5 10 16 24 27 35</t>
        </is>
      </c>
      <c r="J866" s="26" t="n">
        <v>117</v>
      </c>
      <c r="K866" s="26" t="n">
        <v>3</v>
      </c>
      <c r="L866" s="26" t="n">
        <v>6</v>
      </c>
      <c r="M866" s="26" t="n">
        <v>30</v>
      </c>
      <c r="N866" s="26" t="n">
        <v>0</v>
      </c>
      <c r="O866" s="26" t="inlineStr">
        <is>
          <t>고3 저3</t>
        </is>
      </c>
      <c r="P866" s="25" t="n">
        <v>68</v>
      </c>
      <c r="Q866" s="26" t="inlineStr">
        <is>
          <t>+9</t>
        </is>
      </c>
      <c r="R866" s="26" t="inlineStr">
        <is>
          <t>상위23.2%</t>
        </is>
      </c>
      <c r="S866" s="26" t="n">
        <v>7</v>
      </c>
      <c r="T866" s="26" t="n">
        <v>0</v>
      </c>
      <c r="U866" s="26" t="n">
        <v>0</v>
      </c>
      <c r="V866" s="26" t="n">
        <v>0</v>
      </c>
      <c r="W866" s="26" t="n">
        <v>2</v>
      </c>
      <c r="X866" s="26" t="n">
        <v>31</v>
      </c>
      <c r="Y866" s="26" t="n">
        <v>7</v>
      </c>
      <c r="Z866" s="26" t="n">
        <v>14.73</v>
      </c>
      <c r="AA866" s="26" t="n">
        <v>21.29</v>
      </c>
    </row>
    <row r="867">
      <c r="A867" s="25" t="n">
        <v>360</v>
      </c>
      <c r="B867" s="26" t="n">
        <v>4</v>
      </c>
      <c r="C867" s="26" t="n">
        <v>16</v>
      </c>
      <c r="D867" s="26" t="n">
        <v>23</v>
      </c>
      <c r="E867" s="26" t="n">
        <v>25</v>
      </c>
      <c r="F867" s="26" t="n">
        <v>35</v>
      </c>
      <c r="G867" s="26" t="n">
        <v>40</v>
      </c>
      <c r="H867" s="26" t="n">
        <v>27</v>
      </c>
      <c r="I867" s="44" t="inlineStr">
        <is>
          <t>4 16 23 25 35 40</t>
        </is>
      </c>
      <c r="J867" s="26" t="n">
        <v>143</v>
      </c>
      <c r="K867" s="26" t="n">
        <v>3</v>
      </c>
      <c r="L867" s="26" t="n">
        <v>8</v>
      </c>
      <c r="M867" s="26" t="n">
        <v>36</v>
      </c>
      <c r="N867" s="26" t="n">
        <v>0</v>
      </c>
      <c r="O867" s="26" t="inlineStr">
        <is>
          <t>고4 저2</t>
        </is>
      </c>
      <c r="P867" s="25" t="n">
        <v>68</v>
      </c>
      <c r="Q867" s="26" t="inlineStr">
        <is>
          <t>+9</t>
        </is>
      </c>
      <c r="R867" s="26" t="inlineStr">
        <is>
          <t>상위23.2%</t>
        </is>
      </c>
      <c r="S867" s="26" t="n">
        <v>7</v>
      </c>
      <c r="T867" s="26" t="n">
        <v>0</v>
      </c>
      <c r="U867" s="26" t="n">
        <v>0</v>
      </c>
      <c r="V867" s="26" t="n">
        <v>0</v>
      </c>
      <c r="W867" s="26" t="n">
        <v>2</v>
      </c>
      <c r="X867" s="26" t="n">
        <v>31</v>
      </c>
      <c r="Y867" s="26" t="n">
        <v>3</v>
      </c>
      <c r="Z867" s="26" t="n">
        <v>35.67</v>
      </c>
      <c r="AA867" s="26" t="n">
        <v>18.77</v>
      </c>
    </row>
    <row r="868">
      <c r="A868" s="41" t="n">
        <v>359</v>
      </c>
      <c r="B868" s="42" t="n">
        <v>1</v>
      </c>
      <c r="C868" s="42" t="n">
        <v>10</v>
      </c>
      <c r="D868" s="42" t="n">
        <v>19</v>
      </c>
      <c r="E868" s="42" t="n">
        <v>20</v>
      </c>
      <c r="F868" s="42" t="n">
        <v>24</v>
      </c>
      <c r="G868" s="42" t="n">
        <v>40</v>
      </c>
      <c r="H868" s="42" t="n">
        <v>23</v>
      </c>
      <c r="I868" s="43" t="inlineStr">
        <is>
          <t>1 10 19 20 24 40</t>
        </is>
      </c>
      <c r="J868" s="42" t="n">
        <v>114</v>
      </c>
      <c r="K868" s="42" t="n">
        <v>2</v>
      </c>
      <c r="L868" s="42" t="n">
        <v>9</v>
      </c>
      <c r="M868" s="42" t="n">
        <v>39</v>
      </c>
      <c r="N868" s="42" t="n">
        <v>1</v>
      </c>
      <c r="O868" s="42" t="inlineStr">
        <is>
          <t>고2 저4</t>
        </is>
      </c>
      <c r="P868" s="41" t="n">
        <v>52</v>
      </c>
      <c r="Q868" s="42" t="inlineStr">
        <is>
          <t>-7</t>
        </is>
      </c>
      <c r="R868" s="42" t="inlineStr">
        <is>
          <t>상위77.4%</t>
        </is>
      </c>
      <c r="S868" s="42" t="n">
        <v>5</v>
      </c>
      <c r="T868" s="42" t="n">
        <v>0</v>
      </c>
      <c r="U868" s="42" t="n">
        <v>0</v>
      </c>
      <c r="V868" s="42" t="n">
        <v>0</v>
      </c>
      <c r="W868" s="42" t="n">
        <v>2</v>
      </c>
      <c r="X868" s="42" t="n">
        <v>23</v>
      </c>
      <c r="Y868" s="42" t="n">
        <v>8</v>
      </c>
      <c r="Z868" s="42" t="n">
        <v>12.87</v>
      </c>
      <c r="AA868" s="42" t="n">
        <v>29.07</v>
      </c>
    </row>
    <row r="869">
      <c r="A869" s="41" t="n">
        <v>358</v>
      </c>
      <c r="B869" s="42" t="n">
        <v>1</v>
      </c>
      <c r="C869" s="42" t="n">
        <v>9</v>
      </c>
      <c r="D869" s="42" t="n">
        <v>10</v>
      </c>
      <c r="E869" s="42" t="n">
        <v>12</v>
      </c>
      <c r="F869" s="42" t="n">
        <v>21</v>
      </c>
      <c r="G869" s="42" t="n">
        <v>40</v>
      </c>
      <c r="H869" s="42" t="n">
        <v>37</v>
      </c>
      <c r="I869" s="43" t="inlineStr">
        <is>
          <t>1 9 10 12 21 40</t>
        </is>
      </c>
      <c r="J869" s="42" t="n">
        <v>93</v>
      </c>
      <c r="K869" s="42" t="n">
        <v>3</v>
      </c>
      <c r="L869" s="42" t="n">
        <v>8</v>
      </c>
      <c r="M869" s="42" t="n">
        <v>39</v>
      </c>
      <c r="N869" s="42" t="n">
        <v>1</v>
      </c>
      <c r="O869" s="42" t="inlineStr">
        <is>
          <t>고1 저5</t>
        </is>
      </c>
      <c r="P869" s="41" t="n">
        <v>58</v>
      </c>
      <c r="Q869" s="42" t="inlineStr">
        <is>
          <t>-1</t>
        </is>
      </c>
      <c r="R869" s="42" t="inlineStr">
        <is>
          <t>상위55.5%</t>
        </is>
      </c>
      <c r="S869" s="42" t="n">
        <v>4</v>
      </c>
      <c r="T869" s="42" t="n">
        <v>0</v>
      </c>
      <c r="U869" s="42" t="n">
        <v>0</v>
      </c>
      <c r="V869" s="42" t="n">
        <v>0</v>
      </c>
      <c r="W869" s="42" t="n">
        <v>0</v>
      </c>
      <c r="X869" s="42" t="n">
        <v>29</v>
      </c>
      <c r="Y869" s="42" t="n">
        <v>3</v>
      </c>
      <c r="Z869" s="42" t="n">
        <v>34.73</v>
      </c>
      <c r="AA869" s="42" t="n">
        <v>22.8</v>
      </c>
    </row>
    <row r="870">
      <c r="A870" s="25" t="n">
        <v>357</v>
      </c>
      <c r="B870" s="26" t="n">
        <v>10</v>
      </c>
      <c r="C870" s="26" t="n">
        <v>14</v>
      </c>
      <c r="D870" s="26" t="n">
        <v>18</v>
      </c>
      <c r="E870" s="26" t="n">
        <v>21</v>
      </c>
      <c r="F870" s="26" t="n">
        <v>36</v>
      </c>
      <c r="G870" s="26" t="n">
        <v>37</v>
      </c>
      <c r="H870" s="26" t="n">
        <v>5</v>
      </c>
      <c r="I870" s="44" t="inlineStr">
        <is>
          <t>10 14 18 21 36 37</t>
        </is>
      </c>
      <c r="J870" s="26" t="n">
        <v>136</v>
      </c>
      <c r="K870" s="26" t="n">
        <v>2</v>
      </c>
      <c r="L870" s="26" t="n">
        <v>9</v>
      </c>
      <c r="M870" s="26" t="n">
        <v>27</v>
      </c>
      <c r="N870" s="26" t="n">
        <v>1</v>
      </c>
      <c r="O870" s="26" t="inlineStr">
        <is>
          <t>고2 저4</t>
        </is>
      </c>
      <c r="P870" s="25" t="n">
        <v>72</v>
      </c>
      <c r="Q870" s="26" t="inlineStr">
        <is>
          <t>+13</t>
        </is>
      </c>
      <c r="R870" s="26" t="inlineStr">
        <is>
          <t>상위12.8%</t>
        </is>
      </c>
      <c r="S870" s="26" t="n">
        <v>8</v>
      </c>
      <c r="T870" s="26" t="n">
        <v>0</v>
      </c>
      <c r="U870" s="26" t="n">
        <v>0</v>
      </c>
      <c r="V870" s="26" t="n">
        <v>0</v>
      </c>
      <c r="W870" s="26" t="n">
        <v>2</v>
      </c>
      <c r="X870" s="26" t="n">
        <v>33</v>
      </c>
      <c r="Y870" s="26" t="n">
        <v>2</v>
      </c>
      <c r="Z870" s="26" t="n">
        <v>53.13</v>
      </c>
      <c r="AA870" s="26" t="n">
        <v>23.64</v>
      </c>
    </row>
    <row r="871">
      <c r="A871" s="38" t="n">
        <v>356</v>
      </c>
      <c r="B871" s="39" t="n">
        <v>2</v>
      </c>
      <c r="C871" s="39" t="n">
        <v>8</v>
      </c>
      <c r="D871" s="39" t="n">
        <v>14</v>
      </c>
      <c r="E871" s="39" t="n">
        <v>25</v>
      </c>
      <c r="F871" s="39" t="n">
        <v>29</v>
      </c>
      <c r="G871" s="39" t="n">
        <v>45</v>
      </c>
      <c r="H871" s="39" t="n">
        <v>24</v>
      </c>
      <c r="I871" s="40" t="inlineStr">
        <is>
          <t>2 8 14 25 29 45</t>
        </is>
      </c>
      <c r="J871" s="39" t="n">
        <v>123</v>
      </c>
      <c r="K871" s="39" t="n">
        <v>3</v>
      </c>
      <c r="L871" s="39" t="n">
        <v>9</v>
      </c>
      <c r="M871" s="39" t="n">
        <v>43</v>
      </c>
      <c r="N871" s="39" t="n">
        <v>0</v>
      </c>
      <c r="O871" s="39" t="inlineStr">
        <is>
          <t>고3 저3</t>
        </is>
      </c>
      <c r="P871" s="38" t="n">
        <v>49</v>
      </c>
      <c r="Q871" s="39" t="inlineStr">
        <is>
          <t>-10</t>
        </is>
      </c>
      <c r="R871" s="39" t="inlineStr">
        <is>
          <t>상위84.8%</t>
        </is>
      </c>
      <c r="S871" s="39" t="n">
        <v>3</v>
      </c>
      <c r="T871" s="39" t="n">
        <v>0</v>
      </c>
      <c r="U871" s="39" t="n">
        <v>0</v>
      </c>
      <c r="V871" s="39" t="n">
        <v>0</v>
      </c>
      <c r="W871" s="39" t="n">
        <v>1</v>
      </c>
      <c r="X871" s="39" t="n">
        <v>23</v>
      </c>
      <c r="Y871" s="39" t="n">
        <v>9</v>
      </c>
      <c r="Z871" s="39" t="n">
        <v>11.57</v>
      </c>
      <c r="AA871" s="39" t="n">
        <v>14.02</v>
      </c>
    </row>
    <row r="872">
      <c r="A872" s="38" t="n">
        <v>355</v>
      </c>
      <c r="B872" s="39" t="n">
        <v>5</v>
      </c>
      <c r="C872" s="39" t="n">
        <v>8</v>
      </c>
      <c r="D872" s="39" t="n">
        <v>29</v>
      </c>
      <c r="E872" s="39" t="n">
        <v>30</v>
      </c>
      <c r="F872" s="39" t="n">
        <v>35</v>
      </c>
      <c r="G872" s="39" t="n">
        <v>44</v>
      </c>
      <c r="H872" s="39" t="n">
        <v>38</v>
      </c>
      <c r="I872" s="40" t="inlineStr">
        <is>
          <t>5 8 29 30 35 44</t>
        </is>
      </c>
      <c r="J872" s="39" t="n">
        <v>151</v>
      </c>
      <c r="K872" s="39" t="n">
        <v>3</v>
      </c>
      <c r="L872" s="39" t="n">
        <v>10</v>
      </c>
      <c r="M872" s="39" t="n">
        <v>39</v>
      </c>
      <c r="N872" s="39" t="n">
        <v>1</v>
      </c>
      <c r="O872" s="39" t="inlineStr">
        <is>
          <t>고4 저2</t>
        </is>
      </c>
      <c r="P872" s="38" t="n">
        <v>42</v>
      </c>
      <c r="Q872" s="39" t="inlineStr">
        <is>
          <t>-17</t>
        </is>
      </c>
      <c r="R872" s="39" t="inlineStr">
        <is>
          <t>상위95.6%</t>
        </is>
      </c>
      <c r="S872" s="39" t="n">
        <v>3</v>
      </c>
      <c r="T872" s="39" t="n">
        <v>0</v>
      </c>
      <c r="U872" s="39" t="n">
        <v>0</v>
      </c>
      <c r="V872" s="39" t="n">
        <v>0</v>
      </c>
      <c r="W872" s="39" t="n">
        <v>0</v>
      </c>
      <c r="X872" s="39" t="n">
        <v>21</v>
      </c>
      <c r="Y872" s="39" t="n">
        <v>5</v>
      </c>
      <c r="Z872" s="39" t="n">
        <v>21.45</v>
      </c>
      <c r="AA872" s="39" t="n">
        <v>11.45</v>
      </c>
    </row>
    <row r="873">
      <c r="A873" s="38" t="n">
        <v>354</v>
      </c>
      <c r="B873" s="39" t="n">
        <v>14</v>
      </c>
      <c r="C873" s="39" t="n">
        <v>19</v>
      </c>
      <c r="D873" s="39" t="n">
        <v>36</v>
      </c>
      <c r="E873" s="39" t="n">
        <v>43</v>
      </c>
      <c r="F873" s="39" t="n">
        <v>44</v>
      </c>
      <c r="G873" s="39" t="n">
        <v>45</v>
      </c>
      <c r="H873" s="39" t="n">
        <v>1</v>
      </c>
      <c r="I873" s="40" t="inlineStr">
        <is>
          <t>14 19 36 43 44 45</t>
        </is>
      </c>
      <c r="J873" s="39" t="n">
        <v>201</v>
      </c>
      <c r="K873" s="39" t="n">
        <v>3</v>
      </c>
      <c r="L873" s="39" t="n">
        <v>9</v>
      </c>
      <c r="M873" s="39" t="n">
        <v>31</v>
      </c>
      <c r="N873" s="39" t="n">
        <v>2</v>
      </c>
      <c r="O873" s="39" t="inlineStr">
        <is>
          <t>고4 저2</t>
        </is>
      </c>
      <c r="P873" s="38" t="n">
        <v>48</v>
      </c>
      <c r="Q873" s="39" t="inlineStr">
        <is>
          <t>-11</t>
        </is>
      </c>
      <c r="R873" s="39" t="inlineStr">
        <is>
          <t>상위87.0%</t>
        </is>
      </c>
      <c r="S873" s="39" t="n">
        <v>1</v>
      </c>
      <c r="T873" s="39" t="n">
        <v>0</v>
      </c>
      <c r="U873" s="39" t="n">
        <v>0</v>
      </c>
      <c r="V873" s="39" t="n">
        <v>0</v>
      </c>
      <c r="W873" s="39" t="n">
        <v>0</v>
      </c>
      <c r="X873" s="39" t="n">
        <v>24</v>
      </c>
      <c r="Y873" s="39" t="n">
        <v>5</v>
      </c>
      <c r="Z873" s="39" t="n">
        <v>21.24</v>
      </c>
      <c r="AA873" s="39" t="n">
        <v>15.06</v>
      </c>
    </row>
    <row r="874">
      <c r="A874" s="38" t="n">
        <v>353</v>
      </c>
      <c r="B874" s="39" t="n">
        <v>11</v>
      </c>
      <c r="C874" s="39" t="n">
        <v>16</v>
      </c>
      <c r="D874" s="39" t="n">
        <v>19</v>
      </c>
      <c r="E874" s="39" t="n">
        <v>22</v>
      </c>
      <c r="F874" s="39" t="n">
        <v>29</v>
      </c>
      <c r="G874" s="39" t="n">
        <v>36</v>
      </c>
      <c r="H874" s="39" t="n">
        <v>26</v>
      </c>
      <c r="I874" s="40" t="inlineStr">
        <is>
          <t>11 16 19 22 29 36</t>
        </is>
      </c>
      <c r="J874" s="39" t="n">
        <v>133</v>
      </c>
      <c r="K874" s="39" t="n">
        <v>3</v>
      </c>
      <c r="L874" s="39" t="n">
        <v>8</v>
      </c>
      <c r="M874" s="39" t="n">
        <v>25</v>
      </c>
      <c r="N874" s="39" t="n">
        <v>0</v>
      </c>
      <c r="O874" s="39" t="inlineStr">
        <is>
          <t>고2 저4</t>
        </is>
      </c>
      <c r="P874" s="38" t="n">
        <v>42</v>
      </c>
      <c r="Q874" s="39" t="inlineStr">
        <is>
          <t>-17</t>
        </is>
      </c>
      <c r="R874" s="39" t="inlineStr">
        <is>
          <t>상위95.6%</t>
        </is>
      </c>
      <c r="S874" s="39" t="n">
        <v>3</v>
      </c>
      <c r="T874" s="39" t="n">
        <v>0</v>
      </c>
      <c r="U874" s="39" t="n">
        <v>0</v>
      </c>
      <c r="V874" s="39" t="n">
        <v>0</v>
      </c>
      <c r="W874" s="39" t="n">
        <v>0</v>
      </c>
      <c r="X874" s="39" t="n">
        <v>21</v>
      </c>
      <c r="Y874" s="39" t="n">
        <v>2</v>
      </c>
      <c r="Z874" s="39" t="n">
        <v>52.91</v>
      </c>
      <c r="AA874" s="39" t="n">
        <v>14.07</v>
      </c>
    </row>
    <row r="875">
      <c r="A875" s="38" t="n">
        <v>352</v>
      </c>
      <c r="B875" s="39" t="n">
        <v>5</v>
      </c>
      <c r="C875" s="39" t="n">
        <v>16</v>
      </c>
      <c r="D875" s="39" t="n">
        <v>17</v>
      </c>
      <c r="E875" s="39" t="n">
        <v>20</v>
      </c>
      <c r="F875" s="39" t="n">
        <v>26</v>
      </c>
      <c r="G875" s="39" t="n">
        <v>41</v>
      </c>
      <c r="H875" s="39" t="n">
        <v>24</v>
      </c>
      <c r="I875" s="40" t="inlineStr">
        <is>
          <t>5 16 17 20 26 41</t>
        </is>
      </c>
      <c r="J875" s="39" t="n">
        <v>125</v>
      </c>
      <c r="K875" s="39" t="n">
        <v>3</v>
      </c>
      <c r="L875" s="39" t="n">
        <v>8</v>
      </c>
      <c r="M875" s="39" t="n">
        <v>36</v>
      </c>
      <c r="N875" s="39" t="n">
        <v>1</v>
      </c>
      <c r="O875" s="39" t="inlineStr">
        <is>
          <t>고2 저4</t>
        </is>
      </c>
      <c r="P875" s="38" t="n">
        <v>48</v>
      </c>
      <c r="Q875" s="39" t="inlineStr">
        <is>
          <t>-11</t>
        </is>
      </c>
      <c r="R875" s="39" t="inlineStr">
        <is>
          <t>상위87.0%</t>
        </is>
      </c>
      <c r="S875" s="39" t="n">
        <v>3</v>
      </c>
      <c r="T875" s="39" t="n">
        <v>0</v>
      </c>
      <c r="U875" s="39" t="n">
        <v>0</v>
      </c>
      <c r="V875" s="39" t="n">
        <v>0</v>
      </c>
      <c r="W875" s="39" t="n">
        <v>0</v>
      </c>
      <c r="X875" s="39" t="n">
        <v>24</v>
      </c>
      <c r="Y875" s="39" t="n">
        <v>6</v>
      </c>
      <c r="Z875" s="39" t="n">
        <v>17.33</v>
      </c>
      <c r="AA875" s="39" t="n">
        <v>25.93</v>
      </c>
    </row>
    <row r="876">
      <c r="A876" s="25" t="n">
        <v>351</v>
      </c>
      <c r="B876" s="26" t="n">
        <v>5</v>
      </c>
      <c r="C876" s="26" t="n">
        <v>25</v>
      </c>
      <c r="D876" s="26" t="n">
        <v>27</v>
      </c>
      <c r="E876" s="26" t="n">
        <v>29</v>
      </c>
      <c r="F876" s="26" t="n">
        <v>34</v>
      </c>
      <c r="G876" s="26" t="n">
        <v>36</v>
      </c>
      <c r="H876" s="26" t="n">
        <v>33</v>
      </c>
      <c r="I876" s="44" t="inlineStr">
        <is>
          <t>5 25 27 29 34 36</t>
        </is>
      </c>
      <c r="J876" s="26" t="n">
        <v>156</v>
      </c>
      <c r="K876" s="26" t="n">
        <v>4</v>
      </c>
      <c r="L876" s="26" t="n">
        <v>6</v>
      </c>
      <c r="M876" s="26" t="n">
        <v>31</v>
      </c>
      <c r="N876" s="26" t="n">
        <v>0</v>
      </c>
      <c r="O876" s="26" t="inlineStr">
        <is>
          <t>고5 저1</t>
        </is>
      </c>
      <c r="P876" s="25" t="n">
        <v>70</v>
      </c>
      <c r="Q876" s="26" t="inlineStr">
        <is>
          <t>+11</t>
        </is>
      </c>
      <c r="R876" s="26" t="inlineStr">
        <is>
          <t>상위17.7%</t>
        </is>
      </c>
      <c r="S876" s="26" t="n">
        <v>7</v>
      </c>
      <c r="T876" s="26" t="n">
        <v>0</v>
      </c>
      <c r="U876" s="26" t="n">
        <v>0</v>
      </c>
      <c r="V876" s="26" t="n">
        <v>0</v>
      </c>
      <c r="W876" s="26" t="n">
        <v>4</v>
      </c>
      <c r="X876" s="26" t="n">
        <v>29</v>
      </c>
      <c r="Y876" s="26" t="n">
        <v>4</v>
      </c>
      <c r="Z876" s="26" t="n">
        <v>25.83</v>
      </c>
      <c r="AA876" s="26" t="n">
        <v>21.37</v>
      </c>
    </row>
    <row r="877">
      <c r="A877" s="41" t="n">
        <v>350</v>
      </c>
      <c r="B877" s="42" t="n">
        <v>1</v>
      </c>
      <c r="C877" s="42" t="n">
        <v>8</v>
      </c>
      <c r="D877" s="42" t="n">
        <v>18</v>
      </c>
      <c r="E877" s="42" t="n">
        <v>24</v>
      </c>
      <c r="F877" s="42" t="n">
        <v>29</v>
      </c>
      <c r="G877" s="42" t="n">
        <v>33</v>
      </c>
      <c r="H877" s="42" t="n">
        <v>35</v>
      </c>
      <c r="I877" s="43" t="inlineStr">
        <is>
          <t>1 8 18 24 29 33</t>
        </is>
      </c>
      <c r="J877" s="42" t="n">
        <v>113</v>
      </c>
      <c r="K877" s="42" t="n">
        <v>3</v>
      </c>
      <c r="L877" s="42" t="n">
        <v>10</v>
      </c>
      <c r="M877" s="42" t="n">
        <v>32</v>
      </c>
      <c r="N877" s="42" t="n">
        <v>0</v>
      </c>
      <c r="O877" s="42" t="inlineStr">
        <is>
          <t>고3 저3</t>
        </is>
      </c>
      <c r="P877" s="41" t="n">
        <v>53</v>
      </c>
      <c r="Q877" s="42" t="inlineStr">
        <is>
          <t>-6</t>
        </is>
      </c>
      <c r="R877" s="42" t="inlineStr">
        <is>
          <t>상위73.7%</t>
        </is>
      </c>
      <c r="S877" s="42" t="n">
        <v>5</v>
      </c>
      <c r="T877" s="42" t="n">
        <v>0</v>
      </c>
      <c r="U877" s="42" t="n">
        <v>0</v>
      </c>
      <c r="V877" s="42" t="n">
        <v>0</v>
      </c>
      <c r="W877" s="42" t="n">
        <v>3</v>
      </c>
      <c r="X877" s="42" t="n">
        <v>22</v>
      </c>
      <c r="Y877" s="42" t="n">
        <v>9</v>
      </c>
      <c r="Z877" s="42" t="n">
        <v>11.01</v>
      </c>
      <c r="AA877" s="42" t="n">
        <v>18.26</v>
      </c>
    </row>
    <row r="878">
      <c r="A878" s="38" t="n">
        <v>349</v>
      </c>
      <c r="B878" s="39" t="n">
        <v>5</v>
      </c>
      <c r="C878" s="39" t="n">
        <v>13</v>
      </c>
      <c r="D878" s="39" t="n">
        <v>14</v>
      </c>
      <c r="E878" s="39" t="n">
        <v>20</v>
      </c>
      <c r="F878" s="39" t="n">
        <v>24</v>
      </c>
      <c r="G878" s="39" t="n">
        <v>25</v>
      </c>
      <c r="H878" s="39" t="n">
        <v>36</v>
      </c>
      <c r="I878" s="40" t="inlineStr">
        <is>
          <t>5 13 14 20 24 25</t>
        </is>
      </c>
      <c r="J878" s="39" t="n">
        <v>101</v>
      </c>
      <c r="K878" s="39" t="n">
        <v>3</v>
      </c>
      <c r="L878" s="39" t="n">
        <v>8</v>
      </c>
      <c r="M878" s="39" t="n">
        <v>20</v>
      </c>
      <c r="N878" s="39" t="n">
        <v>2</v>
      </c>
      <c r="O878" s="39" t="inlineStr">
        <is>
          <t>고2 저4</t>
        </is>
      </c>
      <c r="P878" s="38" t="n">
        <v>51</v>
      </c>
      <c r="Q878" s="39" t="inlineStr">
        <is>
          <t>-8</t>
        </is>
      </c>
      <c r="R878" s="39" t="inlineStr">
        <is>
          <t>상위79.2%</t>
        </is>
      </c>
      <c r="S878" s="39" t="n">
        <v>4</v>
      </c>
      <c r="T878" s="39" t="n">
        <v>0</v>
      </c>
      <c r="U878" s="39" t="n">
        <v>0</v>
      </c>
      <c r="V878" s="39" t="n">
        <v>0</v>
      </c>
      <c r="W878" s="39" t="n">
        <v>1</v>
      </c>
      <c r="X878" s="39" t="n">
        <v>24</v>
      </c>
      <c r="Y878" s="39" t="n">
        <v>3</v>
      </c>
      <c r="Z878" s="39" t="n">
        <v>33.53</v>
      </c>
      <c r="AA878" s="39" t="n">
        <v>26.16</v>
      </c>
    </row>
    <row r="879">
      <c r="A879" s="25" t="n">
        <v>348</v>
      </c>
      <c r="B879" s="26" t="n">
        <v>3</v>
      </c>
      <c r="C879" s="26" t="n">
        <v>14</v>
      </c>
      <c r="D879" s="26" t="n">
        <v>17</v>
      </c>
      <c r="E879" s="26" t="n">
        <v>20</v>
      </c>
      <c r="F879" s="26" t="n">
        <v>24</v>
      </c>
      <c r="G879" s="26" t="n">
        <v>31</v>
      </c>
      <c r="H879" s="26" t="n">
        <v>34</v>
      </c>
      <c r="I879" s="44" t="inlineStr">
        <is>
          <t>3 14 17 20 24 31</t>
        </is>
      </c>
      <c r="J879" s="26" t="n">
        <v>109</v>
      </c>
      <c r="K879" s="26" t="n">
        <v>3</v>
      </c>
      <c r="L879" s="26" t="n">
        <v>5</v>
      </c>
      <c r="M879" s="26" t="n">
        <v>28</v>
      </c>
      <c r="N879" s="26" t="n">
        <v>0</v>
      </c>
      <c r="O879" s="26" t="inlineStr">
        <is>
          <t>고2 저4</t>
        </is>
      </c>
      <c r="P879" s="25" t="n">
        <v>69</v>
      </c>
      <c r="Q879" s="26" t="inlineStr">
        <is>
          <t>+10</t>
        </is>
      </c>
      <c r="R879" s="26" t="inlineStr">
        <is>
          <t>상위19.9%</t>
        </is>
      </c>
      <c r="S879" s="26" t="n">
        <v>7</v>
      </c>
      <c r="T879" s="26" t="n">
        <v>0</v>
      </c>
      <c r="U879" s="26" t="n">
        <v>0</v>
      </c>
      <c r="V879" s="26" t="n">
        <v>0</v>
      </c>
      <c r="W879" s="26" t="n">
        <v>1</v>
      </c>
      <c r="X879" s="26" t="n">
        <v>33</v>
      </c>
      <c r="Y879" s="26" t="n">
        <v>3</v>
      </c>
      <c r="Z879" s="26" t="n">
        <v>33</v>
      </c>
      <c r="AA879" s="26" t="n">
        <v>27.38</v>
      </c>
    </row>
    <row r="880">
      <c r="A880" s="25" t="n">
        <v>347</v>
      </c>
      <c r="B880" s="26" t="n">
        <v>3</v>
      </c>
      <c r="C880" s="26" t="n">
        <v>8</v>
      </c>
      <c r="D880" s="26" t="n">
        <v>13</v>
      </c>
      <c r="E880" s="26" t="n">
        <v>27</v>
      </c>
      <c r="F880" s="26" t="n">
        <v>32</v>
      </c>
      <c r="G880" s="26" t="n">
        <v>42</v>
      </c>
      <c r="H880" s="26" t="n">
        <v>10</v>
      </c>
      <c r="I880" s="44" t="inlineStr">
        <is>
          <t>3 8 13 27 32 42</t>
        </is>
      </c>
      <c r="J880" s="26" t="n">
        <v>125</v>
      </c>
      <c r="K880" s="26" t="n">
        <v>3</v>
      </c>
      <c r="L880" s="26" t="n">
        <v>4</v>
      </c>
      <c r="M880" s="26" t="n">
        <v>39</v>
      </c>
      <c r="N880" s="26" t="n">
        <v>0</v>
      </c>
      <c r="O880" s="26" t="inlineStr">
        <is>
          <t>고3 저3</t>
        </is>
      </c>
      <c r="P880" s="25" t="n">
        <v>81</v>
      </c>
      <c r="Q880" s="26" t="inlineStr">
        <is>
          <t>+22</t>
        </is>
      </c>
      <c r="R880" s="26" t="inlineStr">
        <is>
          <t>상위2.9%</t>
        </is>
      </c>
      <c r="S880" s="26" t="n">
        <v>7</v>
      </c>
      <c r="T880" s="26" t="n">
        <v>0</v>
      </c>
      <c r="U880" s="26" t="n">
        <v>0</v>
      </c>
      <c r="V880" s="26" t="n">
        <v>0</v>
      </c>
      <c r="W880" s="26" t="n">
        <v>1</v>
      </c>
      <c r="X880" s="26" t="n">
        <v>39</v>
      </c>
      <c r="Y880" s="26" t="n">
        <v>7</v>
      </c>
      <c r="Z880" s="26" t="n">
        <v>14.57</v>
      </c>
      <c r="AA880" s="26" t="n">
        <v>24.92</v>
      </c>
    </row>
    <row r="881">
      <c r="A881" s="41" t="n">
        <v>346</v>
      </c>
      <c r="B881" s="42" t="n">
        <v>5</v>
      </c>
      <c r="C881" s="42" t="n">
        <v>13</v>
      </c>
      <c r="D881" s="42" t="n">
        <v>14</v>
      </c>
      <c r="E881" s="42" t="n">
        <v>22</v>
      </c>
      <c r="F881" s="42" t="n">
        <v>44</v>
      </c>
      <c r="G881" s="42" t="n">
        <v>45</v>
      </c>
      <c r="H881" s="42" t="n">
        <v>33</v>
      </c>
      <c r="I881" s="43" t="inlineStr">
        <is>
          <t>5 13 14 22 44 45</t>
        </is>
      </c>
      <c r="J881" s="42" t="n">
        <v>143</v>
      </c>
      <c r="K881" s="42" t="n">
        <v>3</v>
      </c>
      <c r="L881" s="42" t="n">
        <v>6</v>
      </c>
      <c r="M881" s="42" t="n">
        <v>40</v>
      </c>
      <c r="N881" s="42" t="n">
        <v>2</v>
      </c>
      <c r="O881" s="42" t="inlineStr">
        <is>
          <t>고2 저4</t>
        </is>
      </c>
      <c r="P881" s="41" t="n">
        <v>58</v>
      </c>
      <c r="Q881" s="42" t="inlineStr">
        <is>
          <t>-1</t>
        </is>
      </c>
      <c r="R881" s="42" t="inlineStr">
        <is>
          <t>상위55.5%</t>
        </is>
      </c>
      <c r="S881" s="42" t="n">
        <v>3</v>
      </c>
      <c r="T881" s="42" t="n">
        <v>0</v>
      </c>
      <c r="U881" s="42" t="n">
        <v>0</v>
      </c>
      <c r="V881" s="42" t="n">
        <v>0</v>
      </c>
      <c r="W881" s="42" t="n">
        <v>0</v>
      </c>
      <c r="X881" s="42" t="n">
        <v>29</v>
      </c>
      <c r="Y881" s="42" t="n">
        <v>5</v>
      </c>
      <c r="Z881" s="42" t="n">
        <v>20.18</v>
      </c>
      <c r="AA881" s="42" t="n">
        <v>22.18</v>
      </c>
    </row>
    <row r="882">
      <c r="A882" s="38" t="n">
        <v>345</v>
      </c>
      <c r="B882" s="39" t="n">
        <v>15</v>
      </c>
      <c r="C882" s="39" t="n">
        <v>20</v>
      </c>
      <c r="D882" s="39" t="n">
        <v>23</v>
      </c>
      <c r="E882" s="39" t="n">
        <v>29</v>
      </c>
      <c r="F882" s="39" t="n">
        <v>39</v>
      </c>
      <c r="G882" s="39" t="n">
        <v>42</v>
      </c>
      <c r="H882" s="39" t="n">
        <v>2</v>
      </c>
      <c r="I882" s="40" t="inlineStr">
        <is>
          <t>15 20 23 29 39 42</t>
        </is>
      </c>
      <c r="J882" s="39" t="n">
        <v>168</v>
      </c>
      <c r="K882" s="39" t="n">
        <v>4</v>
      </c>
      <c r="L882" s="39" t="n">
        <v>8</v>
      </c>
      <c r="M882" s="39" t="n">
        <v>27</v>
      </c>
      <c r="N882" s="39" t="n">
        <v>0</v>
      </c>
      <c r="O882" s="39" t="inlineStr">
        <is>
          <t>고4 저2</t>
        </is>
      </c>
      <c r="P882" s="38" t="n">
        <v>48</v>
      </c>
      <c r="Q882" s="39" t="inlineStr">
        <is>
          <t>-11</t>
        </is>
      </c>
      <c r="R882" s="39" t="inlineStr">
        <is>
          <t>상위87.0%</t>
        </is>
      </c>
      <c r="S882" s="39" t="n">
        <v>4</v>
      </c>
      <c r="T882" s="39" t="n">
        <v>0</v>
      </c>
      <c r="U882" s="39" t="n">
        <v>0</v>
      </c>
      <c r="V882" s="39" t="n">
        <v>0</v>
      </c>
      <c r="W882" s="39" t="n">
        <v>2</v>
      </c>
      <c r="X882" s="39" t="n">
        <v>21</v>
      </c>
      <c r="Y882" s="39" t="n">
        <v>2</v>
      </c>
      <c r="Z882" s="39" t="n">
        <v>52.04</v>
      </c>
      <c r="AA882" s="39" t="n">
        <v>16.11</v>
      </c>
    </row>
    <row r="883">
      <c r="A883" s="25" t="n">
        <v>344</v>
      </c>
      <c r="B883" s="26" t="n">
        <v>1</v>
      </c>
      <c r="C883" s="26" t="n">
        <v>2</v>
      </c>
      <c r="D883" s="26" t="n">
        <v>15</v>
      </c>
      <c r="E883" s="26" t="n">
        <v>28</v>
      </c>
      <c r="F883" s="26" t="n">
        <v>34</v>
      </c>
      <c r="G883" s="26" t="n">
        <v>45</v>
      </c>
      <c r="H883" s="26" t="n">
        <v>38</v>
      </c>
      <c r="I883" s="44" t="inlineStr">
        <is>
          <t>1 2 15 28 34 45</t>
        </is>
      </c>
      <c r="J883" s="26" t="n">
        <v>125</v>
      </c>
      <c r="K883" s="26" t="n">
        <v>3</v>
      </c>
      <c r="L883" s="26" t="n">
        <v>9</v>
      </c>
      <c r="M883" s="26" t="n">
        <v>44</v>
      </c>
      <c r="N883" s="26" t="n">
        <v>1</v>
      </c>
      <c r="O883" s="26" t="inlineStr">
        <is>
          <t>고3 저3</t>
        </is>
      </c>
      <c r="P883" s="25" t="n">
        <v>71</v>
      </c>
      <c r="Q883" s="26" t="inlineStr">
        <is>
          <t>+12</t>
        </is>
      </c>
      <c r="R883" s="26" t="inlineStr">
        <is>
          <t>상위14.8%</t>
        </is>
      </c>
      <c r="S883" s="26" t="n">
        <v>8</v>
      </c>
      <c r="T883" s="26" t="n">
        <v>0</v>
      </c>
      <c r="U883" s="26" t="n">
        <v>0</v>
      </c>
      <c r="V883" s="26" t="n">
        <v>1</v>
      </c>
      <c r="W883" s="26" t="n">
        <v>1</v>
      </c>
      <c r="X883" s="26" t="n">
        <v>32</v>
      </c>
      <c r="Y883" s="26" t="n">
        <v>7</v>
      </c>
      <c r="Z883" s="26" t="n">
        <v>14.67</v>
      </c>
      <c r="AA883" s="26" t="n">
        <v>25.57</v>
      </c>
    </row>
    <row r="884">
      <c r="A884" s="41" t="n">
        <v>343</v>
      </c>
      <c r="B884" s="42" t="n">
        <v>1</v>
      </c>
      <c r="C884" s="42" t="n">
        <v>10</v>
      </c>
      <c r="D884" s="42" t="n">
        <v>17</v>
      </c>
      <c r="E884" s="42" t="n">
        <v>29</v>
      </c>
      <c r="F884" s="42" t="n">
        <v>31</v>
      </c>
      <c r="G884" s="42" t="n">
        <v>43</v>
      </c>
      <c r="H884" s="42" t="n">
        <v>15</v>
      </c>
      <c r="I884" s="43" t="inlineStr">
        <is>
          <t>1 10 17 29 31 43</t>
        </is>
      </c>
      <c r="J884" s="42" t="n">
        <v>131</v>
      </c>
      <c r="K884" s="42" t="n">
        <v>5</v>
      </c>
      <c r="L884" s="42" t="n">
        <v>8</v>
      </c>
      <c r="M884" s="42" t="n">
        <v>42</v>
      </c>
      <c r="N884" s="42" t="n">
        <v>0</v>
      </c>
      <c r="O884" s="42" t="inlineStr">
        <is>
          <t>고3 저3</t>
        </is>
      </c>
      <c r="P884" s="41" t="n">
        <v>56</v>
      </c>
      <c r="Q884" s="42" t="inlineStr">
        <is>
          <t>-3</t>
        </is>
      </c>
      <c r="R884" s="42" t="inlineStr">
        <is>
          <t>상위63.5%</t>
        </is>
      </c>
      <c r="S884" s="42" t="n">
        <v>4</v>
      </c>
      <c r="T884" s="42" t="n">
        <v>0</v>
      </c>
      <c r="U884" s="42" t="n">
        <v>0</v>
      </c>
      <c r="V884" s="42" t="n">
        <v>0</v>
      </c>
      <c r="W884" s="42" t="n">
        <v>2</v>
      </c>
      <c r="X884" s="42" t="n">
        <v>25</v>
      </c>
      <c r="Y884" s="42" t="n">
        <v>6</v>
      </c>
      <c r="Z884" s="42" t="n">
        <v>17.17</v>
      </c>
      <c r="AA884" s="42" t="n">
        <v>19.1</v>
      </c>
    </row>
    <row r="885">
      <c r="A885" s="38" t="n">
        <v>342</v>
      </c>
      <c r="B885" s="39" t="n">
        <v>1</v>
      </c>
      <c r="C885" s="39" t="n">
        <v>13</v>
      </c>
      <c r="D885" s="39" t="n">
        <v>14</v>
      </c>
      <c r="E885" s="39" t="n">
        <v>33</v>
      </c>
      <c r="F885" s="39" t="n">
        <v>34</v>
      </c>
      <c r="G885" s="39" t="n">
        <v>43</v>
      </c>
      <c r="H885" s="39" t="n">
        <v>25</v>
      </c>
      <c r="I885" s="40" t="inlineStr">
        <is>
          <t>1 13 14 33 34 43</t>
        </is>
      </c>
      <c r="J885" s="39" t="n">
        <v>138</v>
      </c>
      <c r="K885" s="39" t="n">
        <v>4</v>
      </c>
      <c r="L885" s="39" t="n">
        <v>8</v>
      </c>
      <c r="M885" s="39" t="n">
        <v>42</v>
      </c>
      <c r="N885" s="39" t="n">
        <v>2</v>
      </c>
      <c r="O885" s="39" t="inlineStr">
        <is>
          <t>고3 저3</t>
        </is>
      </c>
      <c r="P885" s="38" t="n">
        <v>46</v>
      </c>
      <c r="Q885" s="39" t="inlineStr">
        <is>
          <t>-13</t>
        </is>
      </c>
      <c r="R885" s="39" t="inlineStr">
        <is>
          <t>상위90.9%</t>
        </is>
      </c>
      <c r="S885" s="39" t="n">
        <v>5</v>
      </c>
      <c r="T885" s="39" t="n">
        <v>0</v>
      </c>
      <c r="U885" s="39" t="n">
        <v>0</v>
      </c>
      <c r="V885" s="39" t="n">
        <v>0</v>
      </c>
      <c r="W885" s="39" t="n">
        <v>2</v>
      </c>
      <c r="X885" s="39" t="n">
        <v>20</v>
      </c>
      <c r="Y885" s="39" t="n">
        <v>3</v>
      </c>
      <c r="Z885" s="39" t="n">
        <v>34.54</v>
      </c>
      <c r="AA885" s="39" t="n">
        <v>16.13</v>
      </c>
    </row>
    <row r="886">
      <c r="A886" s="27" t="n">
        <v>341</v>
      </c>
      <c r="B886" s="28" t="n">
        <v>1</v>
      </c>
      <c r="C886" s="28" t="n">
        <v>8</v>
      </c>
      <c r="D886" s="28" t="n">
        <v>19</v>
      </c>
      <c r="E886" s="28" t="n">
        <v>34</v>
      </c>
      <c r="F886" s="28" t="n">
        <v>39</v>
      </c>
      <c r="G886" s="28" t="n">
        <v>43</v>
      </c>
      <c r="H886" s="28" t="n">
        <v>41</v>
      </c>
      <c r="I886" s="30" t="inlineStr">
        <is>
          <t>1 8 19 34 39 43</t>
        </is>
      </c>
      <c r="J886" s="28" t="n">
        <v>144</v>
      </c>
      <c r="K886" s="28" t="n">
        <v>4</v>
      </c>
      <c r="L886" s="28" t="n">
        <v>10</v>
      </c>
      <c r="M886" s="28" t="n">
        <v>42</v>
      </c>
      <c r="N886" s="28" t="n">
        <v>0</v>
      </c>
      <c r="O886" s="28" t="inlineStr">
        <is>
          <t>고3 저3</t>
        </is>
      </c>
      <c r="P886" s="27" t="n">
        <v>64</v>
      </c>
      <c r="Q886" s="28" t="inlineStr">
        <is>
          <t>+5</t>
        </is>
      </c>
      <c r="R886" s="28" t="inlineStr">
        <is>
          <t>상위35.2%</t>
        </is>
      </c>
      <c r="S886" s="28" t="n">
        <v>7</v>
      </c>
      <c r="T886" s="28" t="n">
        <v>0</v>
      </c>
      <c r="U886" s="28" t="n">
        <v>0</v>
      </c>
      <c r="V886" s="28" t="n">
        <v>0</v>
      </c>
      <c r="W886" s="28" t="n">
        <v>2</v>
      </c>
      <c r="X886" s="28" t="n">
        <v>29</v>
      </c>
      <c r="Y886" s="28" t="n">
        <v>7</v>
      </c>
      <c r="Z886" s="28" t="n">
        <v>14.97</v>
      </c>
      <c r="AA886" s="28" t="n">
        <v>22.33</v>
      </c>
    </row>
    <row r="887">
      <c r="A887" s="41" t="n">
        <v>340</v>
      </c>
      <c r="B887" s="42" t="n">
        <v>18</v>
      </c>
      <c r="C887" s="42" t="n">
        <v>24</v>
      </c>
      <c r="D887" s="42" t="n">
        <v>26</v>
      </c>
      <c r="E887" s="42" t="n">
        <v>29</v>
      </c>
      <c r="F887" s="42" t="n">
        <v>34</v>
      </c>
      <c r="G887" s="42" t="n">
        <v>38</v>
      </c>
      <c r="H887" s="42" t="n">
        <v>32</v>
      </c>
      <c r="I887" s="43" t="inlineStr">
        <is>
          <t>18 24 26 29 34 38</t>
        </is>
      </c>
      <c r="J887" s="42" t="n">
        <v>169</v>
      </c>
      <c r="K887" s="42" t="n">
        <v>1</v>
      </c>
      <c r="L887" s="42" t="n">
        <v>8</v>
      </c>
      <c r="M887" s="42" t="n">
        <v>20</v>
      </c>
      <c r="N887" s="42" t="n">
        <v>0</v>
      </c>
      <c r="O887" s="42" t="inlineStr">
        <is>
          <t>고5 저1</t>
        </is>
      </c>
      <c r="P887" s="41" t="n">
        <v>53</v>
      </c>
      <c r="Q887" s="42" t="inlineStr">
        <is>
          <t>-6</t>
        </is>
      </c>
      <c r="R887" s="42" t="inlineStr">
        <is>
          <t>상위73.7%</t>
        </is>
      </c>
      <c r="S887" s="42" t="n">
        <v>5</v>
      </c>
      <c r="T887" s="42" t="n">
        <v>0</v>
      </c>
      <c r="U887" s="42" t="n">
        <v>0</v>
      </c>
      <c r="V887" s="42" t="n">
        <v>0</v>
      </c>
      <c r="W887" s="42" t="n">
        <v>3</v>
      </c>
      <c r="X887" s="42" t="n">
        <v>22</v>
      </c>
      <c r="Y887" s="42" t="n">
        <v>7</v>
      </c>
      <c r="Z887" s="42" t="n">
        <v>14.39</v>
      </c>
      <c r="AA887" s="42" t="n">
        <v>15.92</v>
      </c>
    </row>
    <row r="888">
      <c r="A888" s="41" t="n">
        <v>339</v>
      </c>
      <c r="B888" s="42" t="n">
        <v>6</v>
      </c>
      <c r="C888" s="42" t="n">
        <v>8</v>
      </c>
      <c r="D888" s="42" t="n">
        <v>14</v>
      </c>
      <c r="E888" s="42" t="n">
        <v>21</v>
      </c>
      <c r="F888" s="42" t="n">
        <v>30</v>
      </c>
      <c r="G888" s="42" t="n">
        <v>37</v>
      </c>
      <c r="H888" s="42" t="n">
        <v>45</v>
      </c>
      <c r="I888" s="43" t="inlineStr">
        <is>
          <t>6 8 14 21 30 37</t>
        </is>
      </c>
      <c r="J888" s="42" t="n">
        <v>116</v>
      </c>
      <c r="K888" s="42" t="n">
        <v>2</v>
      </c>
      <c r="L888" s="42" t="n">
        <v>8</v>
      </c>
      <c r="M888" s="42" t="n">
        <v>31</v>
      </c>
      <c r="N888" s="42" t="n">
        <v>0</v>
      </c>
      <c r="O888" s="42" t="inlineStr">
        <is>
          <t>고2 저4</t>
        </is>
      </c>
      <c r="P888" s="41" t="n">
        <v>56</v>
      </c>
      <c r="Q888" s="42" t="inlineStr">
        <is>
          <t>-3</t>
        </is>
      </c>
      <c r="R888" s="42" t="inlineStr">
        <is>
          <t>상위63.5%</t>
        </is>
      </c>
      <c r="S888" s="42" t="n">
        <v>4</v>
      </c>
      <c r="T888" s="42" t="n">
        <v>0</v>
      </c>
      <c r="U888" s="42" t="n">
        <v>0</v>
      </c>
      <c r="V888" s="42" t="n">
        <v>0</v>
      </c>
      <c r="W888" s="42" t="n">
        <v>2</v>
      </c>
      <c r="X888" s="42" t="n">
        <v>25</v>
      </c>
      <c r="Y888" s="42" t="n">
        <v>9</v>
      </c>
      <c r="Z888" s="42" t="n">
        <v>10.97</v>
      </c>
      <c r="AA888" s="42" t="n">
        <v>20.07</v>
      </c>
    </row>
    <row r="889">
      <c r="A889" s="41" t="n">
        <v>338</v>
      </c>
      <c r="B889" s="42" t="n">
        <v>2</v>
      </c>
      <c r="C889" s="42" t="n">
        <v>13</v>
      </c>
      <c r="D889" s="42" t="n">
        <v>34</v>
      </c>
      <c r="E889" s="42" t="n">
        <v>38</v>
      </c>
      <c r="F889" s="42" t="n">
        <v>42</v>
      </c>
      <c r="G889" s="42" t="n">
        <v>45</v>
      </c>
      <c r="H889" s="42" t="n">
        <v>16</v>
      </c>
      <c r="I889" s="43" t="inlineStr">
        <is>
          <t>2 13 34 38 42 45</t>
        </is>
      </c>
      <c r="J889" s="42" t="n">
        <v>174</v>
      </c>
      <c r="K889" s="42" t="n">
        <v>2</v>
      </c>
      <c r="L889" s="42" t="n">
        <v>7</v>
      </c>
      <c r="M889" s="42" t="n">
        <v>43</v>
      </c>
      <c r="N889" s="42" t="n">
        <v>0</v>
      </c>
      <c r="O889" s="42" t="inlineStr">
        <is>
          <t>고4 저2</t>
        </is>
      </c>
      <c r="P889" s="41" t="n">
        <v>55</v>
      </c>
      <c r="Q889" s="42" t="inlineStr">
        <is>
          <t>-4</t>
        </is>
      </c>
      <c r="R889" s="42" t="inlineStr">
        <is>
          <t>상위66.9%</t>
        </is>
      </c>
      <c r="S889" s="42" t="n">
        <v>5</v>
      </c>
      <c r="T889" s="42" t="n">
        <v>0</v>
      </c>
      <c r="U889" s="42" t="n">
        <v>0</v>
      </c>
      <c r="V889" s="42" t="n">
        <v>0</v>
      </c>
      <c r="W889" s="42" t="n">
        <v>3</v>
      </c>
      <c r="X889" s="42" t="n">
        <v>23</v>
      </c>
      <c r="Y889" s="42" t="n">
        <v>3</v>
      </c>
      <c r="Z889" s="42" t="n">
        <v>33.83</v>
      </c>
      <c r="AA889" s="42" t="n">
        <v>21.09</v>
      </c>
    </row>
    <row r="890">
      <c r="A890" s="38" t="n">
        <v>337</v>
      </c>
      <c r="B890" s="39" t="n">
        <v>1</v>
      </c>
      <c r="C890" s="39" t="n">
        <v>5</v>
      </c>
      <c r="D890" s="39" t="n">
        <v>14</v>
      </c>
      <c r="E890" s="39" t="n">
        <v>18</v>
      </c>
      <c r="F890" s="39" t="n">
        <v>32</v>
      </c>
      <c r="G890" s="39" t="n">
        <v>37</v>
      </c>
      <c r="H890" s="39" t="n">
        <v>4</v>
      </c>
      <c r="I890" s="40" t="inlineStr">
        <is>
          <t>1 5 14 18 32 37</t>
        </is>
      </c>
      <c r="J890" s="39" t="n">
        <v>107</v>
      </c>
      <c r="K890" s="39" t="n">
        <v>3</v>
      </c>
      <c r="L890" s="39" t="n">
        <v>8</v>
      </c>
      <c r="M890" s="39" t="n">
        <v>36</v>
      </c>
      <c r="N890" s="39" t="n">
        <v>0</v>
      </c>
      <c r="O890" s="39" t="inlineStr">
        <is>
          <t>고2 저4</t>
        </is>
      </c>
      <c r="P890" s="38" t="n">
        <v>51</v>
      </c>
      <c r="Q890" s="39" t="inlineStr">
        <is>
          <t>-8</t>
        </is>
      </c>
      <c r="R890" s="39" t="inlineStr">
        <is>
          <t>상위79.2%</t>
        </is>
      </c>
      <c r="S890" s="39" t="n">
        <v>4</v>
      </c>
      <c r="T890" s="39" t="n">
        <v>0</v>
      </c>
      <c r="U890" s="39" t="n">
        <v>0</v>
      </c>
      <c r="V890" s="39" t="n">
        <v>0</v>
      </c>
      <c r="W890" s="39" t="n">
        <v>1</v>
      </c>
      <c r="X890" s="39" t="n">
        <v>24</v>
      </c>
      <c r="Y890" s="39" t="n">
        <v>8</v>
      </c>
      <c r="Z890" s="39" t="n">
        <v>12.58</v>
      </c>
      <c r="AA890" s="39" t="n">
        <v>22.74</v>
      </c>
    </row>
    <row r="891">
      <c r="A891" s="25" t="n">
        <v>336</v>
      </c>
      <c r="B891" s="26" t="n">
        <v>3</v>
      </c>
      <c r="C891" s="26" t="n">
        <v>5</v>
      </c>
      <c r="D891" s="26" t="n">
        <v>20</v>
      </c>
      <c r="E891" s="26" t="n">
        <v>34</v>
      </c>
      <c r="F891" s="26" t="n">
        <v>35</v>
      </c>
      <c r="G891" s="26" t="n">
        <v>44</v>
      </c>
      <c r="H891" s="26" t="n">
        <v>16</v>
      </c>
      <c r="I891" s="44" t="inlineStr">
        <is>
          <t>3 5 20 34 35 44</t>
        </is>
      </c>
      <c r="J891" s="26" t="n">
        <v>141</v>
      </c>
      <c r="K891" s="26" t="n">
        <v>3</v>
      </c>
      <c r="L891" s="26" t="n">
        <v>9</v>
      </c>
      <c r="M891" s="26" t="n">
        <v>41</v>
      </c>
      <c r="N891" s="26" t="n">
        <v>1</v>
      </c>
      <c r="O891" s="26" t="inlineStr">
        <is>
          <t>고3 저3</t>
        </is>
      </c>
      <c r="P891" s="25" t="n">
        <v>74</v>
      </c>
      <c r="Q891" s="26" t="inlineStr">
        <is>
          <t>+15</t>
        </is>
      </c>
      <c r="R891" s="26" t="inlineStr">
        <is>
          <t>상위9.2%</t>
        </is>
      </c>
      <c r="S891" s="26" t="n">
        <v>8</v>
      </c>
      <c r="T891" s="26" t="n">
        <v>0</v>
      </c>
      <c r="U891" s="26" t="n">
        <v>0</v>
      </c>
      <c r="V891" s="26" t="n">
        <v>0</v>
      </c>
      <c r="W891" s="26" t="n">
        <v>2</v>
      </c>
      <c r="X891" s="26" t="n">
        <v>34</v>
      </c>
      <c r="Y891" s="26" t="n">
        <v>6</v>
      </c>
      <c r="Z891" s="26" t="n">
        <v>16.86</v>
      </c>
      <c r="AA891" s="26" t="n">
        <v>19.65</v>
      </c>
    </row>
    <row r="892">
      <c r="A892" s="38" t="n">
        <v>335</v>
      </c>
      <c r="B892" s="39" t="n">
        <v>5</v>
      </c>
      <c r="C892" s="39" t="n">
        <v>9</v>
      </c>
      <c r="D892" s="39" t="n">
        <v>16</v>
      </c>
      <c r="E892" s="39" t="n">
        <v>23</v>
      </c>
      <c r="F892" s="39" t="n">
        <v>26</v>
      </c>
      <c r="G892" s="39" t="n">
        <v>45</v>
      </c>
      <c r="H892" s="39" t="n">
        <v>21</v>
      </c>
      <c r="I892" s="40" t="inlineStr">
        <is>
          <t>5 9 16 23 26 45</t>
        </is>
      </c>
      <c r="J892" s="39" t="n">
        <v>124</v>
      </c>
      <c r="K892" s="39" t="n">
        <v>4</v>
      </c>
      <c r="L892" s="39" t="n">
        <v>9</v>
      </c>
      <c r="M892" s="39" t="n">
        <v>40</v>
      </c>
      <c r="N892" s="39" t="n">
        <v>0</v>
      </c>
      <c r="O892" s="39" t="inlineStr">
        <is>
          <t>고3 저3</t>
        </is>
      </c>
      <c r="P892" s="38" t="n">
        <v>47</v>
      </c>
      <c r="Q892" s="39" t="inlineStr">
        <is>
          <t>-12</t>
        </is>
      </c>
      <c r="R892" s="39" t="inlineStr">
        <is>
          <t>상위89.0%</t>
        </is>
      </c>
      <c r="S892" s="39" t="n">
        <v>3</v>
      </c>
      <c r="T892" s="39" t="n">
        <v>0</v>
      </c>
      <c r="U892" s="39" t="n">
        <v>0</v>
      </c>
      <c r="V892" s="39" t="n">
        <v>0</v>
      </c>
      <c r="W892" s="39" t="n">
        <v>1</v>
      </c>
      <c r="X892" s="39" t="n">
        <v>22</v>
      </c>
      <c r="Y892" s="39" t="n">
        <v>5</v>
      </c>
      <c r="Z892" s="39" t="n">
        <v>20.37</v>
      </c>
      <c r="AA892" s="39" t="n">
        <v>21.17</v>
      </c>
    </row>
    <row r="893">
      <c r="A893" s="27" t="n">
        <v>334</v>
      </c>
      <c r="B893" s="28" t="n">
        <v>13</v>
      </c>
      <c r="C893" s="28" t="n">
        <v>15</v>
      </c>
      <c r="D893" s="28" t="n">
        <v>21</v>
      </c>
      <c r="E893" s="28" t="n">
        <v>29</v>
      </c>
      <c r="F893" s="28" t="n">
        <v>39</v>
      </c>
      <c r="G893" s="28" t="n">
        <v>43</v>
      </c>
      <c r="H893" s="28" t="n">
        <v>33</v>
      </c>
      <c r="I893" s="30" t="inlineStr">
        <is>
          <t>13 15 21 29 39 43</t>
        </is>
      </c>
      <c r="J893" s="28" t="n">
        <v>160</v>
      </c>
      <c r="K893" s="28" t="n">
        <v>6</v>
      </c>
      <c r="L893" s="28" t="n">
        <v>8</v>
      </c>
      <c r="M893" s="28" t="n">
        <v>30</v>
      </c>
      <c r="N893" s="28" t="n">
        <v>0</v>
      </c>
      <c r="O893" s="28" t="inlineStr">
        <is>
          <t>고3 저3</t>
        </is>
      </c>
      <c r="P893" s="27" t="n">
        <v>60</v>
      </c>
      <c r="Q893" s="28" t="inlineStr">
        <is>
          <t>+1</t>
        </is>
      </c>
      <c r="R893" s="28" t="inlineStr">
        <is>
          <t>상위48.5%</t>
        </is>
      </c>
      <c r="S893" s="28" t="n">
        <v>4</v>
      </c>
      <c r="T893" s="28" t="n">
        <v>0</v>
      </c>
      <c r="U893" s="28" t="n">
        <v>0</v>
      </c>
      <c r="V893" s="28" t="n">
        <v>0</v>
      </c>
      <c r="W893" s="28" t="n">
        <v>2</v>
      </c>
      <c r="X893" s="28" t="n">
        <v>27</v>
      </c>
      <c r="Y893" s="28" t="n">
        <v>7</v>
      </c>
      <c r="Z893" s="28" t="n">
        <v>15.23</v>
      </c>
      <c r="AA893" s="28" t="n">
        <v>20.68</v>
      </c>
    </row>
    <row r="894">
      <c r="A894" s="25" t="n">
        <v>333</v>
      </c>
      <c r="B894" s="26" t="n">
        <v>5</v>
      </c>
      <c r="C894" s="26" t="n">
        <v>14</v>
      </c>
      <c r="D894" s="26" t="n">
        <v>27</v>
      </c>
      <c r="E894" s="26" t="n">
        <v>30</v>
      </c>
      <c r="F894" s="26" t="n">
        <v>39</v>
      </c>
      <c r="G894" s="26" t="n">
        <v>43</v>
      </c>
      <c r="H894" s="26" t="n">
        <v>35</v>
      </c>
      <c r="I894" s="44" t="inlineStr">
        <is>
          <t>5 14 27 30 39 43</t>
        </is>
      </c>
      <c r="J894" s="26" t="n">
        <v>158</v>
      </c>
      <c r="K894" s="26" t="n">
        <v>4</v>
      </c>
      <c r="L894" s="26" t="n">
        <v>6</v>
      </c>
      <c r="M894" s="26" t="n">
        <v>38</v>
      </c>
      <c r="N894" s="26" t="n">
        <v>0</v>
      </c>
      <c r="O894" s="26" t="inlineStr">
        <is>
          <t>고4 저2</t>
        </is>
      </c>
      <c r="P894" s="25" t="n">
        <v>78</v>
      </c>
      <c r="Q894" s="26" t="inlineStr">
        <is>
          <t>+19</t>
        </is>
      </c>
      <c r="R894" s="26" t="inlineStr">
        <is>
          <t>상위5.3%</t>
        </is>
      </c>
      <c r="S894" s="26" t="n">
        <v>7</v>
      </c>
      <c r="T894" s="26" t="n">
        <v>0</v>
      </c>
      <c r="U894" s="26" t="n">
        <v>0</v>
      </c>
      <c r="V894" s="26" t="n">
        <v>0</v>
      </c>
      <c r="W894" s="26" t="n">
        <v>4</v>
      </c>
      <c r="X894" s="26" t="n">
        <v>33</v>
      </c>
      <c r="Y894" s="26" t="n">
        <v>7</v>
      </c>
      <c r="Z894" s="26" t="n">
        <v>15.51</v>
      </c>
      <c r="AA894" s="26" t="n">
        <v>23.03</v>
      </c>
    </row>
    <row r="895">
      <c r="A895" s="27" t="n">
        <v>332</v>
      </c>
      <c r="B895" s="28" t="n">
        <v>16</v>
      </c>
      <c r="C895" s="28" t="n">
        <v>17</v>
      </c>
      <c r="D895" s="28" t="n">
        <v>34</v>
      </c>
      <c r="E895" s="28" t="n">
        <v>36</v>
      </c>
      <c r="F895" s="28" t="n">
        <v>42</v>
      </c>
      <c r="G895" s="28" t="n">
        <v>45</v>
      </c>
      <c r="H895" s="28" t="n">
        <v>3</v>
      </c>
      <c r="I895" s="30" t="inlineStr">
        <is>
          <t>16 17 34 36 42 45</t>
        </is>
      </c>
      <c r="J895" s="28" t="n">
        <v>190</v>
      </c>
      <c r="K895" s="28" t="n">
        <v>2</v>
      </c>
      <c r="L895" s="28" t="n">
        <v>10</v>
      </c>
      <c r="M895" s="28" t="n">
        <v>29</v>
      </c>
      <c r="N895" s="28" t="n">
        <v>1</v>
      </c>
      <c r="O895" s="28" t="inlineStr">
        <is>
          <t>고4 저2</t>
        </is>
      </c>
      <c r="P895" s="27" t="n">
        <v>64</v>
      </c>
      <c r="Q895" s="28" t="inlineStr">
        <is>
          <t>+5</t>
        </is>
      </c>
      <c r="R895" s="28" t="inlineStr">
        <is>
          <t>상위35.2%</t>
        </is>
      </c>
      <c r="S895" s="28" t="n">
        <v>7</v>
      </c>
      <c r="T895" s="28" t="n">
        <v>0</v>
      </c>
      <c r="U895" s="28" t="n">
        <v>0</v>
      </c>
      <c r="V895" s="28" t="n">
        <v>0</v>
      </c>
      <c r="W895" s="28" t="n">
        <v>4</v>
      </c>
      <c r="X895" s="28" t="n">
        <v>26</v>
      </c>
      <c r="Y895" s="28" t="n">
        <v>8</v>
      </c>
      <c r="Z895" s="28" t="n">
        <v>13.59</v>
      </c>
      <c r="AA895" s="28" t="n">
        <v>23.62</v>
      </c>
    </row>
    <row r="896">
      <c r="A896" s="38" t="n">
        <v>331</v>
      </c>
      <c r="B896" s="39" t="n">
        <v>4</v>
      </c>
      <c r="C896" s="39" t="n">
        <v>9</v>
      </c>
      <c r="D896" s="39" t="n">
        <v>14</v>
      </c>
      <c r="E896" s="39" t="n">
        <v>26</v>
      </c>
      <c r="F896" s="39" t="n">
        <v>31</v>
      </c>
      <c r="G896" s="39" t="n">
        <v>44</v>
      </c>
      <c r="H896" s="39" t="n">
        <v>39</v>
      </c>
      <c r="I896" s="40" t="inlineStr">
        <is>
          <t>4 9 14 26 31 44</t>
        </is>
      </c>
      <c r="J896" s="39" t="n">
        <v>128</v>
      </c>
      <c r="K896" s="39" t="n">
        <v>2</v>
      </c>
      <c r="L896" s="39" t="n">
        <v>6</v>
      </c>
      <c r="M896" s="39" t="n">
        <v>40</v>
      </c>
      <c r="N896" s="39" t="n">
        <v>0</v>
      </c>
      <c r="O896" s="39" t="inlineStr">
        <is>
          <t>고3 저3</t>
        </is>
      </c>
      <c r="P896" s="38" t="n">
        <v>47</v>
      </c>
      <c r="Q896" s="39" t="inlineStr">
        <is>
          <t>-12</t>
        </is>
      </c>
      <c r="R896" s="39" t="inlineStr">
        <is>
          <t>상위89.0%</t>
        </is>
      </c>
      <c r="S896" s="39" t="n">
        <v>3</v>
      </c>
      <c r="T896" s="39" t="n">
        <v>0</v>
      </c>
      <c r="U896" s="39" t="n">
        <v>0</v>
      </c>
      <c r="V896" s="39" t="n">
        <v>0</v>
      </c>
      <c r="W896" s="39" t="n">
        <v>1</v>
      </c>
      <c r="X896" s="39" t="n">
        <v>22</v>
      </c>
      <c r="Y896" s="39" t="n">
        <v>5</v>
      </c>
      <c r="Z896" s="39" t="n">
        <v>21.66</v>
      </c>
      <c r="AA896" s="39" t="n">
        <v>13.08</v>
      </c>
    </row>
    <row r="897">
      <c r="A897" s="27" t="n">
        <v>330</v>
      </c>
      <c r="B897" s="28" t="n">
        <v>3</v>
      </c>
      <c r="C897" s="28" t="n">
        <v>4</v>
      </c>
      <c r="D897" s="28" t="n">
        <v>16</v>
      </c>
      <c r="E897" s="28" t="n">
        <v>17</v>
      </c>
      <c r="F897" s="28" t="n">
        <v>19</v>
      </c>
      <c r="G897" s="28" t="n">
        <v>20</v>
      </c>
      <c r="H897" s="28" t="n">
        <v>23</v>
      </c>
      <c r="I897" s="30" t="inlineStr">
        <is>
          <t>3 4 16 17 19 20</t>
        </is>
      </c>
      <c r="J897" s="28" t="n">
        <v>79</v>
      </c>
      <c r="K897" s="28" t="n">
        <v>3</v>
      </c>
      <c r="L897" s="28" t="n">
        <v>5</v>
      </c>
      <c r="M897" s="28" t="n">
        <v>17</v>
      </c>
      <c r="N897" s="28" t="n">
        <v>3</v>
      </c>
      <c r="O897" s="28" t="inlineStr">
        <is>
          <t>고0 저6</t>
        </is>
      </c>
      <c r="P897" s="27" t="n">
        <v>63</v>
      </c>
      <c r="Q897" s="28" t="inlineStr">
        <is>
          <t>+4</t>
        </is>
      </c>
      <c r="R897" s="28" t="inlineStr">
        <is>
          <t>상위38.3%</t>
        </is>
      </c>
      <c r="S897" s="28" t="n">
        <v>4</v>
      </c>
      <c r="T897" s="28" t="n">
        <v>0</v>
      </c>
      <c r="U897" s="28" t="n">
        <v>0</v>
      </c>
      <c r="V897" s="28" t="n">
        <v>0</v>
      </c>
      <c r="W897" s="28" t="n">
        <v>3</v>
      </c>
      <c r="X897" s="28" t="n">
        <v>27</v>
      </c>
      <c r="Y897" s="28" t="n">
        <v>9</v>
      </c>
      <c r="Z897" s="28" t="n">
        <v>11.62</v>
      </c>
      <c r="AA897" s="28" t="n">
        <v>21.25</v>
      </c>
    </row>
    <row r="898">
      <c r="A898" s="38" t="n">
        <v>329</v>
      </c>
      <c r="B898" s="39" t="n">
        <v>9</v>
      </c>
      <c r="C898" s="39" t="n">
        <v>17</v>
      </c>
      <c r="D898" s="39" t="n">
        <v>19</v>
      </c>
      <c r="E898" s="39" t="n">
        <v>30</v>
      </c>
      <c r="F898" s="39" t="n">
        <v>35</v>
      </c>
      <c r="G898" s="39" t="n">
        <v>42</v>
      </c>
      <c r="H898" s="39" t="n">
        <v>4</v>
      </c>
      <c r="I898" s="40" t="inlineStr">
        <is>
          <t>9 17 19 30 35 42</t>
        </is>
      </c>
      <c r="J898" s="39" t="n">
        <v>152</v>
      </c>
      <c r="K898" s="39" t="n">
        <v>4</v>
      </c>
      <c r="L898" s="39" t="n">
        <v>10</v>
      </c>
      <c r="M898" s="39" t="n">
        <v>33</v>
      </c>
      <c r="N898" s="39" t="n">
        <v>0</v>
      </c>
      <c r="O898" s="39" t="inlineStr">
        <is>
          <t>고3 저3</t>
        </is>
      </c>
      <c r="P898" s="38" t="n">
        <v>47</v>
      </c>
      <c r="Q898" s="39" t="inlineStr">
        <is>
          <t>-12</t>
        </is>
      </c>
      <c r="R898" s="39" t="inlineStr">
        <is>
          <t>상위89.0%</t>
        </is>
      </c>
      <c r="S898" s="39" t="n">
        <v>3</v>
      </c>
      <c r="T898" s="39" t="n">
        <v>0</v>
      </c>
      <c r="U898" s="39" t="n">
        <v>0</v>
      </c>
      <c r="V898" s="39" t="n">
        <v>0</v>
      </c>
      <c r="W898" s="39" t="n">
        <v>1</v>
      </c>
      <c r="X898" s="39" t="n">
        <v>22</v>
      </c>
      <c r="Y898" s="39" t="n">
        <v>6</v>
      </c>
      <c r="Z898" s="39" t="n">
        <v>18.3</v>
      </c>
      <c r="AA898" s="39" t="n">
        <v>13.76</v>
      </c>
    </row>
    <row r="899">
      <c r="A899" s="25" t="n">
        <v>328</v>
      </c>
      <c r="B899" s="26" t="n">
        <v>1</v>
      </c>
      <c r="C899" s="26" t="n">
        <v>6</v>
      </c>
      <c r="D899" s="26" t="n">
        <v>9</v>
      </c>
      <c r="E899" s="26" t="n">
        <v>16</v>
      </c>
      <c r="F899" s="26" t="n">
        <v>17</v>
      </c>
      <c r="G899" s="26" t="n">
        <v>28</v>
      </c>
      <c r="H899" s="26" t="n">
        <v>24</v>
      </c>
      <c r="I899" s="44" t="inlineStr">
        <is>
          <t>1 6 9 16 17 28</t>
        </is>
      </c>
      <c r="J899" s="26" t="n">
        <v>77</v>
      </c>
      <c r="K899" s="26" t="n">
        <v>3</v>
      </c>
      <c r="L899" s="26" t="n">
        <v>8</v>
      </c>
      <c r="M899" s="26" t="n">
        <v>27</v>
      </c>
      <c r="N899" s="26" t="n">
        <v>1</v>
      </c>
      <c r="O899" s="26" t="inlineStr">
        <is>
          <t>고1 저5</t>
        </is>
      </c>
      <c r="P899" s="25" t="n">
        <v>73</v>
      </c>
      <c r="Q899" s="26" t="inlineStr">
        <is>
          <t>+14</t>
        </is>
      </c>
      <c r="R899" s="26" t="inlineStr">
        <is>
          <t>상위10.9%</t>
        </is>
      </c>
      <c r="S899" s="26" t="n">
        <v>4</v>
      </c>
      <c r="T899" s="26" t="n">
        <v>0</v>
      </c>
      <c r="U899" s="26" t="n">
        <v>0</v>
      </c>
      <c r="V899" s="26" t="n">
        <v>0</v>
      </c>
      <c r="W899" s="26" t="n">
        <v>3</v>
      </c>
      <c r="X899" s="26" t="n">
        <v>32</v>
      </c>
      <c r="Y899" s="26" t="n">
        <v>6</v>
      </c>
      <c r="Z899" s="26" t="n">
        <v>18.2</v>
      </c>
      <c r="AA899" s="26" t="n">
        <v>23.57</v>
      </c>
    </row>
    <row r="900">
      <c r="A900" s="27" t="n">
        <v>327</v>
      </c>
      <c r="B900" s="28" t="n">
        <v>6</v>
      </c>
      <c r="C900" s="28" t="n">
        <v>12</v>
      </c>
      <c r="D900" s="28" t="n">
        <v>13</v>
      </c>
      <c r="E900" s="28" t="n">
        <v>17</v>
      </c>
      <c r="F900" s="28" t="n">
        <v>32</v>
      </c>
      <c r="G900" s="28" t="n">
        <v>44</v>
      </c>
      <c r="H900" s="28" t="n">
        <v>24</v>
      </c>
      <c r="I900" s="30" t="inlineStr">
        <is>
          <t>6 12 13 17 32 44</t>
        </is>
      </c>
      <c r="J900" s="28" t="n">
        <v>124</v>
      </c>
      <c r="K900" s="28" t="n">
        <v>2</v>
      </c>
      <c r="L900" s="28" t="n">
        <v>10</v>
      </c>
      <c r="M900" s="28" t="n">
        <v>38</v>
      </c>
      <c r="N900" s="28" t="n">
        <v>1</v>
      </c>
      <c r="O900" s="28" t="inlineStr">
        <is>
          <t>고2 저4</t>
        </is>
      </c>
      <c r="P900" s="27" t="n">
        <v>60</v>
      </c>
      <c r="Q900" s="28" t="inlineStr">
        <is>
          <t>+1</t>
        </is>
      </c>
      <c r="R900" s="28" t="inlineStr">
        <is>
          <t>상위48.5%</t>
        </is>
      </c>
      <c r="S900" s="28" t="n">
        <v>7</v>
      </c>
      <c r="T900" s="28" t="n">
        <v>0</v>
      </c>
      <c r="U900" s="28" t="n">
        <v>0</v>
      </c>
      <c r="V900" s="28" t="n">
        <v>0</v>
      </c>
      <c r="W900" s="28" t="n">
        <v>2</v>
      </c>
      <c r="X900" s="28" t="n">
        <v>27</v>
      </c>
      <c r="Y900" s="28" t="n">
        <v>12</v>
      </c>
      <c r="Z900" s="28" t="n">
        <v>8.83</v>
      </c>
      <c r="AA900" s="28" t="n">
        <v>18.78</v>
      </c>
    </row>
    <row r="901">
      <c r="A901" s="27" t="n">
        <v>326</v>
      </c>
      <c r="B901" s="28" t="n">
        <v>16</v>
      </c>
      <c r="C901" s="28" t="n">
        <v>23</v>
      </c>
      <c r="D901" s="28" t="n">
        <v>25</v>
      </c>
      <c r="E901" s="28" t="n">
        <v>33</v>
      </c>
      <c r="F901" s="28" t="n">
        <v>36</v>
      </c>
      <c r="G901" s="28" t="n">
        <v>39</v>
      </c>
      <c r="H901" s="28" t="n">
        <v>40</v>
      </c>
      <c r="I901" s="30" t="inlineStr">
        <is>
          <t>16 23 25 33 36 39</t>
        </is>
      </c>
      <c r="J901" s="28" t="n">
        <v>172</v>
      </c>
      <c r="K901" s="28" t="n">
        <v>4</v>
      </c>
      <c r="L901" s="28" t="n">
        <v>9</v>
      </c>
      <c r="M901" s="28" t="n">
        <v>23</v>
      </c>
      <c r="N901" s="28" t="n">
        <v>0</v>
      </c>
      <c r="O901" s="28" t="inlineStr">
        <is>
          <t>고5 저1</t>
        </is>
      </c>
      <c r="P901" s="27" t="n">
        <v>62</v>
      </c>
      <c r="Q901" s="28" t="inlineStr">
        <is>
          <t>+3</t>
        </is>
      </c>
      <c r="R901" s="28" t="inlineStr">
        <is>
          <t>상위41.2%</t>
        </is>
      </c>
      <c r="S901" s="28" t="n">
        <v>6</v>
      </c>
      <c r="T901" s="28" t="n">
        <v>0</v>
      </c>
      <c r="U901" s="28" t="n">
        <v>0</v>
      </c>
      <c r="V901" s="28" t="n">
        <v>0</v>
      </c>
      <c r="W901" s="28" t="n">
        <v>2</v>
      </c>
      <c r="X901" s="28" t="n">
        <v>28</v>
      </c>
      <c r="Y901" s="28" t="n">
        <v>6</v>
      </c>
      <c r="Z901" s="28" t="n">
        <v>18.32</v>
      </c>
      <c r="AA901" s="28" t="n">
        <v>21.23</v>
      </c>
    </row>
    <row r="902">
      <c r="A902" s="38" t="n">
        <v>325</v>
      </c>
      <c r="B902" s="39" t="n">
        <v>7</v>
      </c>
      <c r="C902" s="39" t="n">
        <v>17</v>
      </c>
      <c r="D902" s="39" t="n">
        <v>20</v>
      </c>
      <c r="E902" s="39" t="n">
        <v>32</v>
      </c>
      <c r="F902" s="39" t="n">
        <v>44</v>
      </c>
      <c r="G902" s="39" t="n">
        <v>45</v>
      </c>
      <c r="H902" s="39" t="n">
        <v>33</v>
      </c>
      <c r="I902" s="40" t="inlineStr">
        <is>
          <t>7 17 20 32 44 45</t>
        </is>
      </c>
      <c r="J902" s="39" t="n">
        <v>165</v>
      </c>
      <c r="K902" s="39" t="n">
        <v>3</v>
      </c>
      <c r="L902" s="39" t="n">
        <v>7</v>
      </c>
      <c r="M902" s="39" t="n">
        <v>38</v>
      </c>
      <c r="N902" s="39" t="n">
        <v>1</v>
      </c>
      <c r="O902" s="39" t="inlineStr">
        <is>
          <t>고3 저3</t>
        </is>
      </c>
      <c r="P902" s="38" t="n">
        <v>50</v>
      </c>
      <c r="Q902" s="39" t="inlineStr">
        <is>
          <t>-9</t>
        </is>
      </c>
      <c r="R902" s="39" t="inlineStr">
        <is>
          <t>상위82.2%</t>
        </is>
      </c>
      <c r="S902" s="39" t="n">
        <v>4</v>
      </c>
      <c r="T902" s="39" t="n">
        <v>0</v>
      </c>
      <c r="U902" s="39" t="n">
        <v>0</v>
      </c>
      <c r="V902" s="39" t="n">
        <v>0</v>
      </c>
      <c r="W902" s="39" t="n">
        <v>0</v>
      </c>
      <c r="X902" s="39" t="n">
        <v>25</v>
      </c>
      <c r="Y902" s="39" t="n">
        <v>6</v>
      </c>
      <c r="Z902" s="39" t="n">
        <v>18.06</v>
      </c>
      <c r="AA902" s="39" t="n">
        <v>14.75</v>
      </c>
    </row>
    <row r="903">
      <c r="A903" s="41" t="n">
        <v>324</v>
      </c>
      <c r="B903" s="42" t="n">
        <v>2</v>
      </c>
      <c r="C903" s="42" t="n">
        <v>4</v>
      </c>
      <c r="D903" s="42" t="n">
        <v>21</v>
      </c>
      <c r="E903" s="42" t="n">
        <v>25</v>
      </c>
      <c r="F903" s="42" t="n">
        <v>33</v>
      </c>
      <c r="G903" s="42" t="n">
        <v>36</v>
      </c>
      <c r="H903" s="42" t="n">
        <v>17</v>
      </c>
      <c r="I903" s="43" t="inlineStr">
        <is>
          <t>2 4 21 25 33 36</t>
        </is>
      </c>
      <c r="J903" s="42" t="n">
        <v>121</v>
      </c>
      <c r="K903" s="42" t="n">
        <v>3</v>
      </c>
      <c r="L903" s="42" t="n">
        <v>10</v>
      </c>
      <c r="M903" s="42" t="n">
        <v>34</v>
      </c>
      <c r="N903" s="42" t="n">
        <v>0</v>
      </c>
      <c r="O903" s="42" t="inlineStr">
        <is>
          <t>고3 저3</t>
        </is>
      </c>
      <c r="P903" s="41" t="n">
        <v>53</v>
      </c>
      <c r="Q903" s="42" t="inlineStr">
        <is>
          <t>-6</t>
        </is>
      </c>
      <c r="R903" s="42" t="inlineStr">
        <is>
          <t>상위73.7%</t>
        </is>
      </c>
      <c r="S903" s="42" t="n">
        <v>4</v>
      </c>
      <c r="T903" s="42" t="n">
        <v>0</v>
      </c>
      <c r="U903" s="42" t="n">
        <v>0</v>
      </c>
      <c r="V903" s="42" t="n">
        <v>0</v>
      </c>
      <c r="W903" s="42" t="n">
        <v>3</v>
      </c>
      <c r="X903" s="42" t="n">
        <v>22</v>
      </c>
      <c r="Y903" s="42" t="n">
        <v>6</v>
      </c>
      <c r="Z903" s="42" t="n">
        <v>18.65</v>
      </c>
      <c r="AA903" s="42" t="n">
        <v>14.29</v>
      </c>
    </row>
    <row r="904">
      <c r="A904" s="41" t="n">
        <v>323</v>
      </c>
      <c r="B904" s="42" t="n">
        <v>10</v>
      </c>
      <c r="C904" s="42" t="n">
        <v>14</v>
      </c>
      <c r="D904" s="42" t="n">
        <v>15</v>
      </c>
      <c r="E904" s="42" t="n">
        <v>32</v>
      </c>
      <c r="F904" s="42" t="n">
        <v>36</v>
      </c>
      <c r="G904" s="42" t="n">
        <v>42</v>
      </c>
      <c r="H904" s="42" t="n">
        <v>3</v>
      </c>
      <c r="I904" s="43" t="inlineStr">
        <is>
          <t>10 14 15 32 36 42</t>
        </is>
      </c>
      <c r="J904" s="42" t="n">
        <v>149</v>
      </c>
      <c r="K904" s="42" t="n">
        <v>1</v>
      </c>
      <c r="L904" s="42" t="n">
        <v>8</v>
      </c>
      <c r="M904" s="42" t="n">
        <v>32</v>
      </c>
      <c r="N904" s="42" t="n">
        <v>1</v>
      </c>
      <c r="O904" s="42" t="inlineStr">
        <is>
          <t>고3 저3</t>
        </is>
      </c>
      <c r="P904" s="41" t="n">
        <v>57</v>
      </c>
      <c r="Q904" s="42" t="inlineStr">
        <is>
          <t>-2</t>
        </is>
      </c>
      <c r="R904" s="42" t="inlineStr">
        <is>
          <t>상위59.3%</t>
        </is>
      </c>
      <c r="S904" s="42" t="n">
        <v>4</v>
      </c>
      <c r="T904" s="42" t="n">
        <v>0</v>
      </c>
      <c r="U904" s="42" t="n">
        <v>0</v>
      </c>
      <c r="V904" s="42" t="n">
        <v>0</v>
      </c>
      <c r="W904" s="42" t="n">
        <v>3</v>
      </c>
      <c r="X904" s="42" t="n">
        <v>24</v>
      </c>
      <c r="Y904" s="42" t="n">
        <v>8</v>
      </c>
      <c r="Z904" s="42" t="n">
        <v>14.61</v>
      </c>
      <c r="AA904" s="42" t="n">
        <v>13.56</v>
      </c>
    </row>
    <row r="905">
      <c r="A905" s="38" t="n">
        <v>322</v>
      </c>
      <c r="B905" s="39" t="n">
        <v>9</v>
      </c>
      <c r="C905" s="39" t="n">
        <v>18</v>
      </c>
      <c r="D905" s="39" t="n">
        <v>29</v>
      </c>
      <c r="E905" s="39" t="n">
        <v>32</v>
      </c>
      <c r="F905" s="39" t="n">
        <v>38</v>
      </c>
      <c r="G905" s="39" t="n">
        <v>43</v>
      </c>
      <c r="H905" s="39" t="n">
        <v>20</v>
      </c>
      <c r="I905" s="40" t="inlineStr">
        <is>
          <t>9 18 29 32 38 43</t>
        </is>
      </c>
      <c r="J905" s="39" t="n">
        <v>169</v>
      </c>
      <c r="K905" s="39" t="n">
        <v>3</v>
      </c>
      <c r="L905" s="39" t="n">
        <v>6</v>
      </c>
      <c r="M905" s="39" t="n">
        <v>34</v>
      </c>
      <c r="N905" s="39" t="n">
        <v>0</v>
      </c>
      <c r="O905" s="39" t="inlineStr">
        <is>
          <t>고4 저2</t>
        </is>
      </c>
      <c r="P905" s="38" t="n">
        <v>40</v>
      </c>
      <c r="Q905" s="39" t="inlineStr">
        <is>
          <t>-19</t>
        </is>
      </c>
      <c r="R905" s="39" t="inlineStr">
        <is>
          <t>상위97.4%</t>
        </is>
      </c>
      <c r="S905" s="39" t="n">
        <v>4</v>
      </c>
      <c r="T905" s="39" t="n">
        <v>0</v>
      </c>
      <c r="U905" s="39" t="n">
        <v>0</v>
      </c>
      <c r="V905" s="39" t="n">
        <v>0</v>
      </c>
      <c r="W905" s="39" t="n">
        <v>2</v>
      </c>
      <c r="X905" s="39" t="n">
        <v>17</v>
      </c>
      <c r="Y905" s="39" t="n">
        <v>6</v>
      </c>
      <c r="Z905" s="39" t="n">
        <v>19.05</v>
      </c>
      <c r="AA905" s="39" t="n">
        <v>14.56</v>
      </c>
    </row>
    <row r="906">
      <c r="A906" s="41" t="n">
        <v>321</v>
      </c>
      <c r="B906" s="42" t="n">
        <v>12</v>
      </c>
      <c r="C906" s="42" t="n">
        <v>18</v>
      </c>
      <c r="D906" s="42" t="n">
        <v>20</v>
      </c>
      <c r="E906" s="42" t="n">
        <v>21</v>
      </c>
      <c r="F906" s="42" t="n">
        <v>25</v>
      </c>
      <c r="G906" s="42" t="n">
        <v>34</v>
      </c>
      <c r="H906" s="42" t="n">
        <v>42</v>
      </c>
      <c r="I906" s="43" t="inlineStr">
        <is>
          <t>12 18 20 21 25 34</t>
        </is>
      </c>
      <c r="J906" s="42" t="n">
        <v>130</v>
      </c>
      <c r="K906" s="42" t="n">
        <v>2</v>
      </c>
      <c r="L906" s="42" t="n">
        <v>8</v>
      </c>
      <c r="M906" s="42" t="n">
        <v>22</v>
      </c>
      <c r="N906" s="42" t="n">
        <v>1</v>
      </c>
      <c r="O906" s="42" t="inlineStr">
        <is>
          <t>고2 저4</t>
        </is>
      </c>
      <c r="P906" s="41" t="n">
        <v>52</v>
      </c>
      <c r="Q906" s="42" t="inlineStr">
        <is>
          <t>-7</t>
        </is>
      </c>
      <c r="R906" s="42" t="inlineStr">
        <is>
          <t>상위77.4%</t>
        </is>
      </c>
      <c r="S906" s="42" t="n">
        <v>4</v>
      </c>
      <c r="T906" s="42" t="n">
        <v>0</v>
      </c>
      <c r="U906" s="42" t="n">
        <v>0</v>
      </c>
      <c r="V906" s="42" t="n">
        <v>0</v>
      </c>
      <c r="W906" s="42" t="n">
        <v>0</v>
      </c>
      <c r="X906" s="42" t="n">
        <v>26</v>
      </c>
      <c r="Y906" s="42" t="n">
        <v>6</v>
      </c>
      <c r="Z906" s="42" t="n">
        <v>19.59</v>
      </c>
      <c r="AA906" s="42" t="n">
        <v>14.25</v>
      </c>
    </row>
    <row r="907">
      <c r="A907" s="27" t="n">
        <v>320</v>
      </c>
      <c r="B907" s="28" t="n">
        <v>16</v>
      </c>
      <c r="C907" s="28" t="n">
        <v>19</v>
      </c>
      <c r="D907" s="28" t="n">
        <v>23</v>
      </c>
      <c r="E907" s="28" t="n">
        <v>25</v>
      </c>
      <c r="F907" s="28" t="n">
        <v>41</v>
      </c>
      <c r="G907" s="28" t="n">
        <v>45</v>
      </c>
      <c r="H907" s="28" t="n">
        <v>3</v>
      </c>
      <c r="I907" s="30" t="inlineStr">
        <is>
          <t>16 19 23 25 41 45</t>
        </is>
      </c>
      <c r="J907" s="28" t="n">
        <v>169</v>
      </c>
      <c r="K907" s="28" t="n">
        <v>5</v>
      </c>
      <c r="L907" s="28" t="n">
        <v>8</v>
      </c>
      <c r="M907" s="28" t="n">
        <v>29</v>
      </c>
      <c r="N907" s="28" t="n">
        <v>0</v>
      </c>
      <c r="O907" s="28" t="inlineStr">
        <is>
          <t>고4 저2</t>
        </is>
      </c>
      <c r="P907" s="27" t="n">
        <v>61</v>
      </c>
      <c r="Q907" s="28" t="inlineStr">
        <is>
          <t>+2</t>
        </is>
      </c>
      <c r="R907" s="28" t="inlineStr">
        <is>
          <t>상위45.2%</t>
        </is>
      </c>
      <c r="S907" s="28" t="n">
        <v>5</v>
      </c>
      <c r="T907" s="28" t="n">
        <v>0</v>
      </c>
      <c r="U907" s="28" t="n">
        <v>0</v>
      </c>
      <c r="V907" s="28" t="n">
        <v>0</v>
      </c>
      <c r="W907" s="28" t="n">
        <v>1</v>
      </c>
      <c r="X907" s="28" t="n">
        <v>29</v>
      </c>
      <c r="Y907" s="28" t="n">
        <v>2</v>
      </c>
      <c r="Z907" s="28" t="n">
        <v>55.13</v>
      </c>
      <c r="AA907" s="28" t="n">
        <v>24.27</v>
      </c>
    </row>
    <row r="908">
      <c r="A908" s="38" t="n">
        <v>319</v>
      </c>
      <c r="B908" s="39" t="n">
        <v>5</v>
      </c>
      <c r="C908" s="39" t="n">
        <v>8</v>
      </c>
      <c r="D908" s="39" t="n">
        <v>22</v>
      </c>
      <c r="E908" s="39" t="n">
        <v>28</v>
      </c>
      <c r="F908" s="39" t="n">
        <v>33</v>
      </c>
      <c r="G908" s="39" t="n">
        <v>42</v>
      </c>
      <c r="H908" s="39" t="n">
        <v>37</v>
      </c>
      <c r="I908" s="40" t="inlineStr">
        <is>
          <t>5 8 22 28 33 42</t>
        </is>
      </c>
      <c r="J908" s="39" t="n">
        <v>138</v>
      </c>
      <c r="K908" s="39" t="n">
        <v>2</v>
      </c>
      <c r="L908" s="39" t="n">
        <v>8</v>
      </c>
      <c r="M908" s="39" t="n">
        <v>37</v>
      </c>
      <c r="N908" s="39" t="n">
        <v>0</v>
      </c>
      <c r="O908" s="39" t="inlineStr">
        <is>
          <t>고3 저3</t>
        </is>
      </c>
      <c r="P908" s="38" t="n">
        <v>41</v>
      </c>
      <c r="Q908" s="39" t="inlineStr">
        <is>
          <t>-18</t>
        </is>
      </c>
      <c r="R908" s="39" t="inlineStr">
        <is>
          <t>상위96.2%</t>
        </is>
      </c>
      <c r="S908" s="39" t="n">
        <v>3</v>
      </c>
      <c r="T908" s="39" t="n">
        <v>0</v>
      </c>
      <c r="U908" s="39" t="n">
        <v>0</v>
      </c>
      <c r="V908" s="39" t="n">
        <v>0</v>
      </c>
      <c r="W908" s="39" t="n">
        <v>1</v>
      </c>
      <c r="X908" s="39" t="n">
        <v>19</v>
      </c>
      <c r="Y908" s="39" t="n">
        <v>5</v>
      </c>
      <c r="Z908" s="39" t="n">
        <v>21.36</v>
      </c>
      <c r="AA908" s="39" t="n">
        <v>9.880000000000001</v>
      </c>
    </row>
    <row r="909">
      <c r="A909" s="25" t="n">
        <v>318</v>
      </c>
      <c r="B909" s="26" t="n">
        <v>2</v>
      </c>
      <c r="C909" s="26" t="n">
        <v>17</v>
      </c>
      <c r="D909" s="26" t="n">
        <v>19</v>
      </c>
      <c r="E909" s="26" t="n">
        <v>20</v>
      </c>
      <c r="F909" s="26" t="n">
        <v>34</v>
      </c>
      <c r="G909" s="26" t="n">
        <v>45</v>
      </c>
      <c r="H909" s="26" t="n">
        <v>21</v>
      </c>
      <c r="I909" s="44" t="inlineStr">
        <is>
          <t>2 17 19 20 34 45</t>
        </is>
      </c>
      <c r="J909" s="26" t="n">
        <v>137</v>
      </c>
      <c r="K909" s="26" t="n">
        <v>3</v>
      </c>
      <c r="L909" s="26" t="n">
        <v>8</v>
      </c>
      <c r="M909" s="26" t="n">
        <v>43</v>
      </c>
      <c r="N909" s="26" t="n">
        <v>1</v>
      </c>
      <c r="O909" s="26" t="inlineStr">
        <is>
          <t>고2 저4</t>
        </is>
      </c>
      <c r="P909" s="25" t="n">
        <v>71</v>
      </c>
      <c r="Q909" s="26" t="inlineStr">
        <is>
          <t>+12</t>
        </is>
      </c>
      <c r="R909" s="26" t="inlineStr">
        <is>
          <t>상위14.8%</t>
        </is>
      </c>
      <c r="S909" s="26" t="n">
        <v>7</v>
      </c>
      <c r="T909" s="26" t="n">
        <v>0</v>
      </c>
      <c r="U909" s="26" t="n">
        <v>0</v>
      </c>
      <c r="V909" s="26" t="n">
        <v>0</v>
      </c>
      <c r="W909" s="26" t="n">
        <v>1</v>
      </c>
      <c r="X909" s="26" t="n">
        <v>34</v>
      </c>
      <c r="Y909" s="26" t="n">
        <v>9</v>
      </c>
      <c r="Z909" s="26" t="n">
        <v>12.07</v>
      </c>
      <c r="AA909" s="26" t="n">
        <v>39.5</v>
      </c>
    </row>
    <row r="910">
      <c r="A910" s="25" t="n">
        <v>317</v>
      </c>
      <c r="B910" s="26" t="n">
        <v>3</v>
      </c>
      <c r="C910" s="26" t="n">
        <v>10</v>
      </c>
      <c r="D910" s="26" t="n">
        <v>11</v>
      </c>
      <c r="E910" s="26" t="n">
        <v>22</v>
      </c>
      <c r="F910" s="26" t="n">
        <v>36</v>
      </c>
      <c r="G910" s="26" t="n">
        <v>39</v>
      </c>
      <c r="H910" s="26" t="n">
        <v>8</v>
      </c>
      <c r="I910" s="44" t="inlineStr">
        <is>
          <t>3 10 11 22 36 39</t>
        </is>
      </c>
      <c r="J910" s="26" t="n">
        <v>121</v>
      </c>
      <c r="K910" s="26" t="n">
        <v>3</v>
      </c>
      <c r="L910" s="26" t="n">
        <v>10</v>
      </c>
      <c r="M910" s="26" t="n">
        <v>36</v>
      </c>
      <c r="N910" s="26" t="n">
        <v>1</v>
      </c>
      <c r="O910" s="26" t="inlineStr">
        <is>
          <t>고2 저4</t>
        </is>
      </c>
      <c r="P910" s="25" t="n">
        <v>71</v>
      </c>
      <c r="Q910" s="26" t="inlineStr">
        <is>
          <t>+12</t>
        </is>
      </c>
      <c r="R910" s="26" t="inlineStr">
        <is>
          <t>상위14.8%</t>
        </is>
      </c>
      <c r="S910" s="26" t="n">
        <v>6</v>
      </c>
      <c r="T910" s="26" t="n">
        <v>0</v>
      </c>
      <c r="U910" s="26" t="n">
        <v>0</v>
      </c>
      <c r="V910" s="26" t="n">
        <v>0</v>
      </c>
      <c r="W910" s="26" t="n">
        <v>1</v>
      </c>
      <c r="X910" s="26" t="n">
        <v>34</v>
      </c>
      <c r="Y910" s="26" t="n">
        <v>4</v>
      </c>
      <c r="Z910" s="26" t="n">
        <v>25.76</v>
      </c>
      <c r="AA910" s="26" t="n">
        <v>29.11</v>
      </c>
    </row>
    <row r="911">
      <c r="A911" s="41" t="n">
        <v>316</v>
      </c>
      <c r="B911" s="42" t="n">
        <v>10</v>
      </c>
      <c r="C911" s="42" t="n">
        <v>11</v>
      </c>
      <c r="D911" s="42" t="n">
        <v>21</v>
      </c>
      <c r="E911" s="42" t="n">
        <v>27</v>
      </c>
      <c r="F911" s="42" t="n">
        <v>31</v>
      </c>
      <c r="G911" s="42" t="n">
        <v>39</v>
      </c>
      <c r="H911" s="42" t="n">
        <v>43</v>
      </c>
      <c r="I911" s="43" t="inlineStr">
        <is>
          <t>10 11 21 27 31 39</t>
        </is>
      </c>
      <c r="J911" s="42" t="n">
        <v>139</v>
      </c>
      <c r="K911" s="42" t="n">
        <v>5</v>
      </c>
      <c r="L911" s="42" t="n">
        <v>9</v>
      </c>
      <c r="M911" s="42" t="n">
        <v>29</v>
      </c>
      <c r="N911" s="42" t="n">
        <v>1</v>
      </c>
      <c r="O911" s="42" t="inlineStr">
        <is>
          <t>고3 저3</t>
        </is>
      </c>
      <c r="P911" s="41" t="n">
        <v>58</v>
      </c>
      <c r="Q911" s="42" t="inlineStr">
        <is>
          <t>-1</t>
        </is>
      </c>
      <c r="R911" s="42" t="inlineStr">
        <is>
          <t>상위55.5%</t>
        </is>
      </c>
      <c r="S911" s="42" t="n">
        <v>5</v>
      </c>
      <c r="T911" s="42" t="n">
        <v>0</v>
      </c>
      <c r="U911" s="42" t="n">
        <v>0</v>
      </c>
      <c r="V911" s="42" t="n">
        <v>0</v>
      </c>
      <c r="W911" s="42" t="n">
        <v>2</v>
      </c>
      <c r="X911" s="42" t="n">
        <v>26</v>
      </c>
      <c r="Y911" s="42" t="n">
        <v>6</v>
      </c>
      <c r="Z911" s="42" t="n">
        <v>16.74</v>
      </c>
      <c r="AA911" s="42" t="n">
        <v>20.91</v>
      </c>
    </row>
    <row r="912">
      <c r="A912" s="27" t="n">
        <v>315</v>
      </c>
      <c r="B912" s="28" t="n">
        <v>1</v>
      </c>
      <c r="C912" s="28" t="n">
        <v>13</v>
      </c>
      <c r="D912" s="28" t="n">
        <v>33</v>
      </c>
      <c r="E912" s="28" t="n">
        <v>35</v>
      </c>
      <c r="F912" s="28" t="n">
        <v>43</v>
      </c>
      <c r="G912" s="28" t="n">
        <v>45</v>
      </c>
      <c r="H912" s="28" t="n">
        <v>23</v>
      </c>
      <c r="I912" s="30" t="inlineStr">
        <is>
          <t>1 13 33 35 43 45</t>
        </is>
      </c>
      <c r="J912" s="28" t="n">
        <v>170</v>
      </c>
      <c r="K912" s="28" t="n">
        <v>6</v>
      </c>
      <c r="L912" s="28" t="n">
        <v>6</v>
      </c>
      <c r="M912" s="28" t="n">
        <v>44</v>
      </c>
      <c r="N912" s="28" t="n">
        <v>0</v>
      </c>
      <c r="O912" s="28" t="inlineStr">
        <is>
          <t>고4 저2</t>
        </is>
      </c>
      <c r="P912" s="27" t="n">
        <v>66</v>
      </c>
      <c r="Q912" s="28" t="inlineStr">
        <is>
          <t>+7</t>
        </is>
      </c>
      <c r="R912" s="28" t="inlineStr">
        <is>
          <t>상위29.4%</t>
        </is>
      </c>
      <c r="S912" s="28" t="n">
        <v>4</v>
      </c>
      <c r="T912" s="28" t="n">
        <v>0</v>
      </c>
      <c r="U912" s="28" t="n">
        <v>0</v>
      </c>
      <c r="V912" s="28" t="n">
        <v>0</v>
      </c>
      <c r="W912" s="28" t="n">
        <v>4</v>
      </c>
      <c r="X912" s="28" t="n">
        <v>27</v>
      </c>
      <c r="Y912" s="28" t="n">
        <v>8</v>
      </c>
      <c r="Z912" s="28" t="n">
        <v>13.09</v>
      </c>
      <c r="AA912" s="28" t="n">
        <v>22.16</v>
      </c>
    </row>
    <row r="913">
      <c r="A913" s="38" t="n">
        <v>314</v>
      </c>
      <c r="B913" s="39" t="n">
        <v>15</v>
      </c>
      <c r="C913" s="39" t="n">
        <v>17</v>
      </c>
      <c r="D913" s="39" t="n">
        <v>19</v>
      </c>
      <c r="E913" s="39" t="n">
        <v>34</v>
      </c>
      <c r="F913" s="39" t="n">
        <v>38</v>
      </c>
      <c r="G913" s="39" t="n">
        <v>41</v>
      </c>
      <c r="H913" s="39" t="n">
        <v>2</v>
      </c>
      <c r="I913" s="40" t="inlineStr">
        <is>
          <t>15 17 19 34 38 41</t>
        </is>
      </c>
      <c r="J913" s="39" t="n">
        <v>164</v>
      </c>
      <c r="K913" s="39" t="n">
        <v>4</v>
      </c>
      <c r="L913" s="39" t="n">
        <v>7</v>
      </c>
      <c r="M913" s="39" t="n">
        <v>26</v>
      </c>
      <c r="N913" s="39" t="n">
        <v>0</v>
      </c>
      <c r="O913" s="39" t="inlineStr">
        <is>
          <t>고3 저3</t>
        </is>
      </c>
      <c r="P913" s="38" t="n">
        <v>50</v>
      </c>
      <c r="Q913" s="39" t="inlineStr">
        <is>
          <t>-9</t>
        </is>
      </c>
      <c r="R913" s="39" t="inlineStr">
        <is>
          <t>상위82.2%</t>
        </is>
      </c>
      <c r="S913" s="39" t="n">
        <v>5</v>
      </c>
      <c r="T913" s="39" t="n">
        <v>0</v>
      </c>
      <c r="U913" s="39" t="n">
        <v>0</v>
      </c>
      <c r="V913" s="39" t="n">
        <v>0</v>
      </c>
      <c r="W913" s="39" t="n">
        <v>2</v>
      </c>
      <c r="X913" s="39" t="n">
        <v>22</v>
      </c>
      <c r="Y913" s="39" t="n">
        <v>6</v>
      </c>
      <c r="Z913" s="39" t="n">
        <v>16.61</v>
      </c>
      <c r="AA913" s="39" t="n">
        <v>17.66</v>
      </c>
    </row>
    <row r="914">
      <c r="A914" s="41" t="n">
        <v>313</v>
      </c>
      <c r="B914" s="42" t="n">
        <v>9</v>
      </c>
      <c r="C914" s="42" t="n">
        <v>17</v>
      </c>
      <c r="D914" s="42" t="n">
        <v>34</v>
      </c>
      <c r="E914" s="42" t="n">
        <v>35</v>
      </c>
      <c r="F914" s="42" t="n">
        <v>43</v>
      </c>
      <c r="G914" s="42" t="n">
        <v>45</v>
      </c>
      <c r="H914" s="42" t="n">
        <v>2</v>
      </c>
      <c r="I914" s="43" t="inlineStr">
        <is>
          <t>9 17 34 35 43 45</t>
        </is>
      </c>
      <c r="J914" s="42" t="n">
        <v>183</v>
      </c>
      <c r="K914" s="42" t="n">
        <v>5</v>
      </c>
      <c r="L914" s="42" t="n">
        <v>8</v>
      </c>
      <c r="M914" s="42" t="n">
        <v>36</v>
      </c>
      <c r="N914" s="42" t="n">
        <v>1</v>
      </c>
      <c r="O914" s="42" t="inlineStr">
        <is>
          <t>고4 저2</t>
        </is>
      </c>
      <c r="P914" s="41" t="n">
        <v>54</v>
      </c>
      <c r="Q914" s="42" t="inlineStr">
        <is>
          <t>-5</t>
        </is>
      </c>
      <c r="R914" s="42" t="inlineStr">
        <is>
          <t>상위69.9%</t>
        </is>
      </c>
      <c r="S914" s="42" t="n">
        <v>4</v>
      </c>
      <c r="T914" s="42" t="n">
        <v>0</v>
      </c>
      <c r="U914" s="42" t="n">
        <v>0</v>
      </c>
      <c r="V914" s="42" t="n">
        <v>0</v>
      </c>
      <c r="W914" s="42" t="n">
        <v>0</v>
      </c>
      <c r="X914" s="42" t="n">
        <v>27</v>
      </c>
      <c r="Y914" s="42" t="n">
        <v>6</v>
      </c>
      <c r="Z914" s="42" t="n">
        <v>17.15</v>
      </c>
      <c r="AA914" s="42" t="n">
        <v>23.68</v>
      </c>
    </row>
    <row r="915">
      <c r="A915" s="25" t="n">
        <v>312</v>
      </c>
      <c r="B915" s="26" t="n">
        <v>2</v>
      </c>
      <c r="C915" s="26" t="n">
        <v>3</v>
      </c>
      <c r="D915" s="26" t="n">
        <v>5</v>
      </c>
      <c r="E915" s="26" t="n">
        <v>6</v>
      </c>
      <c r="F915" s="26" t="n">
        <v>12</v>
      </c>
      <c r="G915" s="26" t="n">
        <v>20</v>
      </c>
      <c r="H915" s="26" t="n">
        <v>25</v>
      </c>
      <c r="I915" s="44" t="inlineStr">
        <is>
          <t>2 3 5 6 12 20</t>
        </is>
      </c>
      <c r="J915" s="26" t="n">
        <v>48</v>
      </c>
      <c r="K915" s="26" t="n">
        <v>2</v>
      </c>
      <c r="L915" s="26" t="n">
        <v>8</v>
      </c>
      <c r="M915" s="26" t="n">
        <v>18</v>
      </c>
      <c r="N915" s="26" t="n">
        <v>2</v>
      </c>
      <c r="O915" s="26" t="inlineStr">
        <is>
          <t>고0 저6</t>
        </is>
      </c>
      <c r="P915" s="25" t="n">
        <v>68</v>
      </c>
      <c r="Q915" s="26" t="inlineStr">
        <is>
          <t>+9</t>
        </is>
      </c>
      <c r="R915" s="26" t="inlineStr">
        <is>
          <t>상위23.2%</t>
        </is>
      </c>
      <c r="S915" s="26" t="n">
        <v>5</v>
      </c>
      <c r="T915" s="26" t="n">
        <v>0</v>
      </c>
      <c r="U915" s="26" t="n">
        <v>0</v>
      </c>
      <c r="V915" s="26" t="n">
        <v>0</v>
      </c>
      <c r="W915" s="26" t="n">
        <v>2</v>
      </c>
      <c r="X915" s="26" t="n">
        <v>31</v>
      </c>
      <c r="Y915" s="26" t="n">
        <v>15</v>
      </c>
      <c r="Z915" s="26" t="n">
        <v>6.29</v>
      </c>
      <c r="AA915" s="26" t="n">
        <v>21.66</v>
      </c>
    </row>
    <row r="916">
      <c r="A916" s="38" t="n">
        <v>311</v>
      </c>
      <c r="B916" s="39" t="n">
        <v>4</v>
      </c>
      <c r="C916" s="39" t="n">
        <v>12</v>
      </c>
      <c r="D916" s="39" t="n">
        <v>24</v>
      </c>
      <c r="E916" s="39" t="n">
        <v>27</v>
      </c>
      <c r="F916" s="39" t="n">
        <v>28</v>
      </c>
      <c r="G916" s="39" t="n">
        <v>32</v>
      </c>
      <c r="H916" s="39" t="n">
        <v>10</v>
      </c>
      <c r="I916" s="40" t="inlineStr">
        <is>
          <t>4 12 24 27 28 32</t>
        </is>
      </c>
      <c r="J916" s="39" t="n">
        <v>127</v>
      </c>
      <c r="K916" s="39" t="n">
        <v>1</v>
      </c>
      <c r="L916" s="39" t="n">
        <v>7</v>
      </c>
      <c r="M916" s="39" t="n">
        <v>28</v>
      </c>
      <c r="N916" s="39" t="n">
        <v>1</v>
      </c>
      <c r="O916" s="39" t="inlineStr">
        <is>
          <t>고4 저2</t>
        </is>
      </c>
      <c r="P916" s="38" t="n">
        <v>49</v>
      </c>
      <c r="Q916" s="39" t="inlineStr">
        <is>
          <t>-10</t>
        </is>
      </c>
      <c r="R916" s="39" t="inlineStr">
        <is>
          <t>상위84.8%</t>
        </is>
      </c>
      <c r="S916" s="39" t="n">
        <v>4</v>
      </c>
      <c r="T916" s="39" t="n">
        <v>0</v>
      </c>
      <c r="U916" s="39" t="n">
        <v>0</v>
      </c>
      <c r="V916" s="39" t="n">
        <v>0</v>
      </c>
      <c r="W916" s="39" t="n">
        <v>3</v>
      </c>
      <c r="X916" s="39" t="n">
        <v>20</v>
      </c>
      <c r="Y916" s="39" t="n">
        <v>8</v>
      </c>
      <c r="Z916" s="39" t="n">
        <v>12.38</v>
      </c>
      <c r="AA916" s="39" t="n">
        <v>15.77</v>
      </c>
    </row>
    <row r="917">
      <c r="A917" s="27" t="n">
        <v>310</v>
      </c>
      <c r="B917" s="28" t="n">
        <v>1</v>
      </c>
      <c r="C917" s="28" t="n">
        <v>5</v>
      </c>
      <c r="D917" s="28" t="n">
        <v>19</v>
      </c>
      <c r="E917" s="28" t="n">
        <v>28</v>
      </c>
      <c r="F917" s="28" t="n">
        <v>34</v>
      </c>
      <c r="G917" s="28" t="n">
        <v>41</v>
      </c>
      <c r="H917" s="28" t="n">
        <v>16</v>
      </c>
      <c r="I917" s="30" t="inlineStr">
        <is>
          <t>1 5 19 28 34 41</t>
        </is>
      </c>
      <c r="J917" s="28" t="n">
        <v>128</v>
      </c>
      <c r="K917" s="28" t="n">
        <v>4</v>
      </c>
      <c r="L917" s="28" t="n">
        <v>10</v>
      </c>
      <c r="M917" s="28" t="n">
        <v>40</v>
      </c>
      <c r="N917" s="28" t="n">
        <v>0</v>
      </c>
      <c r="O917" s="28" t="inlineStr">
        <is>
          <t>고3 저3</t>
        </is>
      </c>
      <c r="P917" s="27" t="n">
        <v>65</v>
      </c>
      <c r="Q917" s="28" t="inlineStr">
        <is>
          <t>+6</t>
        </is>
      </c>
      <c r="R917" s="28" t="inlineStr">
        <is>
          <t>상위32.5%</t>
        </is>
      </c>
      <c r="S917" s="28" t="n">
        <v>5</v>
      </c>
      <c r="T917" s="28" t="n">
        <v>0</v>
      </c>
      <c r="U917" s="28" t="n">
        <v>0</v>
      </c>
      <c r="V917" s="28" t="n">
        <v>0</v>
      </c>
      <c r="W917" s="28" t="n">
        <v>1</v>
      </c>
      <c r="X917" s="28" t="n">
        <v>31</v>
      </c>
      <c r="Y917" s="28" t="n">
        <v>8</v>
      </c>
      <c r="Z917" s="28" t="n">
        <v>12.97</v>
      </c>
      <c r="AA917" s="28" t="n">
        <v>24.3</v>
      </c>
    </row>
    <row r="918">
      <c r="A918" s="38" t="n">
        <v>309</v>
      </c>
      <c r="B918" s="39" t="n">
        <v>1</v>
      </c>
      <c r="C918" s="39" t="n">
        <v>2</v>
      </c>
      <c r="D918" s="39" t="n">
        <v>5</v>
      </c>
      <c r="E918" s="39" t="n">
        <v>11</v>
      </c>
      <c r="F918" s="39" t="n">
        <v>18</v>
      </c>
      <c r="G918" s="39" t="n">
        <v>36</v>
      </c>
      <c r="H918" s="39" t="n">
        <v>22</v>
      </c>
      <c r="I918" s="40" t="inlineStr">
        <is>
          <t>1 2 5 11 18 36</t>
        </is>
      </c>
      <c r="J918" s="39" t="n">
        <v>73</v>
      </c>
      <c r="K918" s="39" t="n">
        <v>3</v>
      </c>
      <c r="L918" s="39" t="n">
        <v>10</v>
      </c>
      <c r="M918" s="39" t="n">
        <v>35</v>
      </c>
      <c r="N918" s="39" t="n">
        <v>1</v>
      </c>
      <c r="O918" s="39" t="inlineStr">
        <is>
          <t>고1 저5</t>
        </is>
      </c>
      <c r="P918" s="38" t="n">
        <v>49</v>
      </c>
      <c r="Q918" s="39" t="inlineStr">
        <is>
          <t>-10</t>
        </is>
      </c>
      <c r="R918" s="39" t="inlineStr">
        <is>
          <t>상위84.8%</t>
        </is>
      </c>
      <c r="S918" s="39" t="n">
        <v>0</v>
      </c>
      <c r="T918" s="39" t="n">
        <v>0</v>
      </c>
      <c r="U918" s="39" t="n">
        <v>0</v>
      </c>
      <c r="V918" s="39" t="n">
        <v>0</v>
      </c>
      <c r="W918" s="39" t="n">
        <v>1</v>
      </c>
      <c r="X918" s="39" t="n">
        <v>23</v>
      </c>
      <c r="Y918" s="39" t="n">
        <v>11</v>
      </c>
      <c r="Z918" s="39" t="n">
        <v>9.02</v>
      </c>
      <c r="AA918" s="39" t="n">
        <v>18.17</v>
      </c>
    </row>
    <row r="919">
      <c r="A919" s="25" t="n">
        <v>308</v>
      </c>
      <c r="B919" s="26" t="n">
        <v>14</v>
      </c>
      <c r="C919" s="26" t="n">
        <v>15</v>
      </c>
      <c r="D919" s="26" t="n">
        <v>17</v>
      </c>
      <c r="E919" s="26" t="n">
        <v>19</v>
      </c>
      <c r="F919" s="26" t="n">
        <v>37</v>
      </c>
      <c r="G919" s="26" t="n">
        <v>45</v>
      </c>
      <c r="H919" s="26" t="n">
        <v>40</v>
      </c>
      <c r="I919" s="44" t="inlineStr">
        <is>
          <t>14 15 17 19 37 45</t>
        </is>
      </c>
      <c r="J919" s="26" t="n">
        <v>147</v>
      </c>
      <c r="K919" s="26" t="n">
        <v>5</v>
      </c>
      <c r="L919" s="26" t="n">
        <v>9</v>
      </c>
      <c r="M919" s="26" t="n">
        <v>31</v>
      </c>
      <c r="N919" s="26" t="n">
        <v>1</v>
      </c>
      <c r="O919" s="26" t="inlineStr">
        <is>
          <t>고2 저4</t>
        </is>
      </c>
      <c r="P919" s="25" t="n">
        <v>70</v>
      </c>
      <c r="Q919" s="26" t="inlineStr">
        <is>
          <t>+11</t>
        </is>
      </c>
      <c r="R919" s="26" t="inlineStr">
        <is>
          <t>상위17.7%</t>
        </is>
      </c>
      <c r="S919" s="26" t="n">
        <v>5</v>
      </c>
      <c r="T919" s="26" t="n">
        <v>0</v>
      </c>
      <c r="U919" s="26" t="n">
        <v>0</v>
      </c>
      <c r="V919" s="26" t="n">
        <v>0</v>
      </c>
      <c r="W919" s="26" t="n">
        <v>2</v>
      </c>
      <c r="X919" s="26" t="n">
        <v>32</v>
      </c>
      <c r="Y919" s="26" t="n">
        <v>1</v>
      </c>
      <c r="Z919" s="26" t="n">
        <v>102.33</v>
      </c>
      <c r="AA919" s="26" t="n">
        <v>23.65</v>
      </c>
    </row>
    <row r="920">
      <c r="A920" s="38" t="n">
        <v>307</v>
      </c>
      <c r="B920" s="39" t="n">
        <v>5</v>
      </c>
      <c r="C920" s="39" t="n">
        <v>15</v>
      </c>
      <c r="D920" s="39" t="n">
        <v>21</v>
      </c>
      <c r="E920" s="39" t="n">
        <v>23</v>
      </c>
      <c r="F920" s="39" t="n">
        <v>25</v>
      </c>
      <c r="G920" s="39" t="n">
        <v>45</v>
      </c>
      <c r="H920" s="39" t="n">
        <v>12</v>
      </c>
      <c r="I920" s="40" t="inlineStr">
        <is>
          <t>5 15 21 23 25 45</t>
        </is>
      </c>
      <c r="J920" s="39" t="n">
        <v>134</v>
      </c>
      <c r="K920" s="39" t="n">
        <v>6</v>
      </c>
      <c r="L920" s="39" t="n">
        <v>7</v>
      </c>
      <c r="M920" s="39" t="n">
        <v>40</v>
      </c>
      <c r="N920" s="39" t="n">
        <v>0</v>
      </c>
      <c r="O920" s="39" t="inlineStr">
        <is>
          <t>고3 저3</t>
        </is>
      </c>
      <c r="P920" s="38" t="n">
        <v>47</v>
      </c>
      <c r="Q920" s="39" t="inlineStr">
        <is>
          <t>-12</t>
        </is>
      </c>
      <c r="R920" s="39" t="inlineStr">
        <is>
          <t>상위89.0%</t>
        </is>
      </c>
      <c r="S920" s="39" t="n">
        <v>0</v>
      </c>
      <c r="T920" s="39" t="n">
        <v>0</v>
      </c>
      <c r="U920" s="39" t="n">
        <v>0</v>
      </c>
      <c r="V920" s="39" t="n">
        <v>0</v>
      </c>
      <c r="W920" s="39" t="n">
        <v>1</v>
      </c>
      <c r="X920" s="39" t="n">
        <v>22</v>
      </c>
      <c r="Y920" s="39" t="n">
        <v>4</v>
      </c>
      <c r="Z920" s="39" t="n">
        <v>25.88</v>
      </c>
      <c r="AA920" s="39" t="n">
        <v>14.45</v>
      </c>
    </row>
    <row r="921">
      <c r="A921" s="41" t="n">
        <v>306</v>
      </c>
      <c r="B921" s="42" t="n">
        <v>4</v>
      </c>
      <c r="C921" s="42" t="n">
        <v>18</v>
      </c>
      <c r="D921" s="42" t="n">
        <v>23</v>
      </c>
      <c r="E921" s="42" t="n">
        <v>30</v>
      </c>
      <c r="F921" s="42" t="n">
        <v>34</v>
      </c>
      <c r="G921" s="42" t="n">
        <v>41</v>
      </c>
      <c r="H921" s="42" t="n">
        <v>19</v>
      </c>
      <c r="I921" s="43" t="inlineStr">
        <is>
          <t>4 18 23 30 34 41</t>
        </is>
      </c>
      <c r="J921" s="42" t="n">
        <v>150</v>
      </c>
      <c r="K921" s="42" t="n">
        <v>2</v>
      </c>
      <c r="L921" s="42" t="n">
        <v>8</v>
      </c>
      <c r="M921" s="42" t="n">
        <v>37</v>
      </c>
      <c r="N921" s="42" t="n">
        <v>0</v>
      </c>
      <c r="O921" s="42" t="inlineStr">
        <is>
          <t>고4 저2</t>
        </is>
      </c>
      <c r="P921" s="41" t="n">
        <v>56</v>
      </c>
      <c r="Q921" s="42" t="inlineStr">
        <is>
          <t>-3</t>
        </is>
      </c>
      <c r="R921" s="42" t="inlineStr">
        <is>
          <t>상위63.5%</t>
        </is>
      </c>
      <c r="S921" s="42" t="n">
        <v>4</v>
      </c>
      <c r="T921" s="42" t="n">
        <v>0</v>
      </c>
      <c r="U921" s="42" t="n">
        <v>0</v>
      </c>
      <c r="V921" s="42" t="n">
        <v>0</v>
      </c>
      <c r="W921" s="42" t="n">
        <v>2</v>
      </c>
      <c r="X921" s="42" t="n">
        <v>25</v>
      </c>
      <c r="Y921" s="42" t="n">
        <v>5</v>
      </c>
      <c r="Z921" s="42" t="n">
        <v>21.03</v>
      </c>
      <c r="AA921" s="42" t="n">
        <v>12.99</v>
      </c>
    </row>
    <row r="922">
      <c r="A922" s="27" t="n">
        <v>305</v>
      </c>
      <c r="B922" s="28" t="n">
        <v>7</v>
      </c>
      <c r="C922" s="28" t="n">
        <v>8</v>
      </c>
      <c r="D922" s="28" t="n">
        <v>18</v>
      </c>
      <c r="E922" s="28" t="n">
        <v>21</v>
      </c>
      <c r="F922" s="28" t="n">
        <v>23</v>
      </c>
      <c r="G922" s="28" t="n">
        <v>39</v>
      </c>
      <c r="H922" s="28" t="n">
        <v>9</v>
      </c>
      <c r="I922" s="30" t="inlineStr">
        <is>
          <t>7 8 18 21 23 39</t>
        </is>
      </c>
      <c r="J922" s="28" t="n">
        <v>116</v>
      </c>
      <c r="K922" s="28" t="n">
        <v>4</v>
      </c>
      <c r="L922" s="28" t="n">
        <v>9</v>
      </c>
      <c r="M922" s="28" t="n">
        <v>32</v>
      </c>
      <c r="N922" s="28" t="n">
        <v>1</v>
      </c>
      <c r="O922" s="28" t="inlineStr">
        <is>
          <t>고2 저4</t>
        </is>
      </c>
      <c r="P922" s="27" t="n">
        <v>65</v>
      </c>
      <c r="Q922" s="28" t="inlineStr">
        <is>
          <t>+6</t>
        </is>
      </c>
      <c r="R922" s="28" t="inlineStr">
        <is>
          <t>상위32.5%</t>
        </is>
      </c>
      <c r="S922" s="28" t="n">
        <v>5</v>
      </c>
      <c r="T922" s="28" t="n">
        <v>0</v>
      </c>
      <c r="U922" s="28" t="n">
        <v>0</v>
      </c>
      <c r="V922" s="28" t="n">
        <v>0</v>
      </c>
      <c r="W922" s="28" t="n">
        <v>1</v>
      </c>
      <c r="X922" s="28" t="n">
        <v>31</v>
      </c>
      <c r="Y922" s="28" t="n">
        <v>5</v>
      </c>
      <c r="Z922" s="28" t="n">
        <v>20.08</v>
      </c>
      <c r="AA922" s="28" t="n">
        <v>22.45</v>
      </c>
    </row>
    <row r="923">
      <c r="A923" s="27" t="n">
        <v>304</v>
      </c>
      <c r="B923" s="28" t="n">
        <v>4</v>
      </c>
      <c r="C923" s="28" t="n">
        <v>10</v>
      </c>
      <c r="D923" s="28" t="n">
        <v>16</v>
      </c>
      <c r="E923" s="28" t="n">
        <v>26</v>
      </c>
      <c r="F923" s="28" t="n">
        <v>33</v>
      </c>
      <c r="G923" s="28" t="n">
        <v>41</v>
      </c>
      <c r="H923" s="28" t="n">
        <v>38</v>
      </c>
      <c r="I923" s="30" t="inlineStr">
        <is>
          <t>4 10 16 26 33 41</t>
        </is>
      </c>
      <c r="J923" s="28" t="n">
        <v>130</v>
      </c>
      <c r="K923" s="28" t="n">
        <v>2</v>
      </c>
      <c r="L923" s="28" t="n">
        <v>9</v>
      </c>
      <c r="M923" s="28" t="n">
        <v>37</v>
      </c>
      <c r="N923" s="28" t="n">
        <v>0</v>
      </c>
      <c r="O923" s="28" t="inlineStr">
        <is>
          <t>고3 저3</t>
        </is>
      </c>
      <c r="P923" s="27" t="n">
        <v>63</v>
      </c>
      <c r="Q923" s="28" t="inlineStr">
        <is>
          <t>+4</t>
        </is>
      </c>
      <c r="R923" s="28" t="inlineStr">
        <is>
          <t>상위38.3%</t>
        </is>
      </c>
      <c r="S923" s="28" t="n">
        <v>5</v>
      </c>
      <c r="T923" s="28" t="n">
        <v>0</v>
      </c>
      <c r="U923" s="28" t="n">
        <v>0</v>
      </c>
      <c r="V923" s="28" t="n">
        <v>0</v>
      </c>
      <c r="W923" s="28" t="n">
        <v>1</v>
      </c>
      <c r="X923" s="28" t="n">
        <v>30</v>
      </c>
      <c r="Y923" s="28" t="n">
        <v>6</v>
      </c>
      <c r="Z923" s="28" t="n">
        <v>16.62</v>
      </c>
      <c r="AA923" s="28" t="n">
        <v>16.57</v>
      </c>
    </row>
    <row r="924">
      <c r="A924" s="25" t="n">
        <v>303</v>
      </c>
      <c r="B924" s="26" t="n">
        <v>2</v>
      </c>
      <c r="C924" s="26" t="n">
        <v>14</v>
      </c>
      <c r="D924" s="26" t="n">
        <v>17</v>
      </c>
      <c r="E924" s="26" t="n">
        <v>30</v>
      </c>
      <c r="F924" s="26" t="n">
        <v>38</v>
      </c>
      <c r="G924" s="26" t="n">
        <v>45</v>
      </c>
      <c r="H924" s="26" t="n">
        <v>43</v>
      </c>
      <c r="I924" s="44" t="inlineStr">
        <is>
          <t>2 14 17 30 38 45</t>
        </is>
      </c>
      <c r="J924" s="26" t="n">
        <v>146</v>
      </c>
      <c r="K924" s="26" t="n">
        <v>2</v>
      </c>
      <c r="L924" s="26" t="n">
        <v>8</v>
      </c>
      <c r="M924" s="26" t="n">
        <v>43</v>
      </c>
      <c r="N924" s="26" t="n">
        <v>0</v>
      </c>
      <c r="O924" s="26" t="inlineStr">
        <is>
          <t>고3 저3</t>
        </is>
      </c>
      <c r="P924" s="25" t="n">
        <v>70</v>
      </c>
      <c r="Q924" s="26" t="inlineStr">
        <is>
          <t>+11</t>
        </is>
      </c>
      <c r="R924" s="26" t="inlineStr">
        <is>
          <t>상위17.7%</t>
        </is>
      </c>
      <c r="S924" s="26" t="n">
        <v>8</v>
      </c>
      <c r="T924" s="26" t="n">
        <v>0</v>
      </c>
      <c r="U924" s="26" t="n">
        <v>0</v>
      </c>
      <c r="V924" s="26" t="n">
        <v>0</v>
      </c>
      <c r="W924" s="26" t="n">
        <v>2</v>
      </c>
      <c r="X924" s="26" t="n">
        <v>32</v>
      </c>
      <c r="Y924" s="26" t="n">
        <v>6</v>
      </c>
      <c r="Z924" s="26" t="n">
        <v>16.73</v>
      </c>
      <c r="AA924" s="26" t="n">
        <v>30.69</v>
      </c>
    </row>
    <row r="925">
      <c r="A925" s="41" t="n">
        <v>302</v>
      </c>
      <c r="B925" s="42" t="n">
        <v>13</v>
      </c>
      <c r="C925" s="42" t="n">
        <v>19</v>
      </c>
      <c r="D925" s="42" t="n">
        <v>20</v>
      </c>
      <c r="E925" s="42" t="n">
        <v>32</v>
      </c>
      <c r="F925" s="42" t="n">
        <v>38</v>
      </c>
      <c r="G925" s="42" t="n">
        <v>42</v>
      </c>
      <c r="H925" s="42" t="n">
        <v>4</v>
      </c>
      <c r="I925" s="43" t="inlineStr">
        <is>
          <t>13 19 20 32 38 42</t>
        </is>
      </c>
      <c r="J925" s="42" t="n">
        <v>164</v>
      </c>
      <c r="K925" s="42" t="n">
        <v>2</v>
      </c>
      <c r="L925" s="42" t="n">
        <v>8</v>
      </c>
      <c r="M925" s="42" t="n">
        <v>29</v>
      </c>
      <c r="N925" s="42" t="n">
        <v>1</v>
      </c>
      <c r="O925" s="42" t="inlineStr">
        <is>
          <t>고3 저3</t>
        </is>
      </c>
      <c r="P925" s="41" t="n">
        <v>54</v>
      </c>
      <c r="Q925" s="42" t="inlineStr">
        <is>
          <t>-5</t>
        </is>
      </c>
      <c r="R925" s="42" t="inlineStr">
        <is>
          <t>상위69.9%</t>
        </is>
      </c>
      <c r="S925" s="42" t="n">
        <v>4</v>
      </c>
      <c r="T925" s="42" t="n">
        <v>0</v>
      </c>
      <c r="U925" s="42" t="n">
        <v>0</v>
      </c>
      <c r="V925" s="42" t="n">
        <v>0</v>
      </c>
      <c r="W925" s="42" t="n">
        <v>0</v>
      </c>
      <c r="X925" s="42" t="n">
        <v>27</v>
      </c>
      <c r="Y925" s="42" t="n">
        <v>2</v>
      </c>
      <c r="Z925" s="42" t="n">
        <v>54.72</v>
      </c>
      <c r="AA925" s="42" t="n">
        <v>18.08</v>
      </c>
    </row>
    <row r="926">
      <c r="A926" s="25" t="n">
        <v>301</v>
      </c>
      <c r="B926" s="26" t="n">
        <v>7</v>
      </c>
      <c r="C926" s="26" t="n">
        <v>11</v>
      </c>
      <c r="D926" s="26" t="n">
        <v>13</v>
      </c>
      <c r="E926" s="26" t="n">
        <v>33</v>
      </c>
      <c r="F926" s="26" t="n">
        <v>37</v>
      </c>
      <c r="G926" s="26" t="n">
        <v>43</v>
      </c>
      <c r="H926" s="26" t="n">
        <v>26</v>
      </c>
      <c r="I926" s="44" t="inlineStr">
        <is>
          <t>7 11 13 33 37 43</t>
        </is>
      </c>
      <c r="J926" s="26" t="n">
        <v>144</v>
      </c>
      <c r="K926" s="26" t="n">
        <v>6</v>
      </c>
      <c r="L926" s="26" t="n">
        <v>6</v>
      </c>
      <c r="M926" s="26" t="n">
        <v>36</v>
      </c>
      <c r="N926" s="26" t="n">
        <v>0</v>
      </c>
      <c r="O926" s="26" t="inlineStr">
        <is>
          <t>고3 저3</t>
        </is>
      </c>
      <c r="P926" s="25" t="n">
        <v>70</v>
      </c>
      <c r="Q926" s="26" t="inlineStr">
        <is>
          <t>+11</t>
        </is>
      </c>
      <c r="R926" s="26" t="inlineStr">
        <is>
          <t>상위17.7%</t>
        </is>
      </c>
      <c r="S926" s="26" t="n">
        <v>5</v>
      </c>
      <c r="T926" s="26" t="n">
        <v>0</v>
      </c>
      <c r="U926" s="26" t="n">
        <v>0</v>
      </c>
      <c r="V926" s="26" t="n">
        <v>0</v>
      </c>
      <c r="W926" s="26" t="n">
        <v>2</v>
      </c>
      <c r="X926" s="26" t="n">
        <v>32</v>
      </c>
      <c r="Y926" s="26" t="n">
        <v>7</v>
      </c>
      <c r="Z926" s="26" t="n">
        <v>14.47</v>
      </c>
      <c r="AA926" s="26" t="n">
        <v>21.04</v>
      </c>
    </row>
    <row r="927">
      <c r="A927" s="27" t="n">
        <v>300</v>
      </c>
      <c r="B927" s="28" t="n">
        <v>7</v>
      </c>
      <c r="C927" s="28" t="n">
        <v>9</v>
      </c>
      <c r="D927" s="28" t="n">
        <v>10</v>
      </c>
      <c r="E927" s="28" t="n">
        <v>12</v>
      </c>
      <c r="F927" s="28" t="n">
        <v>26</v>
      </c>
      <c r="G927" s="28" t="n">
        <v>38</v>
      </c>
      <c r="H927" s="28" t="n">
        <v>39</v>
      </c>
      <c r="I927" s="30" t="inlineStr">
        <is>
          <t>7 9 10 12 26 38</t>
        </is>
      </c>
      <c r="J927" s="28" t="n">
        <v>102</v>
      </c>
      <c r="K927" s="28" t="n">
        <v>2</v>
      </c>
      <c r="L927" s="28" t="n">
        <v>8</v>
      </c>
      <c r="M927" s="28" t="n">
        <v>31</v>
      </c>
      <c r="N927" s="28" t="n">
        <v>1</v>
      </c>
      <c r="O927" s="28" t="inlineStr">
        <is>
          <t>고2 저4</t>
        </is>
      </c>
      <c r="P927" s="27" t="n">
        <v>64</v>
      </c>
      <c r="Q927" s="28" t="inlineStr">
        <is>
          <t>+5</t>
        </is>
      </c>
      <c r="R927" s="28" t="inlineStr">
        <is>
          <t>상위35.2%</t>
        </is>
      </c>
      <c r="S927" s="28" t="n">
        <v>7</v>
      </c>
      <c r="T927" s="28" t="n">
        <v>0</v>
      </c>
      <c r="U927" s="28" t="n">
        <v>0</v>
      </c>
      <c r="V927" s="28" t="n">
        <v>0</v>
      </c>
      <c r="W927" s="28" t="n">
        <v>2</v>
      </c>
      <c r="X927" s="28" t="n">
        <v>29</v>
      </c>
      <c r="Y927" s="28" t="n">
        <v>12</v>
      </c>
      <c r="Z927" s="28" t="n">
        <v>8.359999999999999</v>
      </c>
      <c r="AA927" s="28" t="n">
        <v>17.38</v>
      </c>
    </row>
    <row r="928">
      <c r="A928" s="38" t="n">
        <v>299</v>
      </c>
      <c r="B928" s="39" t="n">
        <v>1</v>
      </c>
      <c r="C928" s="39" t="n">
        <v>3</v>
      </c>
      <c r="D928" s="39" t="n">
        <v>20</v>
      </c>
      <c r="E928" s="39" t="n">
        <v>25</v>
      </c>
      <c r="F928" s="39" t="n">
        <v>36</v>
      </c>
      <c r="G928" s="39" t="n">
        <v>45</v>
      </c>
      <c r="H928" s="39" t="n">
        <v>24</v>
      </c>
      <c r="I928" s="40" t="inlineStr">
        <is>
          <t>1 3 20 25 36 45</t>
        </is>
      </c>
      <c r="J928" s="39" t="n">
        <v>130</v>
      </c>
      <c r="K928" s="39" t="n">
        <v>4</v>
      </c>
      <c r="L928" s="39" t="n">
        <v>10</v>
      </c>
      <c r="M928" s="39" t="n">
        <v>44</v>
      </c>
      <c r="N928" s="39" t="n">
        <v>0</v>
      </c>
      <c r="O928" s="39" t="inlineStr">
        <is>
          <t>고3 저3</t>
        </is>
      </c>
      <c r="P928" s="38" t="n">
        <v>47</v>
      </c>
      <c r="Q928" s="39" t="inlineStr">
        <is>
          <t>-12</t>
        </is>
      </c>
      <c r="R928" s="39" t="inlineStr">
        <is>
          <t>상위89.0%</t>
        </is>
      </c>
      <c r="S928" s="39" t="n">
        <v>4</v>
      </c>
      <c r="T928" s="39" t="n">
        <v>0</v>
      </c>
      <c r="U928" s="39" t="n">
        <v>0</v>
      </c>
      <c r="V928" s="39" t="n">
        <v>0</v>
      </c>
      <c r="W928" s="39" t="n">
        <v>1</v>
      </c>
      <c r="X928" s="39" t="n">
        <v>22</v>
      </c>
      <c r="Y928" s="39" t="n">
        <v>7</v>
      </c>
      <c r="Z928" s="39" t="n">
        <v>14.84</v>
      </c>
      <c r="AA928" s="39" t="n">
        <v>13.47</v>
      </c>
    </row>
    <row r="929">
      <c r="A929" s="27" t="n">
        <v>298</v>
      </c>
      <c r="B929" s="28" t="n">
        <v>5</v>
      </c>
      <c r="C929" s="28" t="n">
        <v>9</v>
      </c>
      <c r="D929" s="28" t="n">
        <v>27</v>
      </c>
      <c r="E929" s="28" t="n">
        <v>29</v>
      </c>
      <c r="F929" s="28" t="n">
        <v>37</v>
      </c>
      <c r="G929" s="28" t="n">
        <v>40</v>
      </c>
      <c r="H929" s="28" t="n">
        <v>19</v>
      </c>
      <c r="I929" s="30" t="inlineStr">
        <is>
          <t>5 9 27 29 37 40</t>
        </is>
      </c>
      <c r="J929" s="28" t="n">
        <v>147</v>
      </c>
      <c r="K929" s="28" t="n">
        <v>5</v>
      </c>
      <c r="L929" s="28" t="n">
        <v>10</v>
      </c>
      <c r="M929" s="28" t="n">
        <v>35</v>
      </c>
      <c r="N929" s="28" t="n">
        <v>0</v>
      </c>
      <c r="O929" s="28" t="inlineStr">
        <is>
          <t>고4 저2</t>
        </is>
      </c>
      <c r="P929" s="27" t="n">
        <v>59</v>
      </c>
      <c r="Q929" s="28" t="inlineStr">
        <is>
          <t>-0</t>
        </is>
      </c>
      <c r="R929" s="28" t="inlineStr">
        <is>
          <t>상위52.2%</t>
        </is>
      </c>
      <c r="S929" s="28" t="n">
        <v>4</v>
      </c>
      <c r="T929" s="28" t="n">
        <v>0</v>
      </c>
      <c r="U929" s="28" t="n">
        <v>0</v>
      </c>
      <c r="V929" s="28" t="n">
        <v>0</v>
      </c>
      <c r="W929" s="28" t="n">
        <v>3</v>
      </c>
      <c r="X929" s="28" t="n">
        <v>25</v>
      </c>
      <c r="Y929" s="28" t="n">
        <v>1</v>
      </c>
      <c r="Z929" s="28" t="n">
        <v>99.09999999999999</v>
      </c>
      <c r="AA929" s="28" t="n">
        <v>19.86</v>
      </c>
    </row>
    <row r="930">
      <c r="A930" s="41" t="n">
        <v>297</v>
      </c>
      <c r="B930" s="42" t="n">
        <v>6</v>
      </c>
      <c r="C930" s="42" t="n">
        <v>11</v>
      </c>
      <c r="D930" s="42" t="n">
        <v>19</v>
      </c>
      <c r="E930" s="42" t="n">
        <v>20</v>
      </c>
      <c r="F930" s="42" t="n">
        <v>28</v>
      </c>
      <c r="G930" s="42" t="n">
        <v>32</v>
      </c>
      <c r="H930" s="42" t="n">
        <v>34</v>
      </c>
      <c r="I930" s="43" t="inlineStr">
        <is>
          <t>6 11 19 20 28 32</t>
        </is>
      </c>
      <c r="J930" s="42" t="n">
        <v>116</v>
      </c>
      <c r="K930" s="42" t="n">
        <v>2</v>
      </c>
      <c r="L930" s="42" t="n">
        <v>7</v>
      </c>
      <c r="M930" s="42" t="n">
        <v>26</v>
      </c>
      <c r="N930" s="42" t="n">
        <v>1</v>
      </c>
      <c r="O930" s="42" t="inlineStr">
        <is>
          <t>고2 저4</t>
        </is>
      </c>
      <c r="P930" s="41" t="n">
        <v>54</v>
      </c>
      <c r="Q930" s="42" t="inlineStr">
        <is>
          <t>-5</t>
        </is>
      </c>
      <c r="R930" s="42" t="inlineStr">
        <is>
          <t>상위69.9%</t>
        </is>
      </c>
      <c r="S930" s="42" t="n">
        <v>4</v>
      </c>
      <c r="T930" s="42" t="n">
        <v>0</v>
      </c>
      <c r="U930" s="42" t="n">
        <v>0</v>
      </c>
      <c r="V930" s="42" t="n">
        <v>0</v>
      </c>
      <c r="W930" s="42" t="n">
        <v>2</v>
      </c>
      <c r="X930" s="42" t="n">
        <v>24</v>
      </c>
      <c r="Y930" s="42" t="n">
        <v>2</v>
      </c>
      <c r="Z930" s="42" t="n">
        <v>50.57</v>
      </c>
      <c r="AA930" s="42" t="n">
        <v>15.44</v>
      </c>
    </row>
    <row r="931">
      <c r="A931" s="25" t="n">
        <v>296</v>
      </c>
      <c r="B931" s="26" t="n">
        <v>3</v>
      </c>
      <c r="C931" s="26" t="n">
        <v>8</v>
      </c>
      <c r="D931" s="26" t="n">
        <v>15</v>
      </c>
      <c r="E931" s="26" t="n">
        <v>27</v>
      </c>
      <c r="F931" s="26" t="n">
        <v>30</v>
      </c>
      <c r="G931" s="26" t="n">
        <v>45</v>
      </c>
      <c r="H931" s="26" t="n">
        <v>44</v>
      </c>
      <c r="I931" s="44" t="inlineStr">
        <is>
          <t>3 8 15 27 30 45</t>
        </is>
      </c>
      <c r="J931" s="26" t="n">
        <v>128</v>
      </c>
      <c r="K931" s="26" t="n">
        <v>4</v>
      </c>
      <c r="L931" s="26" t="n">
        <v>8</v>
      </c>
      <c r="M931" s="26" t="n">
        <v>42</v>
      </c>
      <c r="N931" s="26" t="n">
        <v>0</v>
      </c>
      <c r="O931" s="26" t="inlineStr">
        <is>
          <t>고3 저3</t>
        </is>
      </c>
      <c r="P931" s="25" t="n">
        <v>71</v>
      </c>
      <c r="Q931" s="26" t="inlineStr">
        <is>
          <t>+12</t>
        </is>
      </c>
      <c r="R931" s="26" t="inlineStr">
        <is>
          <t>상위14.8%</t>
        </is>
      </c>
      <c r="S931" s="26" t="n">
        <v>8</v>
      </c>
      <c r="T931" s="26" t="n">
        <v>0</v>
      </c>
      <c r="U931" s="26" t="n">
        <v>0</v>
      </c>
      <c r="V931" s="26" t="n">
        <v>0</v>
      </c>
      <c r="W931" s="26" t="n">
        <v>3</v>
      </c>
      <c r="X931" s="26" t="n">
        <v>31</v>
      </c>
      <c r="Y931" s="26" t="n">
        <v>8</v>
      </c>
      <c r="Z931" s="26" t="n">
        <v>30.66</v>
      </c>
      <c r="AA931" s="26" t="n">
        <v>23.84</v>
      </c>
    </row>
    <row r="932">
      <c r="A932" s="27" t="n">
        <v>295</v>
      </c>
      <c r="B932" s="28" t="n">
        <v>1</v>
      </c>
      <c r="C932" s="28" t="n">
        <v>4</v>
      </c>
      <c r="D932" s="28" t="n">
        <v>12</v>
      </c>
      <c r="E932" s="28" t="n">
        <v>16</v>
      </c>
      <c r="F932" s="28" t="n">
        <v>18</v>
      </c>
      <c r="G932" s="28" t="n">
        <v>38</v>
      </c>
      <c r="H932" s="28" t="n">
        <v>8</v>
      </c>
      <c r="I932" s="30" t="inlineStr">
        <is>
          <t>1 4 12 16 18 38</t>
        </is>
      </c>
      <c r="J932" s="28" t="n">
        <v>89</v>
      </c>
      <c r="K932" s="28" t="n">
        <v>1</v>
      </c>
      <c r="L932" s="28" t="n">
        <v>10</v>
      </c>
      <c r="M932" s="28" t="n">
        <v>37</v>
      </c>
      <c r="N932" s="28" t="n">
        <v>0</v>
      </c>
      <c r="O932" s="28" t="inlineStr">
        <is>
          <t>고1 저5</t>
        </is>
      </c>
      <c r="P932" s="27" t="n">
        <v>59</v>
      </c>
      <c r="Q932" s="28" t="inlineStr">
        <is>
          <t>-0</t>
        </is>
      </c>
      <c r="R932" s="28" t="inlineStr">
        <is>
          <t>상위52.2%</t>
        </is>
      </c>
      <c r="S932" s="28" t="n">
        <v>4</v>
      </c>
      <c r="T932" s="28" t="n">
        <v>0</v>
      </c>
      <c r="U932" s="28" t="n">
        <v>0</v>
      </c>
      <c r="V932" s="28" t="n">
        <v>0</v>
      </c>
      <c r="W932" s="28" t="n">
        <v>1</v>
      </c>
      <c r="X932" s="28" t="n">
        <v>28</v>
      </c>
      <c r="Y932" s="28" t="inlineStr">
        <is>
          <t>-</t>
        </is>
      </c>
      <c r="Z932" s="28" t="inlineStr">
        <is>
          <t>-</t>
        </is>
      </c>
      <c r="AA932" s="28" t="n">
        <v>14.03</v>
      </c>
    </row>
    <row r="933">
      <c r="A933" s="25" t="n">
        <v>294</v>
      </c>
      <c r="B933" s="26" t="n">
        <v>6</v>
      </c>
      <c r="C933" s="26" t="n">
        <v>10</v>
      </c>
      <c r="D933" s="26" t="n">
        <v>17</v>
      </c>
      <c r="E933" s="26" t="n">
        <v>30</v>
      </c>
      <c r="F933" s="26" t="n">
        <v>37</v>
      </c>
      <c r="G933" s="26" t="n">
        <v>38</v>
      </c>
      <c r="H933" s="26" t="n">
        <v>40</v>
      </c>
      <c r="I933" s="44" t="inlineStr">
        <is>
          <t>6 10 17 30 37 38</t>
        </is>
      </c>
      <c r="J933" s="26" t="n">
        <v>138</v>
      </c>
      <c r="K933" s="26" t="n">
        <v>2</v>
      </c>
      <c r="L933" s="26" t="n">
        <v>8</v>
      </c>
      <c r="M933" s="26" t="n">
        <v>32</v>
      </c>
      <c r="N933" s="26" t="n">
        <v>1</v>
      </c>
      <c r="O933" s="26" t="inlineStr">
        <is>
          <t>고3 저3</t>
        </is>
      </c>
      <c r="P933" s="25" t="n">
        <v>70</v>
      </c>
      <c r="Q933" s="26" t="inlineStr">
        <is>
          <t>+11</t>
        </is>
      </c>
      <c r="R933" s="26" t="inlineStr">
        <is>
          <t>상위17.7%</t>
        </is>
      </c>
      <c r="S933" s="26" t="n">
        <v>8</v>
      </c>
      <c r="T933" s="26" t="n">
        <v>0</v>
      </c>
      <c r="U933" s="26" t="n">
        <v>0</v>
      </c>
      <c r="V933" s="26" t="n">
        <v>0</v>
      </c>
      <c r="W933" s="26" t="n">
        <v>2</v>
      </c>
      <c r="X933" s="26" t="n">
        <v>32</v>
      </c>
      <c r="Y933" s="26" t="n">
        <v>4</v>
      </c>
      <c r="Z933" s="26" t="n">
        <v>24.07</v>
      </c>
      <c r="AA933" s="26" t="n">
        <v>14.54</v>
      </c>
    </row>
    <row r="934">
      <c r="A934" s="41" t="n">
        <v>293</v>
      </c>
      <c r="B934" s="42" t="n">
        <v>1</v>
      </c>
      <c r="C934" s="42" t="n">
        <v>9</v>
      </c>
      <c r="D934" s="42" t="n">
        <v>17</v>
      </c>
      <c r="E934" s="42" t="n">
        <v>21</v>
      </c>
      <c r="F934" s="42" t="n">
        <v>29</v>
      </c>
      <c r="G934" s="42" t="n">
        <v>33</v>
      </c>
      <c r="H934" s="42" t="n">
        <v>24</v>
      </c>
      <c r="I934" s="43" t="inlineStr">
        <is>
          <t>1 9 17 21 29 33</t>
        </is>
      </c>
      <c r="J934" s="42" t="n">
        <v>110</v>
      </c>
      <c r="K934" s="42" t="n">
        <v>6</v>
      </c>
      <c r="L934" s="42" t="n">
        <v>3</v>
      </c>
      <c r="M934" s="42" t="n">
        <v>32</v>
      </c>
      <c r="N934" s="42" t="n">
        <v>0</v>
      </c>
      <c r="O934" s="42" t="inlineStr">
        <is>
          <t>고2 저4</t>
        </is>
      </c>
      <c r="P934" s="41" t="n">
        <v>55</v>
      </c>
      <c r="Q934" s="42" t="inlineStr">
        <is>
          <t>-4</t>
        </is>
      </c>
      <c r="R934" s="42" t="inlineStr">
        <is>
          <t>상위66.9%</t>
        </is>
      </c>
      <c r="S934" s="42" t="n">
        <v>1</v>
      </c>
      <c r="T934" s="42" t="n">
        <v>0</v>
      </c>
      <c r="U934" s="42" t="n">
        <v>0</v>
      </c>
      <c r="V934" s="42" t="n">
        <v>0</v>
      </c>
      <c r="W934" s="42" t="n">
        <v>3</v>
      </c>
      <c r="X934" s="42" t="n">
        <v>23</v>
      </c>
      <c r="Y934" s="42" t="n">
        <v>6</v>
      </c>
      <c r="Z934" s="42" t="n">
        <v>16.57</v>
      </c>
      <c r="AA934" s="42" t="n">
        <v>21.88</v>
      </c>
    </row>
    <row r="935">
      <c r="A935" s="27" t="n">
        <v>292</v>
      </c>
      <c r="B935" s="28" t="n">
        <v>17</v>
      </c>
      <c r="C935" s="28" t="n">
        <v>18</v>
      </c>
      <c r="D935" s="28" t="n">
        <v>31</v>
      </c>
      <c r="E935" s="28" t="n">
        <v>32</v>
      </c>
      <c r="F935" s="28" t="n">
        <v>33</v>
      </c>
      <c r="G935" s="28" t="n">
        <v>34</v>
      </c>
      <c r="H935" s="28" t="n">
        <v>10</v>
      </c>
      <c r="I935" s="30" t="inlineStr">
        <is>
          <t>17 18 31 32 33 34</t>
        </is>
      </c>
      <c r="J935" s="28" t="n">
        <v>165</v>
      </c>
      <c r="K935" s="28" t="n">
        <v>3</v>
      </c>
      <c r="L935" s="28" t="n">
        <v>3</v>
      </c>
      <c r="M935" s="28" t="n">
        <v>17</v>
      </c>
      <c r="N935" s="28" t="n">
        <v>4</v>
      </c>
      <c r="O935" s="28" t="inlineStr">
        <is>
          <t>고4 저2</t>
        </is>
      </c>
      <c r="P935" s="27" t="n">
        <v>66</v>
      </c>
      <c r="Q935" s="28" t="inlineStr">
        <is>
          <t>+7</t>
        </is>
      </c>
      <c r="R935" s="28" t="inlineStr">
        <is>
          <t>상위29.4%</t>
        </is>
      </c>
      <c r="S935" s="28" t="n">
        <v>4</v>
      </c>
      <c r="T935" s="28" t="n">
        <v>0</v>
      </c>
      <c r="U935" s="28" t="n">
        <v>0</v>
      </c>
      <c r="V935" s="28" t="n">
        <v>0</v>
      </c>
      <c r="W935" s="28" t="n">
        <v>4</v>
      </c>
      <c r="X935" s="28" t="n">
        <v>27</v>
      </c>
      <c r="Y935" s="28" t="n">
        <v>14</v>
      </c>
      <c r="Z935" s="28" t="n">
        <v>7.2</v>
      </c>
      <c r="AA935" s="28" t="n">
        <v>17.38</v>
      </c>
    </row>
    <row r="936">
      <c r="A936" s="41" t="n">
        <v>291</v>
      </c>
      <c r="B936" s="42" t="n">
        <v>3</v>
      </c>
      <c r="C936" s="42" t="n">
        <v>7</v>
      </c>
      <c r="D936" s="42" t="n">
        <v>8</v>
      </c>
      <c r="E936" s="42" t="n">
        <v>18</v>
      </c>
      <c r="F936" s="42" t="n">
        <v>20</v>
      </c>
      <c r="G936" s="42" t="n">
        <v>42</v>
      </c>
      <c r="H936" s="42" t="n">
        <v>45</v>
      </c>
      <c r="I936" s="43" t="inlineStr">
        <is>
          <t>3 7 8 18 20 42</t>
        </is>
      </c>
      <c r="J936" s="42" t="n">
        <v>98</v>
      </c>
      <c r="K936" s="42" t="n">
        <v>2</v>
      </c>
      <c r="L936" s="42" t="n">
        <v>10</v>
      </c>
      <c r="M936" s="42" t="n">
        <v>39</v>
      </c>
      <c r="N936" s="42" t="n">
        <v>1</v>
      </c>
      <c r="O936" s="42" t="inlineStr">
        <is>
          <t>고1 저5</t>
        </is>
      </c>
      <c r="P936" s="41" t="n">
        <v>53</v>
      </c>
      <c r="Q936" s="42" t="inlineStr">
        <is>
          <t>-6</t>
        </is>
      </c>
      <c r="R936" s="42" t="inlineStr">
        <is>
          <t>상위73.7%</t>
        </is>
      </c>
      <c r="S936" s="42" t="n">
        <v>4</v>
      </c>
      <c r="T936" s="42" t="n">
        <v>0</v>
      </c>
      <c r="U936" s="42" t="n">
        <v>0</v>
      </c>
      <c r="V936" s="42" t="n">
        <v>0</v>
      </c>
      <c r="W936" s="42" t="n">
        <v>1</v>
      </c>
      <c r="X936" s="42" t="n">
        <v>25</v>
      </c>
      <c r="Y936" s="42" t="n">
        <v>7</v>
      </c>
      <c r="Z936" s="42" t="n">
        <v>14.51</v>
      </c>
      <c r="AA936" s="42" t="n">
        <v>20.99</v>
      </c>
    </row>
    <row r="937">
      <c r="A937" s="25" t="n">
        <v>290</v>
      </c>
      <c r="B937" s="26" t="n">
        <v>8</v>
      </c>
      <c r="C937" s="26" t="n">
        <v>13</v>
      </c>
      <c r="D937" s="26" t="n">
        <v>18</v>
      </c>
      <c r="E937" s="26" t="n">
        <v>32</v>
      </c>
      <c r="F937" s="26" t="n">
        <v>39</v>
      </c>
      <c r="G937" s="26" t="n">
        <v>45</v>
      </c>
      <c r="H937" s="26" t="n">
        <v>7</v>
      </c>
      <c r="I937" s="44" t="inlineStr">
        <is>
          <t>8 13 18 32 39 45</t>
        </is>
      </c>
      <c r="J937" s="26" t="n">
        <v>155</v>
      </c>
      <c r="K937" s="26" t="n">
        <v>3</v>
      </c>
      <c r="L937" s="26" t="n">
        <v>9</v>
      </c>
      <c r="M937" s="26" t="n">
        <v>37</v>
      </c>
      <c r="N937" s="26" t="n">
        <v>0</v>
      </c>
      <c r="O937" s="26" t="inlineStr">
        <is>
          <t>고3 저3</t>
        </is>
      </c>
      <c r="P937" s="25" t="n">
        <v>89</v>
      </c>
      <c r="Q937" s="26" t="inlineStr">
        <is>
          <t>+30</t>
        </is>
      </c>
      <c r="R937" s="26" t="inlineStr">
        <is>
          <t>상위0.5%</t>
        </is>
      </c>
      <c r="S937" s="26" t="n">
        <v>8</v>
      </c>
      <c r="T937" s="26" t="n">
        <v>0</v>
      </c>
      <c r="U937" s="26" t="n">
        <v>0</v>
      </c>
      <c r="V937" s="26" t="n">
        <v>0</v>
      </c>
      <c r="W937" s="26" t="n">
        <v>3</v>
      </c>
      <c r="X937" s="26" t="n">
        <v>40</v>
      </c>
      <c r="Y937" s="26" t="n">
        <v>13</v>
      </c>
      <c r="Z937" s="26" t="n">
        <v>21.49</v>
      </c>
      <c r="AA937" s="26" t="n">
        <v>25.35</v>
      </c>
    </row>
    <row r="938">
      <c r="A938" s="27" t="n">
        <v>289</v>
      </c>
      <c r="B938" s="28" t="n">
        <v>3</v>
      </c>
      <c r="C938" s="28" t="n">
        <v>14</v>
      </c>
      <c r="D938" s="28" t="n">
        <v>33</v>
      </c>
      <c r="E938" s="28" t="n">
        <v>37</v>
      </c>
      <c r="F938" s="28" t="n">
        <v>38</v>
      </c>
      <c r="G938" s="28" t="n">
        <v>42</v>
      </c>
      <c r="H938" s="28" t="n">
        <v>10</v>
      </c>
      <c r="I938" s="30" t="inlineStr">
        <is>
          <t>3 14 33 37 38 42</t>
        </is>
      </c>
      <c r="J938" s="28" t="n">
        <v>167</v>
      </c>
      <c r="K938" s="28" t="n">
        <v>3</v>
      </c>
      <c r="L938" s="28" t="n">
        <v>8</v>
      </c>
      <c r="M938" s="28" t="n">
        <v>39</v>
      </c>
      <c r="N938" s="28" t="n">
        <v>1</v>
      </c>
      <c r="O938" s="28" t="inlineStr">
        <is>
          <t>고4 저2</t>
        </is>
      </c>
      <c r="P938" s="27" t="n">
        <v>62</v>
      </c>
      <c r="Q938" s="28" t="inlineStr">
        <is>
          <t>+3</t>
        </is>
      </c>
      <c r="R938" s="28" t="inlineStr">
        <is>
          <t>상위41.2%</t>
        </is>
      </c>
      <c r="S938" s="28" t="n">
        <v>6</v>
      </c>
      <c r="T938" s="28" t="n">
        <v>0</v>
      </c>
      <c r="U938" s="28" t="n">
        <v>0</v>
      </c>
      <c r="V938" s="28" t="n">
        <v>0</v>
      </c>
      <c r="W938" s="28" t="n">
        <v>0</v>
      </c>
      <c r="X938" s="28" t="n">
        <v>31</v>
      </c>
      <c r="Y938" s="28" t="inlineStr">
        <is>
          <t>-</t>
        </is>
      </c>
      <c r="Z938" s="28" t="inlineStr">
        <is>
          <t>-</t>
        </is>
      </c>
      <c r="AA938" s="28" t="n">
        <v>10.59</v>
      </c>
    </row>
    <row r="939">
      <c r="A939" s="41" t="n">
        <v>288</v>
      </c>
      <c r="B939" s="42" t="n">
        <v>1</v>
      </c>
      <c r="C939" s="42" t="n">
        <v>12</v>
      </c>
      <c r="D939" s="42" t="n">
        <v>17</v>
      </c>
      <c r="E939" s="42" t="n">
        <v>28</v>
      </c>
      <c r="F939" s="42" t="n">
        <v>35</v>
      </c>
      <c r="G939" s="42" t="n">
        <v>41</v>
      </c>
      <c r="H939" s="42" t="n">
        <v>10</v>
      </c>
      <c r="I939" s="43" t="inlineStr">
        <is>
          <t>1 12 17 28 35 41</t>
        </is>
      </c>
      <c r="J939" s="42" t="n">
        <v>134</v>
      </c>
      <c r="K939" s="42" t="n">
        <v>4</v>
      </c>
      <c r="L939" s="42" t="n">
        <v>8</v>
      </c>
      <c r="M939" s="42" t="n">
        <v>40</v>
      </c>
      <c r="N939" s="42" t="n">
        <v>0</v>
      </c>
      <c r="O939" s="42" t="inlineStr">
        <is>
          <t>고3 저3</t>
        </is>
      </c>
      <c r="P939" s="41" t="n">
        <v>55</v>
      </c>
      <c r="Q939" s="42" t="inlineStr">
        <is>
          <t>-4</t>
        </is>
      </c>
      <c r="R939" s="42" t="inlineStr">
        <is>
          <t>상위66.9%</t>
        </is>
      </c>
      <c r="S939" s="42" t="n">
        <v>4</v>
      </c>
      <c r="T939" s="42" t="n">
        <v>0</v>
      </c>
      <c r="U939" s="42" t="n">
        <v>0</v>
      </c>
      <c r="V939" s="42" t="n">
        <v>0</v>
      </c>
      <c r="W939" s="42" t="n">
        <v>3</v>
      </c>
      <c r="X939" s="42" t="n">
        <v>23</v>
      </c>
      <c r="Y939" s="42" t="n">
        <v>4</v>
      </c>
      <c r="Z939" s="42" t="n">
        <v>23.57</v>
      </c>
      <c r="AA939" s="42" t="n">
        <v>17.37</v>
      </c>
    </row>
    <row r="940">
      <c r="A940" s="25" t="n">
        <v>287</v>
      </c>
      <c r="B940" s="26" t="n">
        <v>6</v>
      </c>
      <c r="C940" s="26" t="n">
        <v>12</v>
      </c>
      <c r="D940" s="26" t="n">
        <v>24</v>
      </c>
      <c r="E940" s="26" t="n">
        <v>27</v>
      </c>
      <c r="F940" s="26" t="n">
        <v>35</v>
      </c>
      <c r="G940" s="26" t="n">
        <v>37</v>
      </c>
      <c r="H940" s="26" t="n">
        <v>41</v>
      </c>
      <c r="I940" s="44" t="inlineStr">
        <is>
          <t>6 12 24 27 35 37</t>
        </is>
      </c>
      <c r="J940" s="26" t="n">
        <v>141</v>
      </c>
      <c r="K940" s="26" t="n">
        <v>3</v>
      </c>
      <c r="L940" s="26" t="n">
        <v>10</v>
      </c>
      <c r="M940" s="26" t="n">
        <v>31</v>
      </c>
      <c r="N940" s="26" t="n">
        <v>0</v>
      </c>
      <c r="O940" s="26" t="inlineStr">
        <is>
          <t>고4 저2</t>
        </is>
      </c>
      <c r="P940" s="25" t="n">
        <v>67</v>
      </c>
      <c r="Q940" s="26" t="inlineStr">
        <is>
          <t>+8</t>
        </is>
      </c>
      <c r="R940" s="26" t="inlineStr">
        <is>
          <t>상위26.4%</t>
        </is>
      </c>
      <c r="S940" s="26" t="n">
        <v>6</v>
      </c>
      <c r="T940" s="26" t="n">
        <v>0</v>
      </c>
      <c r="U940" s="26" t="n">
        <v>0</v>
      </c>
      <c r="V940" s="26" t="n">
        <v>0</v>
      </c>
      <c r="W940" s="26" t="n">
        <v>1</v>
      </c>
      <c r="X940" s="26" t="n">
        <v>32</v>
      </c>
      <c r="Y940" s="26" t="n">
        <v>7</v>
      </c>
      <c r="Z940" s="26" t="n">
        <v>13.29</v>
      </c>
      <c r="AA940" s="26" t="n">
        <v>23.24</v>
      </c>
    </row>
    <row r="941">
      <c r="A941" s="38" t="n">
        <v>286</v>
      </c>
      <c r="B941" s="39" t="n">
        <v>1</v>
      </c>
      <c r="C941" s="39" t="n">
        <v>15</v>
      </c>
      <c r="D941" s="39" t="n">
        <v>19</v>
      </c>
      <c r="E941" s="39" t="n">
        <v>40</v>
      </c>
      <c r="F941" s="39" t="n">
        <v>42</v>
      </c>
      <c r="G941" s="39" t="n">
        <v>44</v>
      </c>
      <c r="H941" s="39" t="n">
        <v>17</v>
      </c>
      <c r="I941" s="40" t="inlineStr">
        <is>
          <t>1 15 19 40 42 44</t>
        </is>
      </c>
      <c r="J941" s="39" t="n">
        <v>161</v>
      </c>
      <c r="K941" s="39" t="n">
        <v>3</v>
      </c>
      <c r="L941" s="39" t="n">
        <v>7</v>
      </c>
      <c r="M941" s="39" t="n">
        <v>43</v>
      </c>
      <c r="N941" s="39" t="n">
        <v>0</v>
      </c>
      <c r="O941" s="39" t="inlineStr">
        <is>
          <t>고3 저3</t>
        </is>
      </c>
      <c r="P941" s="38" t="n">
        <v>49</v>
      </c>
      <c r="Q941" s="39" t="inlineStr">
        <is>
          <t>-10</t>
        </is>
      </c>
      <c r="R941" s="39" t="inlineStr">
        <is>
          <t>상위84.8%</t>
        </is>
      </c>
      <c r="S941" s="39" t="n">
        <v>4</v>
      </c>
      <c r="T941" s="39" t="n">
        <v>0</v>
      </c>
      <c r="U941" s="39" t="n">
        <v>0</v>
      </c>
      <c r="V941" s="39" t="n">
        <v>0</v>
      </c>
      <c r="W941" s="39" t="n">
        <v>1</v>
      </c>
      <c r="X941" s="39" t="n">
        <v>23</v>
      </c>
      <c r="Y941" s="39" t="n">
        <v>3</v>
      </c>
      <c r="Z941" s="39" t="n">
        <v>32.37</v>
      </c>
      <c r="AA941" s="39" t="n">
        <v>10.33</v>
      </c>
    </row>
    <row r="942">
      <c r="A942" s="25" t="n">
        <v>285</v>
      </c>
      <c r="B942" s="26" t="n">
        <v>13</v>
      </c>
      <c r="C942" s="26" t="n">
        <v>33</v>
      </c>
      <c r="D942" s="26" t="n">
        <v>37</v>
      </c>
      <c r="E942" s="26" t="n">
        <v>40</v>
      </c>
      <c r="F942" s="26" t="n">
        <v>41</v>
      </c>
      <c r="G942" s="26" t="n">
        <v>45</v>
      </c>
      <c r="H942" s="26" t="n">
        <v>2</v>
      </c>
      <c r="I942" s="44" t="inlineStr">
        <is>
          <t>13 33 37 40 41 45</t>
        </is>
      </c>
      <c r="J942" s="26" t="n">
        <v>209</v>
      </c>
      <c r="K942" s="26" t="n">
        <v>5</v>
      </c>
      <c r="L942" s="26" t="n">
        <v>7</v>
      </c>
      <c r="M942" s="26" t="n">
        <v>32</v>
      </c>
      <c r="N942" s="26" t="n">
        <v>1</v>
      </c>
      <c r="O942" s="26" t="inlineStr">
        <is>
          <t>고5 저1</t>
        </is>
      </c>
      <c r="P942" s="25" t="n">
        <v>92</v>
      </c>
      <c r="Q942" s="26" t="inlineStr">
        <is>
          <t>+33</t>
        </is>
      </c>
      <c r="R942" s="26" t="inlineStr">
        <is>
          <t>상위0.2%</t>
        </is>
      </c>
      <c r="S942" s="26" t="n">
        <v>5</v>
      </c>
      <c r="T942" s="26" t="n">
        <v>0</v>
      </c>
      <c r="U942" s="26" t="n">
        <v>0</v>
      </c>
      <c r="V942" s="26" t="n">
        <v>0</v>
      </c>
      <c r="W942" s="26" t="n">
        <v>2</v>
      </c>
      <c r="X942" s="26" t="n">
        <v>43</v>
      </c>
      <c r="Y942" s="26" t="n">
        <v>3</v>
      </c>
      <c r="Z942" s="26" t="n">
        <v>31.64</v>
      </c>
      <c r="AA942" s="26" t="n">
        <v>23.46</v>
      </c>
    </row>
    <row r="943">
      <c r="A943" s="25" t="n">
        <v>284</v>
      </c>
      <c r="B943" s="26" t="n">
        <v>2</v>
      </c>
      <c r="C943" s="26" t="n">
        <v>7</v>
      </c>
      <c r="D943" s="26" t="n">
        <v>15</v>
      </c>
      <c r="E943" s="26" t="n">
        <v>24</v>
      </c>
      <c r="F943" s="26" t="n">
        <v>30</v>
      </c>
      <c r="G943" s="26" t="n">
        <v>45</v>
      </c>
      <c r="H943" s="26" t="n">
        <v>28</v>
      </c>
      <c r="I943" s="44" t="inlineStr">
        <is>
          <t>2 7 15 24 30 45</t>
        </is>
      </c>
      <c r="J943" s="26" t="n">
        <v>123</v>
      </c>
      <c r="K943" s="26" t="n">
        <v>3</v>
      </c>
      <c r="L943" s="26" t="n">
        <v>9</v>
      </c>
      <c r="M943" s="26" t="n">
        <v>43</v>
      </c>
      <c r="N943" s="26" t="n">
        <v>0</v>
      </c>
      <c r="O943" s="26" t="inlineStr">
        <is>
          <t>고3 저3</t>
        </is>
      </c>
      <c r="P943" s="25" t="n">
        <v>68</v>
      </c>
      <c r="Q943" s="26" t="inlineStr">
        <is>
          <t>+9</t>
        </is>
      </c>
      <c r="R943" s="26" t="inlineStr">
        <is>
          <t>상위23.2%</t>
        </is>
      </c>
      <c r="S943" s="26" t="n">
        <v>7</v>
      </c>
      <c r="T943" s="26" t="n">
        <v>0</v>
      </c>
      <c r="U943" s="26" t="n">
        <v>0</v>
      </c>
      <c r="V943" s="26" t="n">
        <v>0</v>
      </c>
      <c r="W943" s="26" t="n">
        <v>2</v>
      </c>
      <c r="X943" s="26" t="n">
        <v>31</v>
      </c>
      <c r="Y943" s="26" t="n">
        <v>3</v>
      </c>
      <c r="Z943" s="26" t="n">
        <v>31.18</v>
      </c>
      <c r="AA943" s="26" t="n">
        <v>23.98</v>
      </c>
    </row>
    <row r="944">
      <c r="A944" s="25" t="n">
        <v>283</v>
      </c>
      <c r="B944" s="26" t="n">
        <v>6</v>
      </c>
      <c r="C944" s="26" t="n">
        <v>8</v>
      </c>
      <c r="D944" s="26" t="n">
        <v>18</v>
      </c>
      <c r="E944" s="26" t="n">
        <v>31</v>
      </c>
      <c r="F944" s="26" t="n">
        <v>38</v>
      </c>
      <c r="G944" s="26" t="n">
        <v>45</v>
      </c>
      <c r="H944" s="26" t="n">
        <v>42</v>
      </c>
      <c r="I944" s="44" t="inlineStr">
        <is>
          <t>6 8 18 31 38 45</t>
        </is>
      </c>
      <c r="J944" s="26" t="n">
        <v>146</v>
      </c>
      <c r="K944" s="26" t="n">
        <v>2</v>
      </c>
      <c r="L944" s="26" t="n">
        <v>9</v>
      </c>
      <c r="M944" s="26" t="n">
        <v>39</v>
      </c>
      <c r="N944" s="26" t="n">
        <v>0</v>
      </c>
      <c r="O944" s="26" t="inlineStr">
        <is>
          <t>고3 저3</t>
        </is>
      </c>
      <c r="P944" s="25" t="n">
        <v>80</v>
      </c>
      <c r="Q944" s="26" t="inlineStr">
        <is>
          <t>+21</t>
        </is>
      </c>
      <c r="R944" s="26" t="inlineStr">
        <is>
          <t>상위3.7%</t>
        </is>
      </c>
      <c r="S944" s="26" t="n">
        <v>9</v>
      </c>
      <c r="T944" s="26" t="n">
        <v>0</v>
      </c>
      <c r="U944" s="26" t="n">
        <v>0</v>
      </c>
      <c r="V944" s="26" t="n">
        <v>1</v>
      </c>
      <c r="W944" s="26" t="n">
        <v>2</v>
      </c>
      <c r="X944" s="26" t="n">
        <v>35</v>
      </c>
      <c r="Y944" s="26" t="n">
        <v>3</v>
      </c>
      <c r="Z944" s="26" t="n">
        <v>31.37</v>
      </c>
      <c r="AA944" s="26" t="n">
        <v>26.73</v>
      </c>
    </row>
    <row r="945">
      <c r="A945" s="41" t="n">
        <v>282</v>
      </c>
      <c r="B945" s="42" t="n">
        <v>2</v>
      </c>
      <c r="C945" s="42" t="n">
        <v>5</v>
      </c>
      <c r="D945" s="42" t="n">
        <v>10</v>
      </c>
      <c r="E945" s="42" t="n">
        <v>18</v>
      </c>
      <c r="F945" s="42" t="n">
        <v>31</v>
      </c>
      <c r="G945" s="42" t="n">
        <v>32</v>
      </c>
      <c r="H945" s="42" t="n">
        <v>30</v>
      </c>
      <c r="I945" s="43" t="inlineStr">
        <is>
          <t>2 5 10 18 31 32</t>
        </is>
      </c>
      <c r="J945" s="42" t="n">
        <v>98</v>
      </c>
      <c r="K945" s="42" t="n">
        <v>2</v>
      </c>
      <c r="L945" s="42" t="n">
        <v>8</v>
      </c>
      <c r="M945" s="42" t="n">
        <v>30</v>
      </c>
      <c r="N945" s="42" t="n">
        <v>1</v>
      </c>
      <c r="O945" s="42" t="inlineStr">
        <is>
          <t>고2 저4</t>
        </is>
      </c>
      <c r="P945" s="41" t="n">
        <v>55</v>
      </c>
      <c r="Q945" s="42" t="inlineStr">
        <is>
          <t>-4</t>
        </is>
      </c>
      <c r="R945" s="42" t="inlineStr">
        <is>
          <t>상위66.9%</t>
        </is>
      </c>
      <c r="S945" s="42" t="n">
        <v>4</v>
      </c>
      <c r="T945" s="42" t="n">
        <v>0</v>
      </c>
      <c r="U945" s="42" t="n">
        <v>0</v>
      </c>
      <c r="V945" s="42" t="n">
        <v>0</v>
      </c>
      <c r="W945" s="42" t="n">
        <v>3</v>
      </c>
      <c r="X945" s="42" t="n">
        <v>23</v>
      </c>
      <c r="Y945" s="42" t="n">
        <v>7</v>
      </c>
      <c r="Z945" s="42" t="n">
        <v>13.22</v>
      </c>
      <c r="AA945" s="42" t="n">
        <v>17.44</v>
      </c>
    </row>
    <row r="946">
      <c r="A946" s="41" t="n">
        <v>281</v>
      </c>
      <c r="B946" s="42" t="n">
        <v>1</v>
      </c>
      <c r="C946" s="42" t="n">
        <v>3</v>
      </c>
      <c r="D946" s="42" t="n">
        <v>4</v>
      </c>
      <c r="E946" s="42" t="n">
        <v>6</v>
      </c>
      <c r="F946" s="42" t="n">
        <v>14</v>
      </c>
      <c r="G946" s="42" t="n">
        <v>41</v>
      </c>
      <c r="H946" s="42" t="n">
        <v>12</v>
      </c>
      <c r="I946" s="43" t="inlineStr">
        <is>
          <t>1 3 4 6 14 41</t>
        </is>
      </c>
      <c r="J946" s="42" t="n">
        <v>69</v>
      </c>
      <c r="K946" s="42" t="n">
        <v>3</v>
      </c>
      <c r="L946" s="42" t="n">
        <v>8</v>
      </c>
      <c r="M946" s="42" t="n">
        <v>40</v>
      </c>
      <c r="N946" s="42" t="n">
        <v>1</v>
      </c>
      <c r="O946" s="42" t="inlineStr">
        <is>
          <t>고1 저5</t>
        </is>
      </c>
      <c r="P946" s="41" t="n">
        <v>55</v>
      </c>
      <c r="Q946" s="42" t="inlineStr">
        <is>
          <t>-4</t>
        </is>
      </c>
      <c r="R946" s="42" t="inlineStr">
        <is>
          <t>상위66.9%</t>
        </is>
      </c>
      <c r="S946" s="42" t="n">
        <v>0</v>
      </c>
      <c r="T946" s="42" t="n">
        <v>0</v>
      </c>
      <c r="U946" s="42" t="n">
        <v>0</v>
      </c>
      <c r="V946" s="42" t="n">
        <v>0</v>
      </c>
      <c r="W946" s="42" t="n">
        <v>1</v>
      </c>
      <c r="X946" s="42" t="n">
        <v>26</v>
      </c>
      <c r="Y946" s="42" t="n">
        <v>6</v>
      </c>
      <c r="Z946" s="42" t="n">
        <v>15.55</v>
      </c>
      <c r="AA946" s="42" t="n">
        <v>6.86</v>
      </c>
    </row>
    <row r="947">
      <c r="A947" s="38" t="n">
        <v>280</v>
      </c>
      <c r="B947" s="39" t="n">
        <v>10</v>
      </c>
      <c r="C947" s="39" t="n">
        <v>11</v>
      </c>
      <c r="D947" s="39" t="n">
        <v>23</v>
      </c>
      <c r="E947" s="39" t="n">
        <v>24</v>
      </c>
      <c r="F947" s="39" t="n">
        <v>36</v>
      </c>
      <c r="G947" s="39" t="n">
        <v>37</v>
      </c>
      <c r="H947" s="39" t="n">
        <v>35</v>
      </c>
      <c r="I947" s="40" t="inlineStr">
        <is>
          <t>10 11 23 24 36 37</t>
        </is>
      </c>
      <c r="J947" s="39" t="n">
        <v>141</v>
      </c>
      <c r="K947" s="39" t="n">
        <v>3</v>
      </c>
      <c r="L947" s="39" t="n">
        <v>2</v>
      </c>
      <c r="M947" s="39" t="n">
        <v>27</v>
      </c>
      <c r="N947" s="39" t="n">
        <v>3</v>
      </c>
      <c r="O947" s="39" t="inlineStr">
        <is>
          <t>고4 저2</t>
        </is>
      </c>
      <c r="P947" s="38" t="n">
        <v>51</v>
      </c>
      <c r="Q947" s="39" t="inlineStr">
        <is>
          <t>-8</t>
        </is>
      </c>
      <c r="R947" s="39" t="inlineStr">
        <is>
          <t>상위79.2%</t>
        </is>
      </c>
      <c r="S947" s="39" t="n">
        <v>0</v>
      </c>
      <c r="T947" s="39" t="n">
        <v>0</v>
      </c>
      <c r="U947" s="39" t="n">
        <v>0</v>
      </c>
      <c r="V947" s="39" t="n">
        <v>0</v>
      </c>
      <c r="W947" s="39" t="n">
        <v>1</v>
      </c>
      <c r="X947" s="39" t="n">
        <v>24</v>
      </c>
      <c r="Y947" s="39" t="n">
        <v>7</v>
      </c>
      <c r="Z947" s="39" t="n">
        <v>13.55</v>
      </c>
      <c r="AA947" s="39" t="n">
        <v>14.75</v>
      </c>
    </row>
    <row r="948">
      <c r="A948" s="25" t="n">
        <v>279</v>
      </c>
      <c r="B948" s="26" t="n">
        <v>7</v>
      </c>
      <c r="C948" s="26" t="n">
        <v>16</v>
      </c>
      <c r="D948" s="26" t="n">
        <v>31</v>
      </c>
      <c r="E948" s="26" t="n">
        <v>36</v>
      </c>
      <c r="F948" s="26" t="n">
        <v>37</v>
      </c>
      <c r="G948" s="26" t="n">
        <v>38</v>
      </c>
      <c r="H948" s="26" t="n">
        <v>11</v>
      </c>
      <c r="I948" s="44" t="inlineStr">
        <is>
          <t>7 16 31 36 37 38</t>
        </is>
      </c>
      <c r="J948" s="26" t="n">
        <v>165</v>
      </c>
      <c r="K948" s="26" t="n">
        <v>3</v>
      </c>
      <c r="L948" s="26" t="n">
        <v>9</v>
      </c>
      <c r="M948" s="26" t="n">
        <v>31</v>
      </c>
      <c r="N948" s="26" t="n">
        <v>2</v>
      </c>
      <c r="O948" s="26" t="inlineStr">
        <is>
          <t>고4 저2</t>
        </is>
      </c>
      <c r="P948" s="25" t="n">
        <v>75</v>
      </c>
      <c r="Q948" s="26" t="inlineStr">
        <is>
          <t>+16</t>
        </is>
      </c>
      <c r="R948" s="26" t="inlineStr">
        <is>
          <t>상위7.8%</t>
        </is>
      </c>
      <c r="S948" s="26" t="n">
        <v>4</v>
      </c>
      <c r="T948" s="26" t="n">
        <v>0</v>
      </c>
      <c r="U948" s="26" t="n">
        <v>0</v>
      </c>
      <c r="V948" s="26" t="n">
        <v>0</v>
      </c>
      <c r="W948" s="26" t="n">
        <v>1</v>
      </c>
      <c r="X948" s="26" t="n">
        <v>36</v>
      </c>
      <c r="Y948" s="26" t="n">
        <v>5</v>
      </c>
      <c r="Z948" s="26" t="n">
        <v>19.14</v>
      </c>
      <c r="AA948" s="26" t="n">
        <v>12.03</v>
      </c>
    </row>
    <row r="949">
      <c r="A949" s="38" t="n">
        <v>278</v>
      </c>
      <c r="B949" s="39" t="n">
        <v>3</v>
      </c>
      <c r="C949" s="39" t="n">
        <v>11</v>
      </c>
      <c r="D949" s="39" t="n">
        <v>37</v>
      </c>
      <c r="E949" s="39" t="n">
        <v>39</v>
      </c>
      <c r="F949" s="39" t="n">
        <v>41</v>
      </c>
      <c r="G949" s="39" t="n">
        <v>43</v>
      </c>
      <c r="H949" s="39" t="n">
        <v>13</v>
      </c>
      <c r="I949" s="40" t="inlineStr">
        <is>
          <t>3 11 37 39 41 43</t>
        </is>
      </c>
      <c r="J949" s="39" t="n">
        <v>174</v>
      </c>
      <c r="K949" s="39" t="n">
        <v>6</v>
      </c>
      <c r="L949" s="39" t="n">
        <v>7</v>
      </c>
      <c r="M949" s="39" t="n">
        <v>40</v>
      </c>
      <c r="N949" s="39" t="n">
        <v>0</v>
      </c>
      <c r="O949" s="39" t="inlineStr">
        <is>
          <t>고4 저2</t>
        </is>
      </c>
      <c r="P949" s="38" t="n">
        <v>47</v>
      </c>
      <c r="Q949" s="39" t="inlineStr">
        <is>
          <t>-12</t>
        </is>
      </c>
      <c r="R949" s="39" t="inlineStr">
        <is>
          <t>상위89.0%</t>
        </is>
      </c>
      <c r="S949" s="39" t="n">
        <v>1</v>
      </c>
      <c r="T949" s="39" t="n">
        <v>0</v>
      </c>
      <c r="U949" s="39" t="n">
        <v>0</v>
      </c>
      <c r="V949" s="39" t="n">
        <v>0</v>
      </c>
      <c r="W949" s="39" t="n">
        <v>1</v>
      </c>
      <c r="X949" s="39" t="n">
        <v>22</v>
      </c>
      <c r="Y949" s="39" t="n">
        <v>3</v>
      </c>
      <c r="Z949" s="39" t="n">
        <v>31.87</v>
      </c>
      <c r="AA949" s="39" t="n">
        <v>20.63</v>
      </c>
    </row>
    <row r="950">
      <c r="A950" s="41" t="n">
        <v>277</v>
      </c>
      <c r="B950" s="42" t="n">
        <v>10</v>
      </c>
      <c r="C950" s="42" t="n">
        <v>12</v>
      </c>
      <c r="D950" s="42" t="n">
        <v>13</v>
      </c>
      <c r="E950" s="42" t="n">
        <v>15</v>
      </c>
      <c r="F950" s="42" t="n">
        <v>25</v>
      </c>
      <c r="G950" s="42" t="n">
        <v>29</v>
      </c>
      <c r="H950" s="42" t="n">
        <v>20</v>
      </c>
      <c r="I950" s="43" t="inlineStr">
        <is>
          <t>10 12 13 15 25 29</t>
        </is>
      </c>
      <c r="J950" s="42" t="n">
        <v>104</v>
      </c>
      <c r="K950" s="42" t="n">
        <v>4</v>
      </c>
      <c r="L950" s="42" t="n">
        <v>8</v>
      </c>
      <c r="M950" s="42" t="n">
        <v>19</v>
      </c>
      <c r="N950" s="42" t="n">
        <v>1</v>
      </c>
      <c r="O950" s="42" t="inlineStr">
        <is>
          <t>고2 저4</t>
        </is>
      </c>
      <c r="P950" s="41" t="n">
        <v>57</v>
      </c>
      <c r="Q950" s="42" t="inlineStr">
        <is>
          <t>-2</t>
        </is>
      </c>
      <c r="R950" s="42" t="inlineStr">
        <is>
          <t>상위59.3%</t>
        </is>
      </c>
      <c r="S950" s="42" t="n">
        <v>0</v>
      </c>
      <c r="T950" s="42" t="n">
        <v>0</v>
      </c>
      <c r="U950" s="42" t="n">
        <v>0</v>
      </c>
      <c r="V950" s="42" t="n">
        <v>0</v>
      </c>
      <c r="W950" s="42" t="n">
        <v>1</v>
      </c>
      <c r="X950" s="42" t="n">
        <v>27</v>
      </c>
      <c r="Y950" s="42" t="n">
        <v>3</v>
      </c>
      <c r="Z950" s="42" t="n">
        <v>32.73</v>
      </c>
      <c r="AA950" s="42" t="n">
        <v>15.14</v>
      </c>
    </row>
    <row r="951">
      <c r="A951" s="38" t="n">
        <v>276</v>
      </c>
      <c r="B951" s="39" t="n">
        <v>4</v>
      </c>
      <c r="C951" s="39" t="n">
        <v>15</v>
      </c>
      <c r="D951" s="39" t="n">
        <v>21</v>
      </c>
      <c r="E951" s="39" t="n">
        <v>33</v>
      </c>
      <c r="F951" s="39" t="n">
        <v>39</v>
      </c>
      <c r="G951" s="39" t="n">
        <v>41</v>
      </c>
      <c r="H951" s="39" t="n">
        <v>25</v>
      </c>
      <c r="I951" s="40" t="inlineStr">
        <is>
          <t>4 15 21 33 39 41</t>
        </is>
      </c>
      <c r="J951" s="39" t="n">
        <v>153</v>
      </c>
      <c r="K951" s="39" t="n">
        <v>5</v>
      </c>
      <c r="L951" s="39" t="n">
        <v>8</v>
      </c>
      <c r="M951" s="39" t="n">
        <v>37</v>
      </c>
      <c r="N951" s="39" t="n">
        <v>0</v>
      </c>
      <c r="O951" s="39" t="inlineStr">
        <is>
          <t>고3 저3</t>
        </is>
      </c>
      <c r="P951" s="38" t="n">
        <v>42</v>
      </c>
      <c r="Q951" s="39" t="inlineStr">
        <is>
          <t>-17</t>
        </is>
      </c>
      <c r="R951" s="39" t="inlineStr">
        <is>
          <t>상위95.6%</t>
        </is>
      </c>
      <c r="S951" s="39" t="n">
        <v>3</v>
      </c>
      <c r="T951" s="39" t="n">
        <v>0</v>
      </c>
      <c r="U951" s="39" t="n">
        <v>0</v>
      </c>
      <c r="V951" s="39" t="n">
        <v>0</v>
      </c>
      <c r="W951" s="39" t="n">
        <v>0</v>
      </c>
      <c r="X951" s="39" t="n">
        <v>21</v>
      </c>
      <c r="Y951" s="39" t="n">
        <v>3</v>
      </c>
      <c r="Z951" s="39" t="n">
        <v>33.13</v>
      </c>
      <c r="AA951" s="39" t="n">
        <v>14.59</v>
      </c>
    </row>
    <row r="952">
      <c r="A952" s="41" t="n">
        <v>275</v>
      </c>
      <c r="B952" s="42" t="n">
        <v>14</v>
      </c>
      <c r="C952" s="42" t="n">
        <v>19</v>
      </c>
      <c r="D952" s="42" t="n">
        <v>20</v>
      </c>
      <c r="E952" s="42" t="n">
        <v>35</v>
      </c>
      <c r="F952" s="42" t="n">
        <v>38</v>
      </c>
      <c r="G952" s="42" t="n">
        <v>40</v>
      </c>
      <c r="H952" s="42" t="n">
        <v>26</v>
      </c>
      <c r="I952" s="43" t="inlineStr">
        <is>
          <t>14 19 20 35 38 40</t>
        </is>
      </c>
      <c r="J952" s="42" t="n">
        <v>166</v>
      </c>
      <c r="K952" s="42" t="n">
        <v>2</v>
      </c>
      <c r="L952" s="42" t="n">
        <v>8</v>
      </c>
      <c r="M952" s="42" t="n">
        <v>26</v>
      </c>
      <c r="N952" s="42" t="n">
        <v>1</v>
      </c>
      <c r="O952" s="42" t="inlineStr">
        <is>
          <t>고3 저3</t>
        </is>
      </c>
      <c r="P952" s="41" t="n">
        <v>58</v>
      </c>
      <c r="Q952" s="42" t="inlineStr">
        <is>
          <t>-1</t>
        </is>
      </c>
      <c r="R952" s="42" t="inlineStr">
        <is>
          <t>상위55.5%</t>
        </is>
      </c>
      <c r="S952" s="42" t="n">
        <v>4</v>
      </c>
      <c r="T952" s="42" t="n">
        <v>0</v>
      </c>
      <c r="U952" s="42" t="n">
        <v>0</v>
      </c>
      <c r="V952" s="42" t="n">
        <v>0</v>
      </c>
      <c r="W952" s="42" t="n">
        <v>0</v>
      </c>
      <c r="X952" s="42" t="n">
        <v>29</v>
      </c>
      <c r="Y952" s="42" t="n">
        <v>1</v>
      </c>
      <c r="Z952" s="42" t="n">
        <v>100.44</v>
      </c>
      <c r="AA952" s="42" t="n">
        <v>21.28</v>
      </c>
    </row>
    <row r="953">
      <c r="A953" s="27" t="n">
        <v>274</v>
      </c>
      <c r="B953" s="28" t="n">
        <v>13</v>
      </c>
      <c r="C953" s="28" t="n">
        <v>14</v>
      </c>
      <c r="D953" s="28" t="n">
        <v>15</v>
      </c>
      <c r="E953" s="28" t="n">
        <v>26</v>
      </c>
      <c r="F953" s="28" t="n">
        <v>35</v>
      </c>
      <c r="G953" s="28" t="n">
        <v>39</v>
      </c>
      <c r="H953" s="28" t="n">
        <v>25</v>
      </c>
      <c r="I953" s="30" t="inlineStr">
        <is>
          <t>13 14 15 26 35 39</t>
        </is>
      </c>
      <c r="J953" s="28" t="n">
        <v>142</v>
      </c>
      <c r="K953" s="28" t="n">
        <v>4</v>
      </c>
      <c r="L953" s="28" t="n">
        <v>8</v>
      </c>
      <c r="M953" s="28" t="n">
        <v>26</v>
      </c>
      <c r="N953" s="28" t="n">
        <v>2</v>
      </c>
      <c r="O953" s="28" t="inlineStr">
        <is>
          <t>고3 저3</t>
        </is>
      </c>
      <c r="P953" s="27" t="n">
        <v>66</v>
      </c>
      <c r="Q953" s="28" t="inlineStr">
        <is>
          <t>+7</t>
        </is>
      </c>
      <c r="R953" s="28" t="inlineStr">
        <is>
          <t>상위29.4%</t>
        </is>
      </c>
      <c r="S953" s="28" t="n">
        <v>7</v>
      </c>
      <c r="T953" s="28" t="n">
        <v>0</v>
      </c>
      <c r="U953" s="28" t="n">
        <v>0</v>
      </c>
      <c r="V953" s="28" t="n">
        <v>0</v>
      </c>
      <c r="W953" s="28" t="n">
        <v>2</v>
      </c>
      <c r="X953" s="28" t="n">
        <v>30</v>
      </c>
      <c r="Y953" s="28" t="n">
        <v>4</v>
      </c>
      <c r="Z953" s="28" t="n">
        <v>25.05</v>
      </c>
      <c r="AA953" s="28" t="n">
        <v>25.51</v>
      </c>
    </row>
    <row r="954">
      <c r="A954" s="25" t="n">
        <v>273</v>
      </c>
      <c r="B954" s="26" t="n">
        <v>1</v>
      </c>
      <c r="C954" s="26" t="n">
        <v>8</v>
      </c>
      <c r="D954" s="26" t="n">
        <v>24</v>
      </c>
      <c r="E954" s="26" t="n">
        <v>31</v>
      </c>
      <c r="F954" s="26" t="n">
        <v>34</v>
      </c>
      <c r="G954" s="26" t="n">
        <v>44</v>
      </c>
      <c r="H954" s="26" t="n">
        <v>6</v>
      </c>
      <c r="I954" s="44" t="inlineStr">
        <is>
          <t>1 8 24 31 34 44</t>
        </is>
      </c>
      <c r="J954" s="26" t="n">
        <v>142</v>
      </c>
      <c r="K954" s="26" t="n">
        <v>2</v>
      </c>
      <c r="L954" s="26" t="n">
        <v>7</v>
      </c>
      <c r="M954" s="26" t="n">
        <v>43</v>
      </c>
      <c r="N954" s="26" t="n">
        <v>0</v>
      </c>
      <c r="O954" s="26" t="inlineStr">
        <is>
          <t>고4 저2</t>
        </is>
      </c>
      <c r="P954" s="25" t="n">
        <v>74</v>
      </c>
      <c r="Q954" s="26" t="inlineStr">
        <is>
          <t>+15</t>
        </is>
      </c>
      <c r="R954" s="26" t="inlineStr">
        <is>
          <t>상위9.2%</t>
        </is>
      </c>
      <c r="S954" s="26" t="n">
        <v>7</v>
      </c>
      <c r="T954" s="26" t="n">
        <v>0</v>
      </c>
      <c r="U954" s="26" t="n">
        <v>0</v>
      </c>
      <c r="V954" s="26" t="n">
        <v>0</v>
      </c>
      <c r="W954" s="26" t="n">
        <v>0</v>
      </c>
      <c r="X954" s="26" t="n">
        <v>37</v>
      </c>
      <c r="Y954" s="26" t="n">
        <v>3</v>
      </c>
      <c r="Z954" s="26" t="n">
        <v>33.4</v>
      </c>
      <c r="AA954" s="26" t="n">
        <v>34.93</v>
      </c>
    </row>
    <row r="955">
      <c r="A955" s="27" t="n">
        <v>272</v>
      </c>
      <c r="B955" s="28" t="n">
        <v>7</v>
      </c>
      <c r="C955" s="28" t="n">
        <v>9</v>
      </c>
      <c r="D955" s="28" t="n">
        <v>12</v>
      </c>
      <c r="E955" s="28" t="n">
        <v>27</v>
      </c>
      <c r="F955" s="28" t="n">
        <v>39</v>
      </c>
      <c r="G955" s="28" t="n">
        <v>43</v>
      </c>
      <c r="H955" s="28" t="n">
        <v>28</v>
      </c>
      <c r="I955" s="30" t="inlineStr">
        <is>
          <t>7 9 12 27 39 43</t>
        </is>
      </c>
      <c r="J955" s="28" t="n">
        <v>137</v>
      </c>
      <c r="K955" s="28" t="n">
        <v>5</v>
      </c>
      <c r="L955" s="28" t="n">
        <v>10</v>
      </c>
      <c r="M955" s="28" t="n">
        <v>36</v>
      </c>
      <c r="N955" s="28" t="n">
        <v>0</v>
      </c>
      <c r="O955" s="28" t="inlineStr">
        <is>
          <t>고3 저3</t>
        </is>
      </c>
      <c r="P955" s="27" t="n">
        <v>61</v>
      </c>
      <c r="Q955" s="28" t="inlineStr">
        <is>
          <t>+2</t>
        </is>
      </c>
      <c r="R955" s="28" t="inlineStr">
        <is>
          <t>상위45.2%</t>
        </is>
      </c>
      <c r="S955" s="28" t="n">
        <v>7</v>
      </c>
      <c r="T955" s="28" t="n">
        <v>0</v>
      </c>
      <c r="U955" s="28" t="n">
        <v>0</v>
      </c>
      <c r="V955" s="28" t="n">
        <v>0</v>
      </c>
      <c r="W955" s="28" t="n">
        <v>3</v>
      </c>
      <c r="X955" s="28" t="n">
        <v>26</v>
      </c>
      <c r="Y955" s="28" t="n">
        <v>9</v>
      </c>
      <c r="Z955" s="28" t="n">
        <v>11.05</v>
      </c>
      <c r="AA955" s="28" t="n">
        <v>21.68</v>
      </c>
    </row>
    <row r="956">
      <c r="A956" s="27" t="n">
        <v>271</v>
      </c>
      <c r="B956" s="28" t="n">
        <v>3</v>
      </c>
      <c r="C956" s="28" t="n">
        <v>8</v>
      </c>
      <c r="D956" s="28" t="n">
        <v>9</v>
      </c>
      <c r="E956" s="28" t="n">
        <v>27</v>
      </c>
      <c r="F956" s="28" t="n">
        <v>29</v>
      </c>
      <c r="G956" s="28" t="n">
        <v>40</v>
      </c>
      <c r="H956" s="28" t="n">
        <v>36</v>
      </c>
      <c r="I956" s="30" t="inlineStr">
        <is>
          <t>3 8 9 27 29 40</t>
        </is>
      </c>
      <c r="J956" s="28" t="n">
        <v>116</v>
      </c>
      <c r="K956" s="28" t="n">
        <v>4</v>
      </c>
      <c r="L956" s="28" t="n">
        <v>10</v>
      </c>
      <c r="M956" s="28" t="n">
        <v>37</v>
      </c>
      <c r="N956" s="28" t="n">
        <v>1</v>
      </c>
      <c r="O956" s="28" t="inlineStr">
        <is>
          <t>고3 저3</t>
        </is>
      </c>
      <c r="P956" s="27" t="n">
        <v>66</v>
      </c>
      <c r="Q956" s="28" t="inlineStr">
        <is>
          <t>+7</t>
        </is>
      </c>
      <c r="R956" s="28" t="inlineStr">
        <is>
          <t>상위29.4%</t>
        </is>
      </c>
      <c r="S956" s="28" t="n">
        <v>6</v>
      </c>
      <c r="T956" s="28" t="n">
        <v>0</v>
      </c>
      <c r="U956" s="28" t="n">
        <v>0</v>
      </c>
      <c r="V956" s="28" t="n">
        <v>0</v>
      </c>
      <c r="W956" s="28" t="n">
        <v>4</v>
      </c>
      <c r="X956" s="28" t="n">
        <v>27</v>
      </c>
      <c r="Y956" s="28" t="n">
        <v>6</v>
      </c>
      <c r="Z956" s="28" t="n">
        <v>15.66</v>
      </c>
      <c r="AA956" s="28" t="n">
        <v>22.53</v>
      </c>
    </row>
    <row r="957">
      <c r="A957" s="27" t="n">
        <v>270</v>
      </c>
      <c r="B957" s="28" t="n">
        <v>5</v>
      </c>
      <c r="C957" s="28" t="n">
        <v>9</v>
      </c>
      <c r="D957" s="28" t="n">
        <v>12</v>
      </c>
      <c r="E957" s="28" t="n">
        <v>20</v>
      </c>
      <c r="F957" s="28" t="n">
        <v>21</v>
      </c>
      <c r="G957" s="28" t="n">
        <v>26</v>
      </c>
      <c r="H957" s="28" t="n">
        <v>27</v>
      </c>
      <c r="I957" s="30" t="inlineStr">
        <is>
          <t>5 9 12 20 21 26</t>
        </is>
      </c>
      <c r="J957" s="28" t="n">
        <v>93</v>
      </c>
      <c r="K957" s="28" t="n">
        <v>3</v>
      </c>
      <c r="L957" s="28" t="n">
        <v>10</v>
      </c>
      <c r="M957" s="28" t="n">
        <v>21</v>
      </c>
      <c r="N957" s="28" t="n">
        <v>1</v>
      </c>
      <c r="O957" s="28" t="inlineStr">
        <is>
          <t>고1 저5</t>
        </is>
      </c>
      <c r="P957" s="27" t="n">
        <v>65</v>
      </c>
      <c r="Q957" s="28" t="inlineStr">
        <is>
          <t>+6</t>
        </is>
      </c>
      <c r="R957" s="28" t="inlineStr">
        <is>
          <t>상위32.5%</t>
        </is>
      </c>
      <c r="S957" s="28" t="n">
        <v>5</v>
      </c>
      <c r="T957" s="28" t="n">
        <v>0</v>
      </c>
      <c r="U957" s="28" t="n">
        <v>0</v>
      </c>
      <c r="V957" s="28" t="n">
        <v>0</v>
      </c>
      <c r="W957" s="28" t="n">
        <v>1</v>
      </c>
      <c r="X957" s="28" t="n">
        <v>31</v>
      </c>
      <c r="Y957" s="28" t="n">
        <v>5</v>
      </c>
      <c r="Z957" s="28" t="n">
        <v>19.28</v>
      </c>
      <c r="AA957" s="28" t="n">
        <v>22.33</v>
      </c>
    </row>
    <row r="958">
      <c r="A958" s="27" t="n">
        <v>269</v>
      </c>
      <c r="B958" s="28" t="n">
        <v>5</v>
      </c>
      <c r="C958" s="28" t="n">
        <v>18</v>
      </c>
      <c r="D958" s="28" t="n">
        <v>20</v>
      </c>
      <c r="E958" s="28" t="n">
        <v>36</v>
      </c>
      <c r="F958" s="28" t="n">
        <v>42</v>
      </c>
      <c r="G958" s="28" t="n">
        <v>43</v>
      </c>
      <c r="H958" s="28" t="n">
        <v>32</v>
      </c>
      <c r="I958" s="30" t="inlineStr">
        <is>
          <t>5 18 20 36 42 43</t>
        </is>
      </c>
      <c r="J958" s="28" t="n">
        <v>164</v>
      </c>
      <c r="K958" s="28" t="n">
        <v>2</v>
      </c>
      <c r="L958" s="28" t="n">
        <v>10</v>
      </c>
      <c r="M958" s="28" t="n">
        <v>38</v>
      </c>
      <c r="N958" s="28" t="n">
        <v>1</v>
      </c>
      <c r="O958" s="28" t="inlineStr">
        <is>
          <t>고3 저3</t>
        </is>
      </c>
      <c r="P958" s="27" t="n">
        <v>62</v>
      </c>
      <c r="Q958" s="28" t="inlineStr">
        <is>
          <t>+3</t>
        </is>
      </c>
      <c r="R958" s="28" t="inlineStr">
        <is>
          <t>상위41.2%</t>
        </is>
      </c>
      <c r="S958" s="28" t="n">
        <v>5</v>
      </c>
      <c r="T958" s="28" t="n">
        <v>0</v>
      </c>
      <c r="U958" s="28" t="n">
        <v>0</v>
      </c>
      <c r="V958" s="28" t="n">
        <v>0</v>
      </c>
      <c r="W958" s="28" t="n">
        <v>0</v>
      </c>
      <c r="X958" s="28" t="n">
        <v>31</v>
      </c>
      <c r="Y958" s="28" t="n">
        <v>5</v>
      </c>
      <c r="Z958" s="28" t="n">
        <v>19.61</v>
      </c>
      <c r="AA958" s="28" t="n">
        <v>16.45</v>
      </c>
    </row>
    <row r="959">
      <c r="A959" s="27" t="n">
        <v>268</v>
      </c>
      <c r="B959" s="28" t="n">
        <v>3</v>
      </c>
      <c r="C959" s="28" t="n">
        <v>10</v>
      </c>
      <c r="D959" s="28" t="n">
        <v>19</v>
      </c>
      <c r="E959" s="28" t="n">
        <v>24</v>
      </c>
      <c r="F959" s="28" t="n">
        <v>32</v>
      </c>
      <c r="G959" s="28" t="n">
        <v>45</v>
      </c>
      <c r="H959" s="28" t="n">
        <v>12</v>
      </c>
      <c r="I959" s="30" t="inlineStr">
        <is>
          <t>3 10 19 24 32 45</t>
        </is>
      </c>
      <c r="J959" s="28" t="n">
        <v>133</v>
      </c>
      <c r="K959" s="28" t="n">
        <v>3</v>
      </c>
      <c r="L959" s="28" t="n">
        <v>8</v>
      </c>
      <c r="M959" s="28" t="n">
        <v>42</v>
      </c>
      <c r="N959" s="28" t="n">
        <v>0</v>
      </c>
      <c r="O959" s="28" t="inlineStr">
        <is>
          <t>고3 저3</t>
        </is>
      </c>
      <c r="P959" s="27" t="n">
        <v>65</v>
      </c>
      <c r="Q959" s="28" t="inlineStr">
        <is>
          <t>+6</t>
        </is>
      </c>
      <c r="R959" s="28" t="inlineStr">
        <is>
          <t>상위32.5%</t>
        </is>
      </c>
      <c r="S959" s="28" t="n">
        <v>7</v>
      </c>
      <c r="T959" s="28" t="n">
        <v>0</v>
      </c>
      <c r="U959" s="28" t="n">
        <v>0</v>
      </c>
      <c r="V959" s="28" t="n">
        <v>0</v>
      </c>
      <c r="W959" s="28" t="n">
        <v>3</v>
      </c>
      <c r="X959" s="28" t="n">
        <v>28</v>
      </c>
      <c r="Y959" s="28" t="n">
        <v>7</v>
      </c>
      <c r="Z959" s="28" t="n">
        <v>13.51</v>
      </c>
      <c r="AA959" s="28" t="n">
        <v>15.71</v>
      </c>
    </row>
    <row r="960">
      <c r="A960" s="38" t="n">
        <v>267</v>
      </c>
      <c r="B960" s="39" t="n">
        <v>7</v>
      </c>
      <c r="C960" s="39" t="n">
        <v>8</v>
      </c>
      <c r="D960" s="39" t="n">
        <v>24</v>
      </c>
      <c r="E960" s="39" t="n">
        <v>34</v>
      </c>
      <c r="F960" s="39" t="n">
        <v>36</v>
      </c>
      <c r="G960" s="39" t="n">
        <v>41</v>
      </c>
      <c r="H960" s="39" t="n">
        <v>1</v>
      </c>
      <c r="I960" s="40" t="inlineStr">
        <is>
          <t>7 8 24 34 36 41</t>
        </is>
      </c>
      <c r="J960" s="39" t="n">
        <v>150</v>
      </c>
      <c r="K960" s="39" t="n">
        <v>2</v>
      </c>
      <c r="L960" s="39" t="n">
        <v>9</v>
      </c>
      <c r="M960" s="39" t="n">
        <v>34</v>
      </c>
      <c r="N960" s="39" t="n">
        <v>1</v>
      </c>
      <c r="O960" s="39" t="inlineStr">
        <is>
          <t>고4 저2</t>
        </is>
      </c>
      <c r="P960" s="38" t="n">
        <v>44</v>
      </c>
      <c r="Q960" s="39" t="inlineStr">
        <is>
          <t>-15</t>
        </is>
      </c>
      <c r="R960" s="39" t="inlineStr">
        <is>
          <t>상위93.5%</t>
        </is>
      </c>
      <c r="S960" s="39" t="n">
        <v>4</v>
      </c>
      <c r="T960" s="39" t="n">
        <v>0</v>
      </c>
      <c r="U960" s="39" t="n">
        <v>0</v>
      </c>
      <c r="V960" s="39" t="n">
        <v>0</v>
      </c>
      <c r="W960" s="39" t="n">
        <v>2</v>
      </c>
      <c r="X960" s="39" t="n">
        <v>19</v>
      </c>
      <c r="Y960" s="39" t="n">
        <v>3</v>
      </c>
      <c r="Z960" s="39" t="n">
        <v>32.58</v>
      </c>
      <c r="AA960" s="39" t="n">
        <v>13.04</v>
      </c>
    </row>
    <row r="961">
      <c r="A961" s="38" t="n">
        <v>266</v>
      </c>
      <c r="B961" s="39" t="n">
        <v>3</v>
      </c>
      <c r="C961" s="39" t="n">
        <v>4</v>
      </c>
      <c r="D961" s="39" t="n">
        <v>9</v>
      </c>
      <c r="E961" s="39" t="n">
        <v>11</v>
      </c>
      <c r="F961" s="39" t="n">
        <v>22</v>
      </c>
      <c r="G961" s="39" t="n">
        <v>42</v>
      </c>
      <c r="H961" s="39" t="n">
        <v>37</v>
      </c>
      <c r="I961" s="40" t="inlineStr">
        <is>
          <t>3 4 9 11 22 42</t>
        </is>
      </c>
      <c r="J961" s="39" t="n">
        <v>91</v>
      </c>
      <c r="K961" s="39" t="n">
        <v>3</v>
      </c>
      <c r="L961" s="39" t="n">
        <v>10</v>
      </c>
      <c r="M961" s="39" t="n">
        <v>39</v>
      </c>
      <c r="N961" s="39" t="n">
        <v>1</v>
      </c>
      <c r="O961" s="39" t="inlineStr">
        <is>
          <t>고1 저5</t>
        </is>
      </c>
      <c r="P961" s="38" t="n">
        <v>50</v>
      </c>
      <c r="Q961" s="39" t="inlineStr">
        <is>
          <t>-9</t>
        </is>
      </c>
      <c r="R961" s="39" t="inlineStr">
        <is>
          <t>상위82.2%</t>
        </is>
      </c>
      <c r="S961" s="39" t="n">
        <v>3</v>
      </c>
      <c r="T961" s="39" t="n">
        <v>0</v>
      </c>
      <c r="U961" s="39" t="n">
        <v>0</v>
      </c>
      <c r="V961" s="39" t="n">
        <v>0</v>
      </c>
      <c r="W961" s="39" t="n">
        <v>0</v>
      </c>
      <c r="X961" s="39" t="n">
        <v>25</v>
      </c>
      <c r="Y961" s="39" t="n">
        <v>3</v>
      </c>
      <c r="Z961" s="39" t="n">
        <v>32.07</v>
      </c>
      <c r="AA961" s="39" t="n">
        <v>10.27</v>
      </c>
    </row>
    <row r="962">
      <c r="A962" s="38" t="n">
        <v>265</v>
      </c>
      <c r="B962" s="39" t="n">
        <v>5</v>
      </c>
      <c r="C962" s="39" t="n">
        <v>9</v>
      </c>
      <c r="D962" s="39" t="n">
        <v>34</v>
      </c>
      <c r="E962" s="39" t="n">
        <v>37</v>
      </c>
      <c r="F962" s="39" t="n">
        <v>38</v>
      </c>
      <c r="G962" s="39" t="n">
        <v>39</v>
      </c>
      <c r="H962" s="39" t="n">
        <v>12</v>
      </c>
      <c r="I962" s="40" t="inlineStr">
        <is>
          <t>5 9 34 37 38 39</t>
        </is>
      </c>
      <c r="J962" s="39" t="n">
        <v>162</v>
      </c>
      <c r="K962" s="39" t="n">
        <v>4</v>
      </c>
      <c r="L962" s="39" t="n">
        <v>7</v>
      </c>
      <c r="M962" s="39" t="n">
        <v>34</v>
      </c>
      <c r="N962" s="39" t="n">
        <v>2</v>
      </c>
      <c r="O962" s="39" t="inlineStr">
        <is>
          <t>고4 저2</t>
        </is>
      </c>
      <c r="P962" s="38" t="n">
        <v>47</v>
      </c>
      <c r="Q962" s="39" t="inlineStr">
        <is>
          <t>-12</t>
        </is>
      </c>
      <c r="R962" s="39" t="inlineStr">
        <is>
          <t>상위89.0%</t>
        </is>
      </c>
      <c r="S962" s="39" t="n">
        <v>1</v>
      </c>
      <c r="T962" s="39" t="n">
        <v>0</v>
      </c>
      <c r="U962" s="39" t="n">
        <v>0</v>
      </c>
      <c r="V962" s="39" t="n">
        <v>0</v>
      </c>
      <c r="W962" s="39" t="n">
        <v>1</v>
      </c>
      <c r="X962" s="39" t="n">
        <v>22</v>
      </c>
      <c r="Y962" s="39" t="n">
        <v>8</v>
      </c>
      <c r="Z962" s="39" t="n">
        <v>12.01</v>
      </c>
      <c r="AA962" s="39" t="n">
        <v>11.52</v>
      </c>
    </row>
    <row r="963">
      <c r="A963" s="38" t="n">
        <v>264</v>
      </c>
      <c r="B963" s="39" t="n">
        <v>9</v>
      </c>
      <c r="C963" s="39" t="n">
        <v>16</v>
      </c>
      <c r="D963" s="39" t="n">
        <v>27</v>
      </c>
      <c r="E963" s="39" t="n">
        <v>36</v>
      </c>
      <c r="F963" s="39" t="n">
        <v>41</v>
      </c>
      <c r="G963" s="39" t="n">
        <v>44</v>
      </c>
      <c r="H963" s="39" t="n">
        <v>5</v>
      </c>
      <c r="I963" s="40" t="inlineStr">
        <is>
          <t>9 16 27 36 41 44</t>
        </is>
      </c>
      <c r="J963" s="39" t="n">
        <v>173</v>
      </c>
      <c r="K963" s="39" t="n">
        <v>3</v>
      </c>
      <c r="L963" s="39" t="n">
        <v>10</v>
      </c>
      <c r="M963" s="39" t="n">
        <v>35</v>
      </c>
      <c r="N963" s="39" t="n">
        <v>0</v>
      </c>
      <c r="O963" s="39" t="inlineStr">
        <is>
          <t>고4 저2</t>
        </is>
      </c>
      <c r="P963" s="38" t="n">
        <v>50</v>
      </c>
      <c r="Q963" s="39" t="inlineStr">
        <is>
          <t>-9</t>
        </is>
      </c>
      <c r="R963" s="39" t="inlineStr">
        <is>
          <t>상위82.2%</t>
        </is>
      </c>
      <c r="S963" s="39" t="n">
        <v>3</v>
      </c>
      <c r="T963" s="39" t="n">
        <v>0</v>
      </c>
      <c r="U963" s="39" t="n">
        <v>0</v>
      </c>
      <c r="V963" s="39" t="n">
        <v>0</v>
      </c>
      <c r="W963" s="39" t="n">
        <v>0</v>
      </c>
      <c r="X963" s="39" t="n">
        <v>25</v>
      </c>
      <c r="Y963" s="39" t="n">
        <v>7</v>
      </c>
      <c r="Z963" s="39" t="n">
        <v>13.45</v>
      </c>
      <c r="AA963" s="39" t="n">
        <v>13.86</v>
      </c>
    </row>
    <row r="964">
      <c r="A964" s="41" t="n">
        <v>263</v>
      </c>
      <c r="B964" s="42" t="n">
        <v>1</v>
      </c>
      <c r="C964" s="42" t="n">
        <v>27</v>
      </c>
      <c r="D964" s="42" t="n">
        <v>28</v>
      </c>
      <c r="E964" s="42" t="n">
        <v>32</v>
      </c>
      <c r="F964" s="42" t="n">
        <v>37</v>
      </c>
      <c r="G964" s="42" t="n">
        <v>40</v>
      </c>
      <c r="H964" s="42" t="n">
        <v>18</v>
      </c>
      <c r="I964" s="43" t="inlineStr">
        <is>
          <t>1 27 28 32 37 40</t>
        </is>
      </c>
      <c r="J964" s="42" t="n">
        <v>165</v>
      </c>
      <c r="K964" s="42" t="n">
        <v>3</v>
      </c>
      <c r="L964" s="42" t="n">
        <v>9</v>
      </c>
      <c r="M964" s="42" t="n">
        <v>39</v>
      </c>
      <c r="N964" s="42" t="n">
        <v>1</v>
      </c>
      <c r="O964" s="42" t="inlineStr">
        <is>
          <t>고5 저1</t>
        </is>
      </c>
      <c r="P964" s="41" t="n">
        <v>52</v>
      </c>
      <c r="Q964" s="42" t="inlineStr">
        <is>
          <t>-7</t>
        </is>
      </c>
      <c r="R964" s="42" t="inlineStr">
        <is>
          <t>상위77.4%</t>
        </is>
      </c>
      <c r="S964" s="42" t="n">
        <v>5</v>
      </c>
      <c r="T964" s="42" t="n">
        <v>0</v>
      </c>
      <c r="U964" s="42" t="n">
        <v>0</v>
      </c>
      <c r="V964" s="42" t="n">
        <v>0</v>
      </c>
      <c r="W964" s="42" t="n">
        <v>2</v>
      </c>
      <c r="X964" s="42" t="n">
        <v>23</v>
      </c>
      <c r="Y964" s="42" t="n">
        <v>6</v>
      </c>
      <c r="Z964" s="42" t="n">
        <v>15.52</v>
      </c>
      <c r="AA964" s="42" t="n">
        <v>22.76</v>
      </c>
    </row>
    <row r="965">
      <c r="A965" s="38" t="n">
        <v>262</v>
      </c>
      <c r="B965" s="39" t="n">
        <v>9</v>
      </c>
      <c r="C965" s="39" t="n">
        <v>12</v>
      </c>
      <c r="D965" s="39" t="n">
        <v>24</v>
      </c>
      <c r="E965" s="39" t="n">
        <v>25</v>
      </c>
      <c r="F965" s="39" t="n">
        <v>29</v>
      </c>
      <c r="G965" s="39" t="n">
        <v>31</v>
      </c>
      <c r="H965" s="39" t="n">
        <v>36</v>
      </c>
      <c r="I965" s="40" t="inlineStr">
        <is>
          <t>9 12 24 25 29 31</t>
        </is>
      </c>
      <c r="J965" s="39" t="n">
        <v>130</v>
      </c>
      <c r="K965" s="39" t="n">
        <v>4</v>
      </c>
      <c r="L965" s="39" t="n">
        <v>10</v>
      </c>
      <c r="M965" s="39" t="n">
        <v>22</v>
      </c>
      <c r="N965" s="39" t="n">
        <v>1</v>
      </c>
      <c r="O965" s="39" t="inlineStr">
        <is>
          <t>고4 저2</t>
        </is>
      </c>
      <c r="P965" s="38" t="n">
        <v>40</v>
      </c>
      <c r="Q965" s="39" t="inlineStr">
        <is>
          <t>-19</t>
        </is>
      </c>
      <c r="R965" s="39" t="inlineStr">
        <is>
          <t>상위97.4%</t>
        </is>
      </c>
      <c r="S965" s="39" t="n">
        <v>3</v>
      </c>
      <c r="T965" s="39" t="n">
        <v>0</v>
      </c>
      <c r="U965" s="39" t="n">
        <v>0</v>
      </c>
      <c r="V965" s="39" t="n">
        <v>0</v>
      </c>
      <c r="W965" s="39" t="n">
        <v>0</v>
      </c>
      <c r="X965" s="39" t="n">
        <v>20</v>
      </c>
      <c r="Y965" s="39" t="n">
        <v>2</v>
      </c>
      <c r="Z965" s="39" t="n">
        <v>45.19</v>
      </c>
      <c r="AA965" s="39" t="n">
        <v>9.9</v>
      </c>
    </row>
    <row r="966">
      <c r="A966" s="27" t="n">
        <v>261</v>
      </c>
      <c r="B966" s="28" t="n">
        <v>6</v>
      </c>
      <c r="C966" s="28" t="n">
        <v>11</v>
      </c>
      <c r="D966" s="28" t="n">
        <v>16</v>
      </c>
      <c r="E966" s="28" t="n">
        <v>18</v>
      </c>
      <c r="F966" s="28" t="n">
        <v>31</v>
      </c>
      <c r="G966" s="28" t="n">
        <v>43</v>
      </c>
      <c r="H966" s="28" t="n">
        <v>2</v>
      </c>
      <c r="I966" s="30" t="inlineStr">
        <is>
          <t>6 11 16 18 31 43</t>
        </is>
      </c>
      <c r="J966" s="28" t="n">
        <v>125</v>
      </c>
      <c r="K966" s="28" t="n">
        <v>3</v>
      </c>
      <c r="L966" s="28" t="n">
        <v>7</v>
      </c>
      <c r="M966" s="28" t="n">
        <v>37</v>
      </c>
      <c r="N966" s="28" t="n">
        <v>0</v>
      </c>
      <c r="O966" s="28" t="inlineStr">
        <is>
          <t>고2 저4</t>
        </is>
      </c>
      <c r="P966" s="27" t="n">
        <v>62</v>
      </c>
      <c r="Q966" s="28" t="inlineStr">
        <is>
          <t>+3</t>
        </is>
      </c>
      <c r="R966" s="28" t="inlineStr">
        <is>
          <t>상위41.2%</t>
        </is>
      </c>
      <c r="S966" s="28" t="n">
        <v>7</v>
      </c>
      <c r="T966" s="28" t="n">
        <v>0</v>
      </c>
      <c r="U966" s="28" t="n">
        <v>0</v>
      </c>
      <c r="V966" s="28" t="n">
        <v>0</v>
      </c>
      <c r="W966" s="28" t="n">
        <v>2</v>
      </c>
      <c r="X966" s="28" t="n">
        <v>28</v>
      </c>
      <c r="Y966" s="28" t="n">
        <v>3</v>
      </c>
      <c r="Z966" s="28" t="n">
        <v>31.92</v>
      </c>
      <c r="AA966" s="28" t="n">
        <v>15.13</v>
      </c>
    </row>
    <row r="967">
      <c r="A967" s="25" t="n">
        <v>260</v>
      </c>
      <c r="B967" s="26" t="n">
        <v>7</v>
      </c>
      <c r="C967" s="26" t="n">
        <v>12</v>
      </c>
      <c r="D967" s="26" t="n">
        <v>15</v>
      </c>
      <c r="E967" s="26" t="n">
        <v>24</v>
      </c>
      <c r="F967" s="26" t="n">
        <v>37</v>
      </c>
      <c r="G967" s="26" t="n">
        <v>40</v>
      </c>
      <c r="H967" s="26" t="n">
        <v>43</v>
      </c>
      <c r="I967" s="44" t="inlineStr">
        <is>
          <t>7 12 15 24 37 40</t>
        </is>
      </c>
      <c r="J967" s="26" t="n">
        <v>135</v>
      </c>
      <c r="K967" s="26" t="n">
        <v>3</v>
      </c>
      <c r="L967" s="26" t="n">
        <v>8</v>
      </c>
      <c r="M967" s="26" t="n">
        <v>33</v>
      </c>
      <c r="N967" s="26" t="n">
        <v>0</v>
      </c>
      <c r="O967" s="26" t="inlineStr">
        <is>
          <t>고3 저3</t>
        </is>
      </c>
      <c r="P967" s="25" t="n">
        <v>85</v>
      </c>
      <c r="Q967" s="26" t="inlineStr">
        <is>
          <t>+26</t>
        </is>
      </c>
      <c r="R967" s="26" t="inlineStr">
        <is>
          <t>상위1.4%</t>
        </is>
      </c>
      <c r="S967" s="26" t="n">
        <v>8</v>
      </c>
      <c r="T967" s="26" t="n">
        <v>0</v>
      </c>
      <c r="U967" s="26" t="n">
        <v>0</v>
      </c>
      <c r="V967" s="26" t="n">
        <v>0</v>
      </c>
      <c r="W967" s="26" t="n">
        <v>3</v>
      </c>
      <c r="X967" s="26" t="n">
        <v>38</v>
      </c>
      <c r="Y967" s="26" t="n">
        <v>4</v>
      </c>
      <c r="Z967" s="26" t="n">
        <v>23.1</v>
      </c>
      <c r="AA967" s="26" t="n">
        <v>18.86</v>
      </c>
    </row>
    <row r="968">
      <c r="A968" s="41" t="n">
        <v>259</v>
      </c>
      <c r="B968" s="42" t="n">
        <v>4</v>
      </c>
      <c r="C968" s="42" t="n">
        <v>5</v>
      </c>
      <c r="D968" s="42" t="n">
        <v>14</v>
      </c>
      <c r="E968" s="42" t="n">
        <v>35</v>
      </c>
      <c r="F968" s="42" t="n">
        <v>42</v>
      </c>
      <c r="G968" s="42" t="n">
        <v>45</v>
      </c>
      <c r="H968" s="42" t="n">
        <v>34</v>
      </c>
      <c r="I968" s="43" t="inlineStr">
        <is>
          <t>4 5 14 35 42 45</t>
        </is>
      </c>
      <c r="J968" s="42" t="n">
        <v>145</v>
      </c>
      <c r="K968" s="42" t="n">
        <v>3</v>
      </c>
      <c r="L968" s="42" t="n">
        <v>8</v>
      </c>
      <c r="M968" s="42" t="n">
        <v>41</v>
      </c>
      <c r="N968" s="42" t="n">
        <v>1</v>
      </c>
      <c r="O968" s="42" t="inlineStr">
        <is>
          <t>고3 저3</t>
        </is>
      </c>
      <c r="P968" s="41" t="n">
        <v>54</v>
      </c>
      <c r="Q968" s="42" t="inlineStr">
        <is>
          <t>-5</t>
        </is>
      </c>
      <c r="R968" s="42" t="inlineStr">
        <is>
          <t>상위69.9%</t>
        </is>
      </c>
      <c r="S968" s="42" t="n">
        <v>4</v>
      </c>
      <c r="T968" s="42" t="n">
        <v>0</v>
      </c>
      <c r="U968" s="42" t="n">
        <v>0</v>
      </c>
      <c r="V968" s="42" t="n">
        <v>0</v>
      </c>
      <c r="W968" s="42" t="n">
        <v>2</v>
      </c>
      <c r="X968" s="42" t="n">
        <v>24</v>
      </c>
      <c r="Y968" s="42" t="n">
        <v>2</v>
      </c>
      <c r="Z968" s="42" t="n">
        <v>48.39</v>
      </c>
      <c r="AA968" s="42" t="n">
        <v>16.2</v>
      </c>
    </row>
    <row r="969">
      <c r="A969" s="25" t="n">
        <v>258</v>
      </c>
      <c r="B969" s="26" t="n">
        <v>14</v>
      </c>
      <c r="C969" s="26" t="n">
        <v>27</v>
      </c>
      <c r="D969" s="26" t="n">
        <v>30</v>
      </c>
      <c r="E969" s="26" t="n">
        <v>31</v>
      </c>
      <c r="F969" s="26" t="n">
        <v>38</v>
      </c>
      <c r="G969" s="26" t="n">
        <v>40</v>
      </c>
      <c r="H969" s="26" t="n">
        <v>17</v>
      </c>
      <c r="I969" s="44" t="inlineStr">
        <is>
          <t>14 27 30 31 38 40</t>
        </is>
      </c>
      <c r="J969" s="26" t="n">
        <v>180</v>
      </c>
      <c r="K969" s="26" t="n">
        <v>2</v>
      </c>
      <c r="L969" s="26" t="n">
        <v>9</v>
      </c>
      <c r="M969" s="26" t="n">
        <v>26</v>
      </c>
      <c r="N969" s="26" t="n">
        <v>1</v>
      </c>
      <c r="O969" s="26" t="inlineStr">
        <is>
          <t>고5 저1</t>
        </is>
      </c>
      <c r="P969" s="25" t="n">
        <v>84</v>
      </c>
      <c r="Q969" s="26" t="inlineStr">
        <is>
          <t>+25</t>
        </is>
      </c>
      <c r="R969" s="26" t="inlineStr">
        <is>
          <t>상위1.6%</t>
        </is>
      </c>
      <c r="S969" s="26" t="n">
        <v>9</v>
      </c>
      <c r="T969" s="26" t="n">
        <v>0</v>
      </c>
      <c r="U969" s="26" t="n">
        <v>0</v>
      </c>
      <c r="V969" s="26" t="n">
        <v>1</v>
      </c>
      <c r="W969" s="26" t="n">
        <v>2</v>
      </c>
      <c r="X969" s="26" t="n">
        <v>37</v>
      </c>
      <c r="Y969" s="26" t="n">
        <v>4</v>
      </c>
      <c r="Z969" s="26" t="n">
        <v>24.26</v>
      </c>
      <c r="AA969" s="26" t="n">
        <v>27.81</v>
      </c>
    </row>
    <row r="970">
      <c r="A970" s="27" t="n">
        <v>257</v>
      </c>
      <c r="B970" s="28" t="n">
        <v>6</v>
      </c>
      <c r="C970" s="28" t="n">
        <v>13</v>
      </c>
      <c r="D970" s="28" t="n">
        <v>27</v>
      </c>
      <c r="E970" s="28" t="n">
        <v>31</v>
      </c>
      <c r="F970" s="28" t="n">
        <v>32</v>
      </c>
      <c r="G970" s="28" t="n">
        <v>37</v>
      </c>
      <c r="H970" s="28" t="n">
        <v>4</v>
      </c>
      <c r="I970" s="30" t="inlineStr">
        <is>
          <t>6 13 27 31 32 37</t>
        </is>
      </c>
      <c r="J970" s="28" t="n">
        <v>146</v>
      </c>
      <c r="K970" s="28" t="n">
        <v>4</v>
      </c>
      <c r="L970" s="28" t="n">
        <v>9</v>
      </c>
      <c r="M970" s="28" t="n">
        <v>31</v>
      </c>
      <c r="N970" s="28" t="n">
        <v>1</v>
      </c>
      <c r="O970" s="28" t="inlineStr">
        <is>
          <t>고4 저2</t>
        </is>
      </c>
      <c r="P970" s="27" t="n">
        <v>60</v>
      </c>
      <c r="Q970" s="28" t="inlineStr">
        <is>
          <t>+1</t>
        </is>
      </c>
      <c r="R970" s="28" t="inlineStr">
        <is>
          <t>상위48.5%</t>
        </is>
      </c>
      <c r="S970" s="28" t="n">
        <v>6</v>
      </c>
      <c r="T970" s="28" t="n">
        <v>0</v>
      </c>
      <c r="U970" s="28" t="n">
        <v>0</v>
      </c>
      <c r="V970" s="28" t="n">
        <v>0</v>
      </c>
      <c r="W970" s="28" t="n">
        <v>0</v>
      </c>
      <c r="X970" s="28" t="n">
        <v>30</v>
      </c>
      <c r="Y970" s="28" t="n">
        <v>4</v>
      </c>
      <c r="Z970" s="28" t="n">
        <v>23.91</v>
      </c>
      <c r="AA970" s="28" t="n">
        <v>24.53</v>
      </c>
    </row>
    <row r="971">
      <c r="A971" s="38" t="n">
        <v>256</v>
      </c>
      <c r="B971" s="39" t="n">
        <v>4</v>
      </c>
      <c r="C971" s="39" t="n">
        <v>11</v>
      </c>
      <c r="D971" s="39" t="n">
        <v>14</v>
      </c>
      <c r="E971" s="39" t="n">
        <v>21</v>
      </c>
      <c r="F971" s="39" t="n">
        <v>23</v>
      </c>
      <c r="G971" s="39" t="n">
        <v>43</v>
      </c>
      <c r="H971" s="39" t="n">
        <v>32</v>
      </c>
      <c r="I971" s="40" t="inlineStr">
        <is>
          <t>4 11 14 21 23 43</t>
        </is>
      </c>
      <c r="J971" s="39" t="n">
        <v>116</v>
      </c>
      <c r="K971" s="39" t="n">
        <v>4</v>
      </c>
      <c r="L971" s="39" t="n">
        <v>8</v>
      </c>
      <c r="M971" s="39" t="n">
        <v>39</v>
      </c>
      <c r="N971" s="39" t="n">
        <v>0</v>
      </c>
      <c r="O971" s="39" t="inlineStr">
        <is>
          <t>고2 저4</t>
        </is>
      </c>
      <c r="P971" s="38" t="n">
        <v>48</v>
      </c>
      <c r="Q971" s="39" t="inlineStr">
        <is>
          <t>-11</t>
        </is>
      </c>
      <c r="R971" s="39" t="inlineStr">
        <is>
          <t>상위87.0%</t>
        </is>
      </c>
      <c r="S971" s="39" t="n">
        <v>3</v>
      </c>
      <c r="T971" s="39" t="n">
        <v>0</v>
      </c>
      <c r="U971" s="39" t="n">
        <v>0</v>
      </c>
      <c r="V971" s="39" t="n">
        <v>0</v>
      </c>
      <c r="W971" s="39" t="n">
        <v>0</v>
      </c>
      <c r="X971" s="39" t="n">
        <v>24</v>
      </c>
      <c r="Y971" s="39" t="n">
        <v>2</v>
      </c>
      <c r="Z971" s="39" t="n">
        <v>48.91</v>
      </c>
      <c r="AA971" s="39" t="n">
        <v>19.17</v>
      </c>
    </row>
    <row r="972">
      <c r="A972" s="27" t="n">
        <v>255</v>
      </c>
      <c r="B972" s="28" t="n">
        <v>1</v>
      </c>
      <c r="C972" s="28" t="n">
        <v>5</v>
      </c>
      <c r="D972" s="28" t="n">
        <v>6</v>
      </c>
      <c r="E972" s="28" t="n">
        <v>24</v>
      </c>
      <c r="F972" s="28" t="n">
        <v>27</v>
      </c>
      <c r="G972" s="28" t="n">
        <v>42</v>
      </c>
      <c r="H972" s="28" t="n">
        <v>32</v>
      </c>
      <c r="I972" s="30" t="inlineStr">
        <is>
          <t>1 5 6 24 27 42</t>
        </is>
      </c>
      <c r="J972" s="28" t="n">
        <v>105</v>
      </c>
      <c r="K972" s="28" t="n">
        <v>3</v>
      </c>
      <c r="L972" s="28" t="n">
        <v>9</v>
      </c>
      <c r="M972" s="28" t="n">
        <v>41</v>
      </c>
      <c r="N972" s="28" t="n">
        <v>1</v>
      </c>
      <c r="O972" s="28" t="inlineStr">
        <is>
          <t>고3 저3</t>
        </is>
      </c>
      <c r="P972" s="27" t="n">
        <v>66</v>
      </c>
      <c r="Q972" s="28" t="inlineStr">
        <is>
          <t>+7</t>
        </is>
      </c>
      <c r="R972" s="28" t="inlineStr">
        <is>
          <t>상위29.4%</t>
        </is>
      </c>
      <c r="S972" s="28" t="n">
        <v>5</v>
      </c>
      <c r="T972" s="28" t="n">
        <v>0</v>
      </c>
      <c r="U972" s="28" t="n">
        <v>0</v>
      </c>
      <c r="V972" s="28" t="n">
        <v>0</v>
      </c>
      <c r="W972" s="28" t="n">
        <v>0</v>
      </c>
      <c r="X972" s="28" t="n">
        <v>33</v>
      </c>
      <c r="Y972" s="28" t="n">
        <v>6</v>
      </c>
      <c r="Z972" s="28" t="n">
        <v>15.99</v>
      </c>
      <c r="AA972" s="28" t="n">
        <v>19.58</v>
      </c>
    </row>
    <row r="973">
      <c r="A973" s="38" t="n">
        <v>254</v>
      </c>
      <c r="B973" s="39" t="n">
        <v>1</v>
      </c>
      <c r="C973" s="39" t="n">
        <v>5</v>
      </c>
      <c r="D973" s="39" t="n">
        <v>19</v>
      </c>
      <c r="E973" s="39" t="n">
        <v>20</v>
      </c>
      <c r="F973" s="39" t="n">
        <v>24</v>
      </c>
      <c r="G973" s="39" t="n">
        <v>30</v>
      </c>
      <c r="H973" s="39" t="n">
        <v>27</v>
      </c>
      <c r="I973" s="40" t="inlineStr">
        <is>
          <t>1 5 19 20 24 30</t>
        </is>
      </c>
      <c r="J973" s="39" t="n">
        <v>99</v>
      </c>
      <c r="K973" s="39" t="n">
        <v>3</v>
      </c>
      <c r="L973" s="39" t="n">
        <v>8</v>
      </c>
      <c r="M973" s="39" t="n">
        <v>29</v>
      </c>
      <c r="N973" s="39" t="n">
        <v>1</v>
      </c>
      <c r="O973" s="39" t="inlineStr">
        <is>
          <t>고2 저4</t>
        </is>
      </c>
      <c r="P973" s="38" t="n">
        <v>45</v>
      </c>
      <c r="Q973" s="39" t="inlineStr">
        <is>
          <t>-14</t>
        </is>
      </c>
      <c r="R973" s="39" t="inlineStr">
        <is>
          <t>상위91.8%</t>
        </is>
      </c>
      <c r="S973" s="39" t="n">
        <v>4</v>
      </c>
      <c r="T973" s="39" t="n">
        <v>0</v>
      </c>
      <c r="U973" s="39" t="n">
        <v>0</v>
      </c>
      <c r="V973" s="39" t="n">
        <v>0</v>
      </c>
      <c r="W973" s="39" t="n">
        <v>3</v>
      </c>
      <c r="X973" s="39" t="n">
        <v>18</v>
      </c>
      <c r="Y973" s="39" t="n">
        <v>1</v>
      </c>
      <c r="Z973" s="39" t="n">
        <v>97.41</v>
      </c>
      <c r="AA973" s="39" t="n">
        <v>21.61</v>
      </c>
    </row>
    <row r="974">
      <c r="A974" s="25" t="n">
        <v>253</v>
      </c>
      <c r="B974" s="26" t="n">
        <v>8</v>
      </c>
      <c r="C974" s="26" t="n">
        <v>19</v>
      </c>
      <c r="D974" s="26" t="n">
        <v>25</v>
      </c>
      <c r="E974" s="26" t="n">
        <v>31</v>
      </c>
      <c r="F974" s="26" t="n">
        <v>34</v>
      </c>
      <c r="G974" s="26" t="n">
        <v>36</v>
      </c>
      <c r="H974" s="26" t="n">
        <v>33</v>
      </c>
      <c r="I974" s="44" t="inlineStr">
        <is>
          <t>8 19 25 31 34 36</t>
        </is>
      </c>
      <c r="J974" s="26" t="n">
        <v>153</v>
      </c>
      <c r="K974" s="26" t="n">
        <v>3</v>
      </c>
      <c r="L974" s="26" t="n">
        <v>7</v>
      </c>
      <c r="M974" s="26" t="n">
        <v>28</v>
      </c>
      <c r="N974" s="26" t="n">
        <v>0</v>
      </c>
      <c r="O974" s="26" t="inlineStr">
        <is>
          <t>고4 저2</t>
        </is>
      </c>
      <c r="P974" s="25" t="n">
        <v>70</v>
      </c>
      <c r="Q974" s="26" t="inlineStr">
        <is>
          <t>+11</t>
        </is>
      </c>
      <c r="R974" s="26" t="inlineStr">
        <is>
          <t>상위17.7%</t>
        </is>
      </c>
      <c r="S974" s="26" t="n">
        <v>7</v>
      </c>
      <c r="T974" s="26" t="n">
        <v>0</v>
      </c>
      <c r="U974" s="26" t="n">
        <v>0</v>
      </c>
      <c r="V974" s="26" t="n">
        <v>0</v>
      </c>
      <c r="W974" s="26" t="n">
        <v>2</v>
      </c>
      <c r="X974" s="26" t="n">
        <v>32</v>
      </c>
      <c r="Y974" s="26" t="n">
        <v>4</v>
      </c>
      <c r="Z974" s="26" t="n">
        <v>24.66</v>
      </c>
      <c r="AA974" s="26" t="n">
        <v>27.97</v>
      </c>
    </row>
    <row r="975">
      <c r="A975" s="41" t="n">
        <v>252</v>
      </c>
      <c r="B975" s="42" t="n">
        <v>14</v>
      </c>
      <c r="C975" s="42" t="n">
        <v>23</v>
      </c>
      <c r="D975" s="42" t="n">
        <v>26</v>
      </c>
      <c r="E975" s="42" t="n">
        <v>31</v>
      </c>
      <c r="F975" s="42" t="n">
        <v>39</v>
      </c>
      <c r="G975" s="42" t="n">
        <v>45</v>
      </c>
      <c r="H975" s="42" t="n">
        <v>28</v>
      </c>
      <c r="I975" s="43" t="inlineStr">
        <is>
          <t>14 23 26 31 39 45</t>
        </is>
      </c>
      <c r="J975" s="42" t="n">
        <v>178</v>
      </c>
      <c r="K975" s="42" t="n">
        <v>4</v>
      </c>
      <c r="L975" s="42" t="n">
        <v>9</v>
      </c>
      <c r="M975" s="42" t="n">
        <v>31</v>
      </c>
      <c r="N975" s="42" t="n">
        <v>0</v>
      </c>
      <c r="O975" s="42" t="inlineStr">
        <is>
          <t>고5 저1</t>
        </is>
      </c>
      <c r="P975" s="41" t="n">
        <v>57</v>
      </c>
      <c r="Q975" s="42" t="inlineStr">
        <is>
          <t>-2</t>
        </is>
      </c>
      <c r="R975" s="42" t="inlineStr">
        <is>
          <t>상위59.3%</t>
        </is>
      </c>
      <c r="S975" s="42" t="n">
        <v>4</v>
      </c>
      <c r="T975" s="42" t="n">
        <v>0</v>
      </c>
      <c r="U975" s="42" t="n">
        <v>0</v>
      </c>
      <c r="V975" s="42" t="n">
        <v>0</v>
      </c>
      <c r="W975" s="42" t="n">
        <v>1</v>
      </c>
      <c r="X975" s="42" t="n">
        <v>27</v>
      </c>
      <c r="Y975" s="42" t="n">
        <v>7</v>
      </c>
      <c r="Z975" s="42" t="n">
        <v>13.91</v>
      </c>
      <c r="AA975" s="42" t="n">
        <v>18.21</v>
      </c>
    </row>
    <row r="976">
      <c r="A976" s="25" t="n">
        <v>251</v>
      </c>
      <c r="B976" s="26" t="n">
        <v>6</v>
      </c>
      <c r="C976" s="26" t="n">
        <v>7</v>
      </c>
      <c r="D976" s="26" t="n">
        <v>19</v>
      </c>
      <c r="E976" s="26" t="n">
        <v>25</v>
      </c>
      <c r="F976" s="26" t="n">
        <v>28</v>
      </c>
      <c r="G976" s="26" t="n">
        <v>38</v>
      </c>
      <c r="H976" s="26" t="n">
        <v>45</v>
      </c>
      <c r="I976" s="44" t="inlineStr">
        <is>
          <t>6 7 19 25 28 38</t>
        </is>
      </c>
      <c r="J976" s="26" t="n">
        <v>123</v>
      </c>
      <c r="K976" s="26" t="n">
        <v>3</v>
      </c>
      <c r="L976" s="26" t="n">
        <v>8</v>
      </c>
      <c r="M976" s="26" t="n">
        <v>32</v>
      </c>
      <c r="N976" s="26" t="n">
        <v>1</v>
      </c>
      <c r="O976" s="26" t="inlineStr">
        <is>
          <t>고3 저3</t>
        </is>
      </c>
      <c r="P976" s="25" t="n">
        <v>68</v>
      </c>
      <c r="Q976" s="26" t="inlineStr">
        <is>
          <t>+9</t>
        </is>
      </c>
      <c r="R976" s="26" t="inlineStr">
        <is>
          <t>상위23.2%</t>
        </is>
      </c>
      <c r="S976" s="26" t="n">
        <v>7</v>
      </c>
      <c r="T976" s="26" t="n">
        <v>0</v>
      </c>
      <c r="U976" s="26" t="n">
        <v>0</v>
      </c>
      <c r="V976" s="26" t="n">
        <v>0</v>
      </c>
      <c r="W976" s="26" t="n">
        <v>4</v>
      </c>
      <c r="X976" s="26" t="n">
        <v>28</v>
      </c>
      <c r="Y976" s="26" t="n">
        <v>8</v>
      </c>
      <c r="Z976" s="26" t="n">
        <v>12.83</v>
      </c>
      <c r="AA976" s="26" t="n">
        <v>14.93</v>
      </c>
    </row>
    <row r="977">
      <c r="A977" s="27" t="n">
        <v>250</v>
      </c>
      <c r="B977" s="28" t="n">
        <v>19</v>
      </c>
      <c r="C977" s="28" t="n">
        <v>23</v>
      </c>
      <c r="D977" s="28" t="n">
        <v>30</v>
      </c>
      <c r="E977" s="28" t="n">
        <v>37</v>
      </c>
      <c r="F977" s="28" t="n">
        <v>43</v>
      </c>
      <c r="G977" s="28" t="n">
        <v>45</v>
      </c>
      <c r="H977" s="28" t="n">
        <v>38</v>
      </c>
      <c r="I977" s="30" t="inlineStr">
        <is>
          <t>19 23 30 37 43 45</t>
        </is>
      </c>
      <c r="J977" s="28" t="n">
        <v>197</v>
      </c>
      <c r="K977" s="28" t="n">
        <v>5</v>
      </c>
      <c r="L977" s="28" t="n">
        <v>9</v>
      </c>
      <c r="M977" s="28" t="n">
        <v>26</v>
      </c>
      <c r="N977" s="28" t="n">
        <v>0</v>
      </c>
      <c r="O977" s="28" t="inlineStr">
        <is>
          <t>고5 저1</t>
        </is>
      </c>
      <c r="P977" s="27" t="n">
        <v>59</v>
      </c>
      <c r="Q977" s="28" t="inlineStr">
        <is>
          <t>-0</t>
        </is>
      </c>
      <c r="R977" s="28" t="inlineStr">
        <is>
          <t>상위52.2%</t>
        </is>
      </c>
      <c r="S977" s="28" t="n">
        <v>3</v>
      </c>
      <c r="T977" s="28" t="n">
        <v>0</v>
      </c>
      <c r="U977" s="28" t="n">
        <v>0</v>
      </c>
      <c r="V977" s="28" t="n">
        <v>0</v>
      </c>
      <c r="W977" s="28" t="n">
        <v>1</v>
      </c>
      <c r="X977" s="28" t="n">
        <v>28</v>
      </c>
      <c r="Y977" s="28" t="n">
        <v>5</v>
      </c>
      <c r="Z977" s="28" t="n">
        <v>19.95</v>
      </c>
      <c r="AA977" s="28" t="n">
        <v>18.98</v>
      </c>
    </row>
    <row r="978">
      <c r="A978" s="27" t="n">
        <v>249</v>
      </c>
      <c r="B978" s="28" t="n">
        <v>3</v>
      </c>
      <c r="C978" s="28" t="n">
        <v>8</v>
      </c>
      <c r="D978" s="28" t="n">
        <v>27</v>
      </c>
      <c r="E978" s="28" t="n">
        <v>31</v>
      </c>
      <c r="F978" s="28" t="n">
        <v>41</v>
      </c>
      <c r="G978" s="28" t="n">
        <v>44</v>
      </c>
      <c r="H978" s="28" t="n">
        <v>11</v>
      </c>
      <c r="I978" s="30" t="inlineStr">
        <is>
          <t>3 8 27 31 41 44</t>
        </is>
      </c>
      <c r="J978" s="28" t="n">
        <v>154</v>
      </c>
      <c r="K978" s="28" t="n">
        <v>4</v>
      </c>
      <c r="L978" s="28" t="n">
        <v>10</v>
      </c>
      <c r="M978" s="28" t="n">
        <v>41</v>
      </c>
      <c r="N978" s="28" t="n">
        <v>0</v>
      </c>
      <c r="O978" s="28" t="inlineStr">
        <is>
          <t>고4 저2</t>
        </is>
      </c>
      <c r="P978" s="27" t="n">
        <v>64</v>
      </c>
      <c r="Q978" s="28" t="inlineStr">
        <is>
          <t>+5</t>
        </is>
      </c>
      <c r="R978" s="28" t="inlineStr">
        <is>
          <t>상위35.2%</t>
        </is>
      </c>
      <c r="S978" s="28" t="n">
        <v>6</v>
      </c>
      <c r="T978" s="28" t="n">
        <v>0</v>
      </c>
      <c r="U978" s="28" t="n">
        <v>0</v>
      </c>
      <c r="V978" s="28" t="n">
        <v>0</v>
      </c>
      <c r="W978" s="28" t="n">
        <v>2</v>
      </c>
      <c r="X978" s="28" t="n">
        <v>29</v>
      </c>
      <c r="Y978" s="28" t="n">
        <v>6</v>
      </c>
      <c r="Z978" s="28" t="n">
        <v>16.64</v>
      </c>
      <c r="AA978" s="28" t="n">
        <v>24.15</v>
      </c>
    </row>
    <row r="979">
      <c r="A979" s="41" t="n">
        <v>248</v>
      </c>
      <c r="B979" s="42" t="n">
        <v>3</v>
      </c>
      <c r="C979" s="42" t="n">
        <v>8</v>
      </c>
      <c r="D979" s="42" t="n">
        <v>17</v>
      </c>
      <c r="E979" s="42" t="n">
        <v>23</v>
      </c>
      <c r="F979" s="42" t="n">
        <v>38</v>
      </c>
      <c r="G979" s="42" t="n">
        <v>45</v>
      </c>
      <c r="H979" s="42" t="n">
        <v>13</v>
      </c>
      <c r="I979" s="43" t="inlineStr">
        <is>
          <t>3 8 17 23 38 45</t>
        </is>
      </c>
      <c r="J979" s="42" t="n">
        <v>134</v>
      </c>
      <c r="K979" s="42" t="n">
        <v>4</v>
      </c>
      <c r="L979" s="42" t="n">
        <v>9</v>
      </c>
      <c r="M979" s="42" t="n">
        <v>42</v>
      </c>
      <c r="N979" s="42" t="n">
        <v>0</v>
      </c>
      <c r="O979" s="42" t="inlineStr">
        <is>
          <t>고3 저3</t>
        </is>
      </c>
      <c r="P979" s="41" t="n">
        <v>57</v>
      </c>
      <c r="Q979" s="42" t="inlineStr">
        <is>
          <t>-2</t>
        </is>
      </c>
      <c r="R979" s="42" t="inlineStr">
        <is>
          <t>상위59.3%</t>
        </is>
      </c>
      <c r="S979" s="42" t="n">
        <v>4</v>
      </c>
      <c r="T979" s="42" t="n">
        <v>0</v>
      </c>
      <c r="U979" s="42" t="n">
        <v>0</v>
      </c>
      <c r="V979" s="42" t="n">
        <v>0</v>
      </c>
      <c r="W979" s="42" t="n">
        <v>1</v>
      </c>
      <c r="X979" s="42" t="n">
        <v>27</v>
      </c>
      <c r="Y979" s="42" t="n">
        <v>8</v>
      </c>
      <c r="Z979" s="42" t="n">
        <v>12.27</v>
      </c>
      <c r="AA979" s="42" t="n">
        <v>14.38</v>
      </c>
    </row>
    <row r="980">
      <c r="A980" s="41" t="n">
        <v>247</v>
      </c>
      <c r="B980" s="42" t="n">
        <v>12</v>
      </c>
      <c r="C980" s="42" t="n">
        <v>15</v>
      </c>
      <c r="D980" s="42" t="n">
        <v>28</v>
      </c>
      <c r="E980" s="42" t="n">
        <v>36</v>
      </c>
      <c r="F980" s="42" t="n">
        <v>39</v>
      </c>
      <c r="G980" s="42" t="n">
        <v>40</v>
      </c>
      <c r="H980" s="42" t="n">
        <v>13</v>
      </c>
      <c r="I980" s="43" t="inlineStr">
        <is>
          <t>12 15 28 36 39 40</t>
        </is>
      </c>
      <c r="J980" s="42" t="n">
        <v>170</v>
      </c>
      <c r="K980" s="42" t="n">
        <v>2</v>
      </c>
      <c r="L980" s="42" t="n">
        <v>8</v>
      </c>
      <c r="M980" s="42" t="n">
        <v>28</v>
      </c>
      <c r="N980" s="42" t="n">
        <v>1</v>
      </c>
      <c r="O980" s="42" t="inlineStr">
        <is>
          <t>고4 저2</t>
        </is>
      </c>
      <c r="P980" s="41" t="n">
        <v>52</v>
      </c>
      <c r="Q980" s="42" t="inlineStr">
        <is>
          <t>-7</t>
        </is>
      </c>
      <c r="R980" s="42" t="inlineStr">
        <is>
          <t>상위77.4%</t>
        </is>
      </c>
      <c r="S980" s="42" t="n">
        <v>4</v>
      </c>
      <c r="T980" s="42" t="n">
        <v>0</v>
      </c>
      <c r="U980" s="42" t="n">
        <v>0</v>
      </c>
      <c r="V980" s="42" t="n">
        <v>0</v>
      </c>
      <c r="W980" s="42" t="n">
        <v>0</v>
      </c>
      <c r="X980" s="42" t="n">
        <v>26</v>
      </c>
      <c r="Y980" s="42" t="n">
        <v>6</v>
      </c>
      <c r="Z980" s="42" t="n">
        <v>16.69</v>
      </c>
      <c r="AA980" s="42" t="n">
        <v>12.59</v>
      </c>
    </row>
    <row r="981">
      <c r="A981" s="41" t="n">
        <v>246</v>
      </c>
      <c r="B981" s="42" t="n">
        <v>13</v>
      </c>
      <c r="C981" s="42" t="n">
        <v>18</v>
      </c>
      <c r="D981" s="42" t="n">
        <v>21</v>
      </c>
      <c r="E981" s="42" t="n">
        <v>23</v>
      </c>
      <c r="F981" s="42" t="n">
        <v>26</v>
      </c>
      <c r="G981" s="42" t="n">
        <v>39</v>
      </c>
      <c r="H981" s="42" t="n">
        <v>15</v>
      </c>
      <c r="I981" s="43" t="inlineStr">
        <is>
          <t>13 18 21 23 26 39</t>
        </is>
      </c>
      <c r="J981" s="42" t="n">
        <v>140</v>
      </c>
      <c r="K981" s="42" t="n">
        <v>4</v>
      </c>
      <c r="L981" s="42" t="n">
        <v>5</v>
      </c>
      <c r="M981" s="42" t="n">
        <v>26</v>
      </c>
      <c r="N981" s="42" t="n">
        <v>0</v>
      </c>
      <c r="O981" s="42" t="inlineStr">
        <is>
          <t>고3 저3</t>
        </is>
      </c>
      <c r="P981" s="41" t="n">
        <v>57</v>
      </c>
      <c r="Q981" s="42" t="inlineStr">
        <is>
          <t>-2</t>
        </is>
      </c>
      <c r="R981" s="42" t="inlineStr">
        <is>
          <t>상위59.3%</t>
        </is>
      </c>
      <c r="S981" s="42" t="n">
        <v>4</v>
      </c>
      <c r="T981" s="42" t="n">
        <v>0</v>
      </c>
      <c r="U981" s="42" t="n">
        <v>0</v>
      </c>
      <c r="V981" s="42" t="n">
        <v>0</v>
      </c>
      <c r="W981" s="42" t="n">
        <v>1</v>
      </c>
      <c r="X981" s="42" t="n">
        <v>27</v>
      </c>
      <c r="Y981" s="42" t="n">
        <v>5</v>
      </c>
      <c r="Z981" s="42" t="n">
        <v>19.12</v>
      </c>
      <c r="AA981" s="42" t="n">
        <v>29.5</v>
      </c>
    </row>
    <row r="982">
      <c r="A982" s="38" t="n">
        <v>245</v>
      </c>
      <c r="B982" s="39" t="n">
        <v>9</v>
      </c>
      <c r="C982" s="39" t="n">
        <v>11</v>
      </c>
      <c r="D982" s="39" t="n">
        <v>27</v>
      </c>
      <c r="E982" s="39" t="n">
        <v>31</v>
      </c>
      <c r="F982" s="39" t="n">
        <v>32</v>
      </c>
      <c r="G982" s="39" t="n">
        <v>38</v>
      </c>
      <c r="H982" s="39" t="n">
        <v>22</v>
      </c>
      <c r="I982" s="40" t="inlineStr">
        <is>
          <t>9 11 27 31 32 38</t>
        </is>
      </c>
      <c r="J982" s="39" t="n">
        <v>148</v>
      </c>
      <c r="K982" s="39" t="n">
        <v>4</v>
      </c>
      <c r="L982" s="39" t="n">
        <v>10</v>
      </c>
      <c r="M982" s="39" t="n">
        <v>29</v>
      </c>
      <c r="N982" s="39" t="n">
        <v>1</v>
      </c>
      <c r="O982" s="39" t="inlineStr">
        <is>
          <t>고4 저2</t>
        </is>
      </c>
      <c r="P982" s="38" t="n">
        <v>44</v>
      </c>
      <c r="Q982" s="39" t="inlineStr">
        <is>
          <t>-15</t>
        </is>
      </c>
      <c r="R982" s="39" t="inlineStr">
        <is>
          <t>상위93.5%</t>
        </is>
      </c>
      <c r="S982" s="39" t="n">
        <v>3</v>
      </c>
      <c r="T982" s="39" t="n">
        <v>0</v>
      </c>
      <c r="U982" s="39" t="n">
        <v>0</v>
      </c>
      <c r="V982" s="39" t="n">
        <v>0</v>
      </c>
      <c r="W982" s="39" t="n">
        <v>0</v>
      </c>
      <c r="X982" s="39" t="n">
        <v>22</v>
      </c>
      <c r="Y982" s="39" t="n">
        <v>7</v>
      </c>
      <c r="Z982" s="39" t="n">
        <v>13.83</v>
      </c>
      <c r="AA982" s="39" t="n">
        <v>21.04</v>
      </c>
    </row>
    <row r="983">
      <c r="A983" s="27" t="n">
        <v>244</v>
      </c>
      <c r="B983" s="28" t="n">
        <v>13</v>
      </c>
      <c r="C983" s="28" t="n">
        <v>16</v>
      </c>
      <c r="D983" s="28" t="n">
        <v>25</v>
      </c>
      <c r="E983" s="28" t="n">
        <v>36</v>
      </c>
      <c r="F983" s="28" t="n">
        <v>37</v>
      </c>
      <c r="G983" s="28" t="n">
        <v>38</v>
      </c>
      <c r="H983" s="28" t="n">
        <v>19</v>
      </c>
      <c r="I983" s="30" t="inlineStr">
        <is>
          <t>13 16 25 36 37 38</t>
        </is>
      </c>
      <c r="J983" s="28" t="n">
        <v>165</v>
      </c>
      <c r="K983" s="28" t="n">
        <v>3</v>
      </c>
      <c r="L983" s="28" t="n">
        <v>8</v>
      </c>
      <c r="M983" s="28" t="n">
        <v>25</v>
      </c>
      <c r="N983" s="28" t="n">
        <v>2</v>
      </c>
      <c r="O983" s="28" t="inlineStr">
        <is>
          <t>고4 저2</t>
        </is>
      </c>
      <c r="P983" s="27" t="n">
        <v>66</v>
      </c>
      <c r="Q983" s="28" t="inlineStr">
        <is>
          <t>+7</t>
        </is>
      </c>
      <c r="R983" s="28" t="inlineStr">
        <is>
          <t>상위29.4%</t>
        </is>
      </c>
      <c r="S983" s="28" t="n">
        <v>7</v>
      </c>
      <c r="T983" s="28" t="n">
        <v>0</v>
      </c>
      <c r="U983" s="28" t="n">
        <v>0</v>
      </c>
      <c r="V983" s="28" t="n">
        <v>0</v>
      </c>
      <c r="W983" s="28" t="n">
        <v>2</v>
      </c>
      <c r="X983" s="28" t="n">
        <v>30</v>
      </c>
      <c r="Y983" s="28" t="n">
        <v>1</v>
      </c>
      <c r="Z983" s="28" t="n">
        <v>91.22</v>
      </c>
      <c r="AA983" s="28" t="n">
        <v>12.33</v>
      </c>
    </row>
    <row r="984">
      <c r="A984" s="27" t="n">
        <v>243</v>
      </c>
      <c r="B984" s="28" t="n">
        <v>2</v>
      </c>
      <c r="C984" s="28" t="n">
        <v>12</v>
      </c>
      <c r="D984" s="28" t="n">
        <v>17</v>
      </c>
      <c r="E984" s="28" t="n">
        <v>19</v>
      </c>
      <c r="F984" s="28" t="n">
        <v>28</v>
      </c>
      <c r="G984" s="28" t="n">
        <v>42</v>
      </c>
      <c r="H984" s="28" t="n">
        <v>34</v>
      </c>
      <c r="I984" s="30" t="inlineStr">
        <is>
          <t>2 12 17 19 28 42</t>
        </is>
      </c>
      <c r="J984" s="28" t="n">
        <v>120</v>
      </c>
      <c r="K984" s="28" t="n">
        <v>2</v>
      </c>
      <c r="L984" s="28" t="n">
        <v>10</v>
      </c>
      <c r="M984" s="28" t="n">
        <v>40</v>
      </c>
      <c r="N984" s="28" t="n">
        <v>0</v>
      </c>
      <c r="O984" s="28" t="inlineStr">
        <is>
          <t>고2 저4</t>
        </is>
      </c>
      <c r="P984" s="27" t="n">
        <v>59</v>
      </c>
      <c r="Q984" s="28" t="inlineStr">
        <is>
          <t>-0</t>
        </is>
      </c>
      <c r="R984" s="28" t="inlineStr">
        <is>
          <t>상위52.2%</t>
        </is>
      </c>
      <c r="S984" s="28" t="n">
        <v>3</v>
      </c>
      <c r="T984" s="28" t="n">
        <v>0</v>
      </c>
      <c r="U984" s="28" t="n">
        <v>0</v>
      </c>
      <c r="V984" s="28" t="n">
        <v>0</v>
      </c>
      <c r="W984" s="28" t="n">
        <v>1</v>
      </c>
      <c r="X984" s="28" t="n">
        <v>28</v>
      </c>
      <c r="Y984" s="28" t="n">
        <v>4</v>
      </c>
      <c r="Z984" s="28" t="n">
        <v>24.09</v>
      </c>
      <c r="AA984" s="28" t="n">
        <v>14.16</v>
      </c>
    </row>
    <row r="985">
      <c r="A985" s="25" t="n">
        <v>242</v>
      </c>
      <c r="B985" s="26" t="n">
        <v>4</v>
      </c>
      <c r="C985" s="26" t="n">
        <v>19</v>
      </c>
      <c r="D985" s="26" t="n">
        <v>20</v>
      </c>
      <c r="E985" s="26" t="n">
        <v>21</v>
      </c>
      <c r="F985" s="26" t="n">
        <v>32</v>
      </c>
      <c r="G985" s="26" t="n">
        <v>34</v>
      </c>
      <c r="H985" s="26" t="n">
        <v>43</v>
      </c>
      <c r="I985" s="44" t="inlineStr">
        <is>
          <t>4 19 20 21 32 34</t>
        </is>
      </c>
      <c r="J985" s="26" t="n">
        <v>130</v>
      </c>
      <c r="K985" s="26" t="n">
        <v>2</v>
      </c>
      <c r="L985" s="26" t="n">
        <v>6</v>
      </c>
      <c r="M985" s="26" t="n">
        <v>30</v>
      </c>
      <c r="N985" s="26" t="n">
        <v>2</v>
      </c>
      <c r="O985" s="26" t="inlineStr">
        <is>
          <t>고2 저4</t>
        </is>
      </c>
      <c r="P985" s="25" t="n">
        <v>70</v>
      </c>
      <c r="Q985" s="26" t="inlineStr">
        <is>
          <t>+11</t>
        </is>
      </c>
      <c r="R985" s="26" t="inlineStr">
        <is>
          <t>상위17.7%</t>
        </is>
      </c>
      <c r="S985" s="26" t="n">
        <v>7</v>
      </c>
      <c r="T985" s="26" t="n">
        <v>0</v>
      </c>
      <c r="U985" s="26" t="n">
        <v>0</v>
      </c>
      <c r="V985" s="26" t="n">
        <v>0</v>
      </c>
      <c r="W985" s="26" t="n">
        <v>0</v>
      </c>
      <c r="X985" s="26" t="n">
        <v>35</v>
      </c>
      <c r="Y985" s="26" t="n">
        <v>8</v>
      </c>
      <c r="Z985" s="26" t="n">
        <v>12.35</v>
      </c>
      <c r="AA985" s="26" t="n">
        <v>29.02</v>
      </c>
    </row>
    <row r="986">
      <c r="A986" s="41" t="n">
        <v>241</v>
      </c>
      <c r="B986" s="42" t="n">
        <v>2</v>
      </c>
      <c r="C986" s="42" t="n">
        <v>16</v>
      </c>
      <c r="D986" s="42" t="n">
        <v>24</v>
      </c>
      <c r="E986" s="42" t="n">
        <v>27</v>
      </c>
      <c r="F986" s="42" t="n">
        <v>28</v>
      </c>
      <c r="G986" s="42" t="n">
        <v>35</v>
      </c>
      <c r="H986" s="42" t="n">
        <v>21</v>
      </c>
      <c r="I986" s="43" t="inlineStr">
        <is>
          <t>2 16 24 27 28 35</t>
        </is>
      </c>
      <c r="J986" s="42" t="n">
        <v>132</v>
      </c>
      <c r="K986" s="42" t="n">
        <v>2</v>
      </c>
      <c r="L986" s="42" t="n">
        <v>8</v>
      </c>
      <c r="M986" s="42" t="n">
        <v>33</v>
      </c>
      <c r="N986" s="42" t="n">
        <v>1</v>
      </c>
      <c r="O986" s="42" t="inlineStr">
        <is>
          <t>고4 저2</t>
        </is>
      </c>
      <c r="P986" s="41" t="n">
        <v>55</v>
      </c>
      <c r="Q986" s="42" t="inlineStr">
        <is>
          <t>-4</t>
        </is>
      </c>
      <c r="R986" s="42" t="inlineStr">
        <is>
          <t>상위66.9%</t>
        </is>
      </c>
      <c r="S986" s="42" t="n">
        <v>3</v>
      </c>
      <c r="T986" s="42" t="n">
        <v>0</v>
      </c>
      <c r="U986" s="42" t="n">
        <v>0</v>
      </c>
      <c r="V986" s="42" t="n">
        <v>0</v>
      </c>
      <c r="W986" s="42" t="n">
        <v>1</v>
      </c>
      <c r="X986" s="42" t="n">
        <v>26</v>
      </c>
      <c r="Y986" s="42" t="n">
        <v>4</v>
      </c>
      <c r="Z986" s="42" t="n">
        <v>25.52</v>
      </c>
      <c r="AA986" s="42" t="n">
        <v>15.3</v>
      </c>
    </row>
    <row r="987">
      <c r="A987" s="27" t="n">
        <v>240</v>
      </c>
      <c r="B987" s="28" t="n">
        <v>6</v>
      </c>
      <c r="C987" s="28" t="n">
        <v>10</v>
      </c>
      <c r="D987" s="28" t="n">
        <v>16</v>
      </c>
      <c r="E987" s="28" t="n">
        <v>40</v>
      </c>
      <c r="F987" s="28" t="n">
        <v>41</v>
      </c>
      <c r="G987" s="28" t="n">
        <v>43</v>
      </c>
      <c r="H987" s="28" t="n">
        <v>21</v>
      </c>
      <c r="I987" s="30" t="inlineStr">
        <is>
          <t>6 10 16 40 41 43</t>
        </is>
      </c>
      <c r="J987" s="28" t="n">
        <v>156</v>
      </c>
      <c r="K987" s="28" t="n">
        <v>2</v>
      </c>
      <c r="L987" s="28" t="n">
        <v>10</v>
      </c>
      <c r="M987" s="28" t="n">
        <v>37</v>
      </c>
      <c r="N987" s="28" t="n">
        <v>1</v>
      </c>
      <c r="O987" s="28" t="inlineStr">
        <is>
          <t>고3 저3</t>
        </is>
      </c>
      <c r="P987" s="27" t="n">
        <v>63</v>
      </c>
      <c r="Q987" s="28" t="inlineStr">
        <is>
          <t>+4</t>
        </is>
      </c>
      <c r="R987" s="28" t="inlineStr">
        <is>
          <t>상위38.3%</t>
        </is>
      </c>
      <c r="S987" s="28" t="n">
        <v>6</v>
      </c>
      <c r="T987" s="28" t="n">
        <v>0</v>
      </c>
      <c r="U987" s="28" t="n">
        <v>0</v>
      </c>
      <c r="V987" s="28" t="n">
        <v>0</v>
      </c>
      <c r="W987" s="28" t="n">
        <v>3</v>
      </c>
      <c r="X987" s="28" t="n">
        <v>27</v>
      </c>
      <c r="Y987" s="28" t="n">
        <v>2</v>
      </c>
      <c r="Z987" s="28" t="n">
        <v>50.98</v>
      </c>
      <c r="AA987" s="28" t="n">
        <v>17.05</v>
      </c>
    </row>
    <row r="988">
      <c r="A988" s="27" t="n">
        <v>239</v>
      </c>
      <c r="B988" s="28" t="n">
        <v>11</v>
      </c>
      <c r="C988" s="28" t="n">
        <v>15</v>
      </c>
      <c r="D988" s="28" t="n">
        <v>24</v>
      </c>
      <c r="E988" s="28" t="n">
        <v>39</v>
      </c>
      <c r="F988" s="28" t="n">
        <v>41</v>
      </c>
      <c r="G988" s="28" t="n">
        <v>44</v>
      </c>
      <c r="H988" s="28" t="n">
        <v>7</v>
      </c>
      <c r="I988" s="30" t="inlineStr">
        <is>
          <t>11 15 24 39 41 44</t>
        </is>
      </c>
      <c r="J988" s="28" t="n">
        <v>174</v>
      </c>
      <c r="K988" s="28" t="n">
        <v>4</v>
      </c>
      <c r="L988" s="28" t="n">
        <v>10</v>
      </c>
      <c r="M988" s="28" t="n">
        <v>33</v>
      </c>
      <c r="N988" s="28" t="n">
        <v>0</v>
      </c>
      <c r="O988" s="28" t="inlineStr">
        <is>
          <t>고4 저2</t>
        </is>
      </c>
      <c r="P988" s="27" t="n">
        <v>63</v>
      </c>
      <c r="Q988" s="28" t="inlineStr">
        <is>
          <t>+4</t>
        </is>
      </c>
      <c r="R988" s="28" t="inlineStr">
        <is>
          <t>상위38.3%</t>
        </is>
      </c>
      <c r="S988" s="28" t="n">
        <v>6</v>
      </c>
      <c r="T988" s="28" t="n">
        <v>0</v>
      </c>
      <c r="U988" s="28" t="n">
        <v>0</v>
      </c>
      <c r="V988" s="28" t="n">
        <v>0</v>
      </c>
      <c r="W988" s="28" t="n">
        <v>3</v>
      </c>
      <c r="X988" s="28" t="n">
        <v>27</v>
      </c>
      <c r="Y988" s="28" t="n">
        <v>9</v>
      </c>
      <c r="Z988" s="28" t="n">
        <v>11.34</v>
      </c>
      <c r="AA988" s="28" t="n">
        <v>19.58</v>
      </c>
    </row>
    <row r="989">
      <c r="A989" s="27" t="n">
        <v>238</v>
      </c>
      <c r="B989" s="28" t="n">
        <v>2</v>
      </c>
      <c r="C989" s="28" t="n">
        <v>4</v>
      </c>
      <c r="D989" s="28" t="n">
        <v>15</v>
      </c>
      <c r="E989" s="28" t="n">
        <v>28</v>
      </c>
      <c r="F989" s="28" t="n">
        <v>31</v>
      </c>
      <c r="G989" s="28" t="n">
        <v>34</v>
      </c>
      <c r="H989" s="28" t="n">
        <v>35</v>
      </c>
      <c r="I989" s="30" t="inlineStr">
        <is>
          <t>2 4 15 28 31 34</t>
        </is>
      </c>
      <c r="J989" s="28" t="n">
        <v>114</v>
      </c>
      <c r="K989" s="28" t="n">
        <v>2</v>
      </c>
      <c r="L989" s="28" t="n">
        <v>8</v>
      </c>
      <c r="M989" s="28" t="n">
        <v>32</v>
      </c>
      <c r="N989" s="28" t="n">
        <v>0</v>
      </c>
      <c r="O989" s="28" t="inlineStr">
        <is>
          <t>고3 저3</t>
        </is>
      </c>
      <c r="P989" s="27" t="n">
        <v>61</v>
      </c>
      <c r="Q989" s="28" t="inlineStr">
        <is>
          <t>+2</t>
        </is>
      </c>
      <c r="R989" s="28" t="inlineStr">
        <is>
          <t>상위45.2%</t>
        </is>
      </c>
      <c r="S989" s="28" t="n">
        <v>6</v>
      </c>
      <c r="T989" s="28" t="n">
        <v>0</v>
      </c>
      <c r="U989" s="28" t="n">
        <v>0</v>
      </c>
      <c r="V989" s="28" t="n">
        <v>0</v>
      </c>
      <c r="W989" s="28" t="n">
        <v>3</v>
      </c>
      <c r="X989" s="28" t="n">
        <v>26</v>
      </c>
      <c r="Y989" s="28" t="n">
        <v>9</v>
      </c>
      <c r="Z989" s="28" t="n">
        <v>11.22</v>
      </c>
      <c r="AA989" s="28" t="n">
        <v>14.89</v>
      </c>
    </row>
    <row r="990">
      <c r="A990" s="25" t="n">
        <v>237</v>
      </c>
      <c r="B990" s="26" t="n">
        <v>1</v>
      </c>
      <c r="C990" s="26" t="n">
        <v>11</v>
      </c>
      <c r="D990" s="26" t="n">
        <v>17</v>
      </c>
      <c r="E990" s="26" t="n">
        <v>21</v>
      </c>
      <c r="F990" s="26" t="n">
        <v>24</v>
      </c>
      <c r="G990" s="26" t="n">
        <v>44</v>
      </c>
      <c r="H990" s="26" t="n">
        <v>33</v>
      </c>
      <c r="I990" s="44" t="inlineStr">
        <is>
          <t>1 11 17 21 24 44</t>
        </is>
      </c>
      <c r="J990" s="26" t="n">
        <v>118</v>
      </c>
      <c r="K990" s="26" t="n">
        <v>4</v>
      </c>
      <c r="L990" s="26" t="n">
        <v>7</v>
      </c>
      <c r="M990" s="26" t="n">
        <v>43</v>
      </c>
      <c r="N990" s="26" t="n">
        <v>0</v>
      </c>
      <c r="O990" s="26" t="inlineStr">
        <is>
          <t>고2 저4</t>
        </is>
      </c>
      <c r="P990" s="25" t="n">
        <v>70</v>
      </c>
      <c r="Q990" s="26" t="inlineStr">
        <is>
          <t>+11</t>
        </is>
      </c>
      <c r="R990" s="26" t="inlineStr">
        <is>
          <t>상위17.7%</t>
        </is>
      </c>
      <c r="S990" s="26" t="n">
        <v>8</v>
      </c>
      <c r="T990" s="26" t="n">
        <v>0</v>
      </c>
      <c r="U990" s="26" t="n">
        <v>0</v>
      </c>
      <c r="V990" s="26" t="n">
        <v>0</v>
      </c>
      <c r="W990" s="26" t="n">
        <v>2</v>
      </c>
      <c r="X990" s="26" t="n">
        <v>32</v>
      </c>
      <c r="Y990" s="26" t="n">
        <v>7</v>
      </c>
      <c r="Z990" s="26" t="n">
        <v>14.41</v>
      </c>
      <c r="AA990" s="26" t="n">
        <v>22.8</v>
      </c>
    </row>
    <row r="991">
      <c r="A991" s="25" t="n">
        <v>236</v>
      </c>
      <c r="B991" s="26" t="n">
        <v>1</v>
      </c>
      <c r="C991" s="26" t="n">
        <v>4</v>
      </c>
      <c r="D991" s="26" t="n">
        <v>8</v>
      </c>
      <c r="E991" s="26" t="n">
        <v>13</v>
      </c>
      <c r="F991" s="26" t="n">
        <v>37</v>
      </c>
      <c r="G991" s="26" t="n">
        <v>39</v>
      </c>
      <c r="H991" s="26" t="n">
        <v>7</v>
      </c>
      <c r="I991" s="44" t="inlineStr">
        <is>
          <t>1 4 8 13 37 39</t>
        </is>
      </c>
      <c r="J991" s="26" t="n">
        <v>102</v>
      </c>
      <c r="K991" s="26" t="n">
        <v>4</v>
      </c>
      <c r="L991" s="26" t="n">
        <v>10</v>
      </c>
      <c r="M991" s="26" t="n">
        <v>38</v>
      </c>
      <c r="N991" s="26" t="n">
        <v>0</v>
      </c>
      <c r="O991" s="26" t="inlineStr">
        <is>
          <t>고2 저4</t>
        </is>
      </c>
      <c r="P991" s="25" t="n">
        <v>68</v>
      </c>
      <c r="Q991" s="26" t="inlineStr">
        <is>
          <t>+9</t>
        </is>
      </c>
      <c r="R991" s="26" t="inlineStr">
        <is>
          <t>상위23.2%</t>
        </is>
      </c>
      <c r="S991" s="26" t="n">
        <v>8</v>
      </c>
      <c r="T991" s="26" t="n">
        <v>0</v>
      </c>
      <c r="U991" s="26" t="n">
        <v>0</v>
      </c>
      <c r="V991" s="26" t="n">
        <v>0</v>
      </c>
      <c r="W991" s="26" t="n">
        <v>2</v>
      </c>
      <c r="X991" s="26" t="n">
        <v>31</v>
      </c>
      <c r="Y991" s="26" t="n">
        <v>2</v>
      </c>
      <c r="Z991" s="26" t="n">
        <v>50.3</v>
      </c>
      <c r="AA991" s="26" t="n">
        <v>18.68</v>
      </c>
    </row>
    <row r="992">
      <c r="A992" s="27" t="n">
        <v>235</v>
      </c>
      <c r="B992" s="28" t="n">
        <v>21</v>
      </c>
      <c r="C992" s="28" t="n">
        <v>22</v>
      </c>
      <c r="D992" s="28" t="n">
        <v>26</v>
      </c>
      <c r="E992" s="28" t="n">
        <v>27</v>
      </c>
      <c r="F992" s="28" t="n">
        <v>31</v>
      </c>
      <c r="G992" s="28" t="n">
        <v>37</v>
      </c>
      <c r="H992" s="28" t="n">
        <v>8</v>
      </c>
      <c r="I992" s="30" t="inlineStr">
        <is>
          <t>21 22 26 27 31 37</t>
        </is>
      </c>
      <c r="J992" s="28" t="n">
        <v>164</v>
      </c>
      <c r="K992" s="28" t="n">
        <v>4</v>
      </c>
      <c r="L992" s="28" t="n">
        <v>4</v>
      </c>
      <c r="M992" s="28" t="n">
        <v>16</v>
      </c>
      <c r="N992" s="28" t="n">
        <v>2</v>
      </c>
      <c r="O992" s="28" t="inlineStr">
        <is>
          <t>고4 저2</t>
        </is>
      </c>
      <c r="P992" s="27" t="n">
        <v>61</v>
      </c>
      <c r="Q992" s="28" t="inlineStr">
        <is>
          <t>+2</t>
        </is>
      </c>
      <c r="R992" s="28" t="inlineStr">
        <is>
          <t>상위45.2%</t>
        </is>
      </c>
      <c r="S992" s="28" t="n">
        <v>4</v>
      </c>
      <c r="T992" s="28" t="n">
        <v>0</v>
      </c>
      <c r="U992" s="28" t="n">
        <v>0</v>
      </c>
      <c r="V992" s="28" t="n">
        <v>0</v>
      </c>
      <c r="W992" s="28" t="n">
        <v>3</v>
      </c>
      <c r="X992" s="28" t="n">
        <v>26</v>
      </c>
      <c r="Y992" s="28" t="n">
        <v>3</v>
      </c>
      <c r="Z992" s="28" t="n">
        <v>34.33</v>
      </c>
      <c r="AA992" s="28" t="n">
        <v>16.11</v>
      </c>
    </row>
    <row r="993">
      <c r="A993" s="38" t="n">
        <v>234</v>
      </c>
      <c r="B993" s="39" t="n">
        <v>13</v>
      </c>
      <c r="C993" s="39" t="n">
        <v>21</v>
      </c>
      <c r="D993" s="39" t="n">
        <v>22</v>
      </c>
      <c r="E993" s="39" t="n">
        <v>24</v>
      </c>
      <c r="F993" s="39" t="n">
        <v>26</v>
      </c>
      <c r="G993" s="39" t="n">
        <v>37</v>
      </c>
      <c r="H993" s="39" t="n">
        <v>4</v>
      </c>
      <c r="I993" s="40" t="inlineStr">
        <is>
          <t>13 21 22 24 26 37</t>
        </is>
      </c>
      <c r="J993" s="39" t="n">
        <v>143</v>
      </c>
      <c r="K993" s="39" t="n">
        <v>3</v>
      </c>
      <c r="L993" s="39" t="n">
        <v>7</v>
      </c>
      <c r="M993" s="39" t="n">
        <v>24</v>
      </c>
      <c r="N993" s="39" t="n">
        <v>1</v>
      </c>
      <c r="O993" s="39" t="inlineStr">
        <is>
          <t>고3 저3</t>
        </is>
      </c>
      <c r="P993" s="38" t="n">
        <v>50</v>
      </c>
      <c r="Q993" s="39" t="inlineStr">
        <is>
          <t>-9</t>
        </is>
      </c>
      <c r="R993" s="39" t="inlineStr">
        <is>
          <t>상위82.2%</t>
        </is>
      </c>
      <c r="S993" s="39" t="n">
        <v>2</v>
      </c>
      <c r="T993" s="39" t="n">
        <v>0</v>
      </c>
      <c r="U993" s="39" t="n">
        <v>0</v>
      </c>
      <c r="V993" s="39" t="n">
        <v>0</v>
      </c>
      <c r="W993" s="39" t="n">
        <v>2</v>
      </c>
      <c r="X993" s="39" t="n">
        <v>22</v>
      </c>
      <c r="Y993" s="39" t="n">
        <v>4</v>
      </c>
      <c r="Z993" s="39" t="n">
        <v>25.2</v>
      </c>
      <c r="AA993" s="39" t="n">
        <v>15.7</v>
      </c>
    </row>
    <row r="994">
      <c r="A994" s="25" t="n">
        <v>233</v>
      </c>
      <c r="B994" s="26" t="n">
        <v>4</v>
      </c>
      <c r="C994" s="26" t="n">
        <v>6</v>
      </c>
      <c r="D994" s="26" t="n">
        <v>13</v>
      </c>
      <c r="E994" s="26" t="n">
        <v>17</v>
      </c>
      <c r="F994" s="26" t="n">
        <v>28</v>
      </c>
      <c r="G994" s="26" t="n">
        <v>40</v>
      </c>
      <c r="H994" s="26" t="n">
        <v>39</v>
      </c>
      <c r="I994" s="44" t="inlineStr">
        <is>
          <t>4 6 13 17 28 40</t>
        </is>
      </c>
      <c r="J994" s="26" t="n">
        <v>108</v>
      </c>
      <c r="K994" s="26" t="n">
        <v>2</v>
      </c>
      <c r="L994" s="26" t="n">
        <v>9</v>
      </c>
      <c r="M994" s="26" t="n">
        <v>36</v>
      </c>
      <c r="N994" s="26" t="n">
        <v>0</v>
      </c>
      <c r="O994" s="26" t="inlineStr">
        <is>
          <t>고2 저4</t>
        </is>
      </c>
      <c r="P994" s="25" t="n">
        <v>75</v>
      </c>
      <c r="Q994" s="26" t="inlineStr">
        <is>
          <t>+16</t>
        </is>
      </c>
      <c r="R994" s="26" t="inlineStr">
        <is>
          <t>상위7.8%</t>
        </is>
      </c>
      <c r="S994" s="26" t="n">
        <v>8</v>
      </c>
      <c r="T994" s="26" t="n">
        <v>0</v>
      </c>
      <c r="U994" s="26" t="n">
        <v>0</v>
      </c>
      <c r="V994" s="26" t="n">
        <v>0</v>
      </c>
      <c r="W994" s="26" t="n">
        <v>3</v>
      </c>
      <c r="X994" s="26" t="n">
        <v>33</v>
      </c>
      <c r="Y994" s="26" t="n">
        <v>10</v>
      </c>
      <c r="Z994" s="26" t="n">
        <v>9.99</v>
      </c>
      <c r="AA994" s="26" t="n">
        <v>19.78</v>
      </c>
    </row>
    <row r="995">
      <c r="A995" s="38" t="n">
        <v>232</v>
      </c>
      <c r="B995" s="39" t="n">
        <v>8</v>
      </c>
      <c r="C995" s="39" t="n">
        <v>9</v>
      </c>
      <c r="D995" s="39" t="n">
        <v>10</v>
      </c>
      <c r="E995" s="39" t="n">
        <v>12</v>
      </c>
      <c r="F995" s="39" t="n">
        <v>24</v>
      </c>
      <c r="G995" s="39" t="n">
        <v>44</v>
      </c>
      <c r="H995" s="39" t="n">
        <v>35</v>
      </c>
      <c r="I995" s="40" t="inlineStr">
        <is>
          <t>8 9 10 12 24 44</t>
        </is>
      </c>
      <c r="J995" s="39" t="n">
        <v>107</v>
      </c>
      <c r="K995" s="39" t="n">
        <v>1</v>
      </c>
      <c r="L995" s="39" t="n">
        <v>8</v>
      </c>
      <c r="M995" s="39" t="n">
        <v>36</v>
      </c>
      <c r="N995" s="39" t="n">
        <v>2</v>
      </c>
      <c r="O995" s="39" t="inlineStr">
        <is>
          <t>고2 저4</t>
        </is>
      </c>
      <c r="P995" s="38" t="n">
        <v>38</v>
      </c>
      <c r="Q995" s="39" t="inlineStr">
        <is>
          <t>-21</t>
        </is>
      </c>
      <c r="R995" s="39" t="inlineStr">
        <is>
          <t>상위98.1%</t>
        </is>
      </c>
      <c r="S995" s="39" t="n">
        <v>3</v>
      </c>
      <c r="T995" s="39" t="n">
        <v>0</v>
      </c>
      <c r="U995" s="39" t="n">
        <v>0</v>
      </c>
      <c r="V995" s="39" t="n">
        <v>0</v>
      </c>
      <c r="W995" s="39" t="n">
        <v>0</v>
      </c>
      <c r="X995" s="39" t="n">
        <v>19</v>
      </c>
      <c r="Y995" s="39" t="n">
        <v>9</v>
      </c>
      <c r="Z995" s="39" t="n">
        <v>11.11</v>
      </c>
      <c r="AA995" s="39" t="n">
        <v>11.75</v>
      </c>
    </row>
    <row r="996">
      <c r="A996" s="38" t="n">
        <v>231</v>
      </c>
      <c r="B996" s="39" t="n">
        <v>5</v>
      </c>
      <c r="C996" s="39" t="n">
        <v>10</v>
      </c>
      <c r="D996" s="39" t="n">
        <v>19</v>
      </c>
      <c r="E996" s="39" t="n">
        <v>31</v>
      </c>
      <c r="F996" s="39" t="n">
        <v>44</v>
      </c>
      <c r="G996" s="39" t="n">
        <v>45</v>
      </c>
      <c r="H996" s="39" t="n">
        <v>27</v>
      </c>
      <c r="I996" s="40" t="inlineStr">
        <is>
          <t>5 10 19 31 44 45</t>
        </is>
      </c>
      <c r="J996" s="39" t="n">
        <v>154</v>
      </c>
      <c r="K996" s="39" t="n">
        <v>4</v>
      </c>
      <c r="L996" s="39" t="n">
        <v>8</v>
      </c>
      <c r="M996" s="39" t="n">
        <v>40</v>
      </c>
      <c r="N996" s="39" t="n">
        <v>1</v>
      </c>
      <c r="O996" s="39" t="inlineStr">
        <is>
          <t>고3 저3</t>
        </is>
      </c>
      <c r="P996" s="38" t="n">
        <v>50</v>
      </c>
      <c r="Q996" s="39" t="inlineStr">
        <is>
          <t>-9</t>
        </is>
      </c>
      <c r="R996" s="39" t="inlineStr">
        <is>
          <t>상위82.2%</t>
        </is>
      </c>
      <c r="S996" s="39" t="n">
        <v>3</v>
      </c>
      <c r="T996" s="39" t="n">
        <v>0</v>
      </c>
      <c r="U996" s="39" t="n">
        <v>0</v>
      </c>
      <c r="V996" s="39" t="n">
        <v>0</v>
      </c>
      <c r="W996" s="39" t="n">
        <v>0</v>
      </c>
      <c r="X996" s="39" t="n">
        <v>25</v>
      </c>
      <c r="Y996" s="39" t="n">
        <v>9</v>
      </c>
      <c r="Z996" s="39" t="n">
        <v>10.88</v>
      </c>
      <c r="AA996" s="39" t="n">
        <v>19.12</v>
      </c>
    </row>
    <row r="997">
      <c r="A997" s="41" t="n">
        <v>230</v>
      </c>
      <c r="B997" s="42" t="n">
        <v>5</v>
      </c>
      <c r="C997" s="42" t="n">
        <v>11</v>
      </c>
      <c r="D997" s="42" t="n">
        <v>14</v>
      </c>
      <c r="E997" s="42" t="n">
        <v>29</v>
      </c>
      <c r="F997" s="42" t="n">
        <v>32</v>
      </c>
      <c r="G997" s="42" t="n">
        <v>33</v>
      </c>
      <c r="H997" s="42" t="n">
        <v>12</v>
      </c>
      <c r="I997" s="43" t="inlineStr">
        <is>
          <t>5 11 14 29 32 33</t>
        </is>
      </c>
      <c r="J997" s="42" t="n">
        <v>124</v>
      </c>
      <c r="K997" s="42" t="n">
        <v>4</v>
      </c>
      <c r="L997" s="42" t="n">
        <v>8</v>
      </c>
      <c r="M997" s="42" t="n">
        <v>28</v>
      </c>
      <c r="N997" s="42" t="n">
        <v>1</v>
      </c>
      <c r="O997" s="42" t="inlineStr">
        <is>
          <t>고3 저3</t>
        </is>
      </c>
      <c r="P997" s="41" t="n">
        <v>54</v>
      </c>
      <c r="Q997" s="42" t="inlineStr">
        <is>
          <t>-5</t>
        </is>
      </c>
      <c r="R997" s="42" t="inlineStr">
        <is>
          <t>상위69.9%</t>
        </is>
      </c>
      <c r="S997" s="42" t="n">
        <v>4</v>
      </c>
      <c r="T997" s="42" t="n">
        <v>0</v>
      </c>
      <c r="U997" s="42" t="n">
        <v>0</v>
      </c>
      <c r="V997" s="42" t="n">
        <v>0</v>
      </c>
      <c r="W997" s="42" t="n">
        <v>4</v>
      </c>
      <c r="X997" s="42" t="n">
        <v>21</v>
      </c>
      <c r="Y997" s="42" t="n">
        <v>8</v>
      </c>
      <c r="Z997" s="42" t="n">
        <v>12.93</v>
      </c>
      <c r="AA997" s="42" t="n">
        <v>11.71</v>
      </c>
    </row>
    <row r="998">
      <c r="A998" s="38" t="n">
        <v>229</v>
      </c>
      <c r="B998" s="39" t="n">
        <v>4</v>
      </c>
      <c r="C998" s="39" t="n">
        <v>5</v>
      </c>
      <c r="D998" s="39" t="n">
        <v>9</v>
      </c>
      <c r="E998" s="39" t="n">
        <v>11</v>
      </c>
      <c r="F998" s="39" t="n">
        <v>23</v>
      </c>
      <c r="G998" s="39" t="n">
        <v>38</v>
      </c>
      <c r="H998" s="39" t="n">
        <v>35</v>
      </c>
      <c r="I998" s="40" t="inlineStr">
        <is>
          <t>4 5 9 11 23 38</t>
        </is>
      </c>
      <c r="J998" s="39" t="n">
        <v>90</v>
      </c>
      <c r="K998" s="39" t="n">
        <v>4</v>
      </c>
      <c r="L998" s="39" t="n">
        <v>10</v>
      </c>
      <c r="M998" s="39" t="n">
        <v>34</v>
      </c>
      <c r="N998" s="39" t="n">
        <v>1</v>
      </c>
      <c r="O998" s="39" t="inlineStr">
        <is>
          <t>고2 저4</t>
        </is>
      </c>
      <c r="P998" s="38" t="n">
        <v>41</v>
      </c>
      <c r="Q998" s="39" t="inlineStr">
        <is>
          <t>-18</t>
        </is>
      </c>
      <c r="R998" s="39" t="inlineStr">
        <is>
          <t>상위96.2%</t>
        </is>
      </c>
      <c r="S998" s="39" t="n">
        <v>3</v>
      </c>
      <c r="T998" s="39" t="n">
        <v>0</v>
      </c>
      <c r="U998" s="39" t="n">
        <v>0</v>
      </c>
      <c r="V998" s="39" t="n">
        <v>0</v>
      </c>
      <c r="W998" s="39" t="n">
        <v>1</v>
      </c>
      <c r="X998" s="39" t="n">
        <v>19</v>
      </c>
      <c r="Y998" s="39" t="n">
        <v>7</v>
      </c>
      <c r="Z998" s="39" t="n">
        <v>14.51</v>
      </c>
      <c r="AA998" s="39" t="n">
        <v>16.2</v>
      </c>
    </row>
    <row r="999">
      <c r="A999" s="25" t="n">
        <v>228</v>
      </c>
      <c r="B999" s="26" t="n">
        <v>17</v>
      </c>
      <c r="C999" s="26" t="n">
        <v>25</v>
      </c>
      <c r="D999" s="26" t="n">
        <v>35</v>
      </c>
      <c r="E999" s="26" t="n">
        <v>36</v>
      </c>
      <c r="F999" s="26" t="n">
        <v>39</v>
      </c>
      <c r="G999" s="26" t="n">
        <v>44</v>
      </c>
      <c r="H999" s="26" t="n">
        <v>23</v>
      </c>
      <c r="I999" s="44" t="inlineStr">
        <is>
          <t>17 25 35 36 39 44</t>
        </is>
      </c>
      <c r="J999" s="26" t="n">
        <v>196</v>
      </c>
      <c r="K999" s="26" t="n">
        <v>4</v>
      </c>
      <c r="L999" s="26" t="n">
        <v>8</v>
      </c>
      <c r="M999" s="26" t="n">
        <v>27</v>
      </c>
      <c r="N999" s="26" t="n">
        <v>1</v>
      </c>
      <c r="O999" s="26" t="inlineStr">
        <is>
          <t>고5 저1</t>
        </is>
      </c>
      <c r="P999" s="25" t="n">
        <v>67</v>
      </c>
      <c r="Q999" s="26" t="inlineStr">
        <is>
          <t>+8</t>
        </is>
      </c>
      <c r="R999" s="26" t="inlineStr">
        <is>
          <t>상위26.4%</t>
        </is>
      </c>
      <c r="S999" s="26" t="n">
        <v>6</v>
      </c>
      <c r="T999" s="26" t="n">
        <v>0</v>
      </c>
      <c r="U999" s="26" t="n">
        <v>0</v>
      </c>
      <c r="V999" s="26" t="n">
        <v>0</v>
      </c>
      <c r="W999" s="26" t="n">
        <v>3</v>
      </c>
      <c r="X999" s="26" t="n">
        <v>29</v>
      </c>
      <c r="Y999" s="26" t="n">
        <v>9</v>
      </c>
      <c r="Z999" s="26" t="n">
        <v>11.47</v>
      </c>
      <c r="AA999" s="26" t="n">
        <v>18.74</v>
      </c>
    </row>
    <row r="1000">
      <c r="A1000" s="38" t="n">
        <v>227</v>
      </c>
      <c r="B1000" s="39" t="n">
        <v>4</v>
      </c>
      <c r="C1000" s="39" t="n">
        <v>5</v>
      </c>
      <c r="D1000" s="39" t="n">
        <v>15</v>
      </c>
      <c r="E1000" s="39" t="n">
        <v>16</v>
      </c>
      <c r="F1000" s="39" t="n">
        <v>22</v>
      </c>
      <c r="G1000" s="39" t="n">
        <v>42</v>
      </c>
      <c r="H1000" s="39" t="n">
        <v>2</v>
      </c>
      <c r="I1000" s="40" t="inlineStr">
        <is>
          <t>4 5 15 16 22 42</t>
        </is>
      </c>
      <c r="J1000" s="39" t="n">
        <v>104</v>
      </c>
      <c r="K1000" s="39" t="n">
        <v>2</v>
      </c>
      <c r="L1000" s="39" t="n">
        <v>8</v>
      </c>
      <c r="M1000" s="39" t="n">
        <v>38</v>
      </c>
      <c r="N1000" s="39" t="n">
        <v>2</v>
      </c>
      <c r="O1000" s="39" t="inlineStr">
        <is>
          <t>고1 저5</t>
        </is>
      </c>
      <c r="P1000" s="38" t="n">
        <v>40</v>
      </c>
      <c r="Q1000" s="39" t="inlineStr">
        <is>
          <t>-19</t>
        </is>
      </c>
      <c r="R1000" s="39" t="inlineStr">
        <is>
          <t>상위97.4%</t>
        </is>
      </c>
      <c r="S1000" s="39" t="n">
        <v>3</v>
      </c>
      <c r="T1000" s="39" t="n">
        <v>0</v>
      </c>
      <c r="U1000" s="39" t="n">
        <v>0</v>
      </c>
      <c r="V1000" s="39" t="n">
        <v>0</v>
      </c>
      <c r="W1000" s="39" t="n">
        <v>0</v>
      </c>
      <c r="X1000" s="39" t="n">
        <v>20</v>
      </c>
      <c r="Y1000" s="39" t="n">
        <v>2</v>
      </c>
      <c r="Z1000" s="39" t="n">
        <v>52.54</v>
      </c>
      <c r="AA1000" s="39" t="n">
        <v>14.11</v>
      </c>
    </row>
    <row r="1001">
      <c r="A1001" s="41" t="n">
        <v>226</v>
      </c>
      <c r="B1001" s="42" t="n">
        <v>2</v>
      </c>
      <c r="C1001" s="42" t="n">
        <v>6</v>
      </c>
      <c r="D1001" s="42" t="n">
        <v>8</v>
      </c>
      <c r="E1001" s="42" t="n">
        <v>14</v>
      </c>
      <c r="F1001" s="42" t="n">
        <v>21</v>
      </c>
      <c r="G1001" s="42" t="n">
        <v>22</v>
      </c>
      <c r="H1001" s="42" t="n">
        <v>34</v>
      </c>
      <c r="I1001" s="43" t="inlineStr">
        <is>
          <t>2 6 8 14 21 22</t>
        </is>
      </c>
      <c r="J1001" s="42" t="n">
        <v>73</v>
      </c>
      <c r="K1001" s="42" t="n">
        <v>1</v>
      </c>
      <c r="L1001" s="42" t="n">
        <v>8</v>
      </c>
      <c r="M1001" s="42" t="n">
        <v>20</v>
      </c>
      <c r="N1001" s="42" t="n">
        <v>1</v>
      </c>
      <c r="O1001" s="42" t="inlineStr">
        <is>
          <t>고0 저6</t>
        </is>
      </c>
      <c r="P1001" s="41" t="n">
        <v>57</v>
      </c>
      <c r="Q1001" s="42" t="inlineStr">
        <is>
          <t>-2</t>
        </is>
      </c>
      <c r="R1001" s="42" t="inlineStr">
        <is>
          <t>상위59.3%</t>
        </is>
      </c>
      <c r="S1001" s="42" t="n">
        <v>0</v>
      </c>
      <c r="T1001" s="42" t="n">
        <v>0</v>
      </c>
      <c r="U1001" s="42" t="n">
        <v>0</v>
      </c>
      <c r="V1001" s="42" t="n">
        <v>0</v>
      </c>
      <c r="W1001" s="42" t="n">
        <v>1</v>
      </c>
      <c r="X1001" s="42" t="n">
        <v>27</v>
      </c>
      <c r="Y1001" s="42" t="n">
        <v>6</v>
      </c>
      <c r="Z1001" s="42" t="n">
        <v>17.44</v>
      </c>
      <c r="AA1001" s="42" t="n">
        <v>14.51</v>
      </c>
    </row>
    <row r="1002">
      <c r="A1002" s="38" t="n">
        <v>225</v>
      </c>
      <c r="B1002" s="39" t="n">
        <v>5</v>
      </c>
      <c r="C1002" s="39" t="n">
        <v>11</v>
      </c>
      <c r="D1002" s="39" t="n">
        <v>13</v>
      </c>
      <c r="E1002" s="39" t="n">
        <v>19</v>
      </c>
      <c r="F1002" s="39" t="n">
        <v>31</v>
      </c>
      <c r="G1002" s="39" t="n">
        <v>36</v>
      </c>
      <c r="H1002" s="39" t="n">
        <v>7</v>
      </c>
      <c r="I1002" s="40" t="inlineStr">
        <is>
          <t>5 11 13 19 31 36</t>
        </is>
      </c>
      <c r="J1002" s="39" t="n">
        <v>115</v>
      </c>
      <c r="K1002" s="39" t="n">
        <v>5</v>
      </c>
      <c r="L1002" s="39" t="n">
        <v>8</v>
      </c>
      <c r="M1002" s="39" t="n">
        <v>31</v>
      </c>
      <c r="N1002" s="39" t="n">
        <v>0</v>
      </c>
      <c r="O1002" s="39" t="inlineStr">
        <is>
          <t>고2 저4</t>
        </is>
      </c>
      <c r="P1002" s="38" t="n">
        <v>42</v>
      </c>
      <c r="Q1002" s="39" t="inlineStr">
        <is>
          <t>-17</t>
        </is>
      </c>
      <c r="R1002" s="39" t="inlineStr">
        <is>
          <t>상위95.6%</t>
        </is>
      </c>
      <c r="S1002" s="39" t="n">
        <v>4</v>
      </c>
      <c r="T1002" s="39" t="n">
        <v>0</v>
      </c>
      <c r="U1002" s="39" t="n">
        <v>0</v>
      </c>
      <c r="V1002" s="39" t="n">
        <v>0</v>
      </c>
      <c r="W1002" s="39" t="n">
        <v>0</v>
      </c>
      <c r="X1002" s="39" t="n">
        <v>21</v>
      </c>
      <c r="Y1002" s="39" t="n">
        <v>6</v>
      </c>
      <c r="Z1002" s="39" t="n">
        <v>17.77</v>
      </c>
      <c r="AA1002" s="39" t="n">
        <v>23.69</v>
      </c>
    </row>
    <row r="1003">
      <c r="A1003" s="25" t="n">
        <v>224</v>
      </c>
      <c r="B1003" s="26" t="n">
        <v>4</v>
      </c>
      <c r="C1003" s="26" t="n">
        <v>19</v>
      </c>
      <c r="D1003" s="26" t="n">
        <v>26</v>
      </c>
      <c r="E1003" s="26" t="n">
        <v>27</v>
      </c>
      <c r="F1003" s="26" t="n">
        <v>30</v>
      </c>
      <c r="G1003" s="26" t="n">
        <v>42</v>
      </c>
      <c r="H1003" s="26" t="n">
        <v>7</v>
      </c>
      <c r="I1003" s="44" t="inlineStr">
        <is>
          <t>4 19 26 27 30 42</t>
        </is>
      </c>
      <c r="J1003" s="26" t="n">
        <v>148</v>
      </c>
      <c r="K1003" s="26" t="n">
        <v>2</v>
      </c>
      <c r="L1003" s="26" t="n">
        <v>8</v>
      </c>
      <c r="M1003" s="26" t="n">
        <v>38</v>
      </c>
      <c r="N1003" s="26" t="n">
        <v>1</v>
      </c>
      <c r="O1003" s="26" t="inlineStr">
        <is>
          <t>고4 저2</t>
        </is>
      </c>
      <c r="P1003" s="25" t="n">
        <v>67</v>
      </c>
      <c r="Q1003" s="26" t="inlineStr">
        <is>
          <t>+8</t>
        </is>
      </c>
      <c r="R1003" s="26" t="inlineStr">
        <is>
          <t>상위26.4%</t>
        </is>
      </c>
      <c r="S1003" s="26" t="n">
        <v>5</v>
      </c>
      <c r="T1003" s="26" t="n">
        <v>0</v>
      </c>
      <c r="U1003" s="26" t="n">
        <v>0</v>
      </c>
      <c r="V1003" s="26" t="n">
        <v>0</v>
      </c>
      <c r="W1003" s="26" t="n">
        <v>1</v>
      </c>
      <c r="X1003" s="26" t="n">
        <v>32</v>
      </c>
      <c r="Y1003" s="26" t="n">
        <v>6</v>
      </c>
      <c r="Z1003" s="26" t="n">
        <v>18.09</v>
      </c>
      <c r="AA1003" s="26" t="n">
        <v>22.2</v>
      </c>
    </row>
    <row r="1004">
      <c r="A1004" s="25" t="n">
        <v>223</v>
      </c>
      <c r="B1004" s="26" t="n">
        <v>1</v>
      </c>
      <c r="C1004" s="26" t="n">
        <v>3</v>
      </c>
      <c r="D1004" s="26" t="n">
        <v>18</v>
      </c>
      <c r="E1004" s="26" t="n">
        <v>20</v>
      </c>
      <c r="F1004" s="26" t="n">
        <v>26</v>
      </c>
      <c r="G1004" s="26" t="n">
        <v>27</v>
      </c>
      <c r="H1004" s="26" t="n">
        <v>38</v>
      </c>
      <c r="I1004" s="44" t="inlineStr">
        <is>
          <t>1 3 18 20 26 27</t>
        </is>
      </c>
      <c r="J1004" s="26" t="n">
        <v>95</v>
      </c>
      <c r="K1004" s="26" t="n">
        <v>3</v>
      </c>
      <c r="L1004" s="26" t="n">
        <v>8</v>
      </c>
      <c r="M1004" s="26" t="n">
        <v>26</v>
      </c>
      <c r="N1004" s="26" t="n">
        <v>1</v>
      </c>
      <c r="O1004" s="26" t="inlineStr">
        <is>
          <t>고2 저4</t>
        </is>
      </c>
      <c r="P1004" s="25" t="n">
        <v>71</v>
      </c>
      <c r="Q1004" s="26" t="inlineStr">
        <is>
          <t>+12</t>
        </is>
      </c>
      <c r="R1004" s="26" t="inlineStr">
        <is>
          <t>상위14.8%</t>
        </is>
      </c>
      <c r="S1004" s="26" t="n">
        <v>8</v>
      </c>
      <c r="T1004" s="26" t="n">
        <v>0</v>
      </c>
      <c r="U1004" s="26" t="n">
        <v>0</v>
      </c>
      <c r="V1004" s="26" t="n">
        <v>0</v>
      </c>
      <c r="W1004" s="26" t="n">
        <v>3</v>
      </c>
      <c r="X1004" s="26" t="n">
        <v>31</v>
      </c>
      <c r="Y1004" s="26" t="n">
        <v>7</v>
      </c>
      <c r="Z1004" s="26" t="n">
        <v>14.98</v>
      </c>
      <c r="AA1004" s="26" t="n">
        <v>18.68</v>
      </c>
    </row>
    <row r="1005">
      <c r="A1005" s="38" t="n">
        <v>222</v>
      </c>
      <c r="B1005" s="39" t="n">
        <v>5</v>
      </c>
      <c r="C1005" s="39" t="n">
        <v>7</v>
      </c>
      <c r="D1005" s="39" t="n">
        <v>28</v>
      </c>
      <c r="E1005" s="39" t="n">
        <v>29</v>
      </c>
      <c r="F1005" s="39" t="n">
        <v>39</v>
      </c>
      <c r="G1005" s="39" t="n">
        <v>43</v>
      </c>
      <c r="H1005" s="39" t="n">
        <v>44</v>
      </c>
      <c r="I1005" s="40" t="inlineStr">
        <is>
          <t>5 7 28 29 39 43</t>
        </is>
      </c>
      <c r="J1005" s="39" t="n">
        <v>151</v>
      </c>
      <c r="K1005" s="39" t="n">
        <v>5</v>
      </c>
      <c r="L1005" s="39" t="n">
        <v>10</v>
      </c>
      <c r="M1005" s="39" t="n">
        <v>38</v>
      </c>
      <c r="N1005" s="39" t="n">
        <v>1</v>
      </c>
      <c r="O1005" s="39" t="inlineStr">
        <is>
          <t>고4 저2</t>
        </is>
      </c>
      <c r="P1005" s="38" t="n">
        <v>50</v>
      </c>
      <c r="Q1005" s="39" t="inlineStr">
        <is>
          <t>-9</t>
        </is>
      </c>
      <c r="R1005" s="39" t="inlineStr">
        <is>
          <t>상위82.2%</t>
        </is>
      </c>
      <c r="S1005" s="39" t="n">
        <v>4</v>
      </c>
      <c r="T1005" s="39" t="n">
        <v>0</v>
      </c>
      <c r="U1005" s="39" t="n">
        <v>0</v>
      </c>
      <c r="V1005" s="39" t="n">
        <v>0</v>
      </c>
      <c r="W1005" s="39" t="n">
        <v>2</v>
      </c>
      <c r="X1005" s="39" t="n">
        <v>22</v>
      </c>
      <c r="Y1005" s="39" t="n">
        <v>5</v>
      </c>
      <c r="Z1005" s="39" t="n">
        <v>22.75</v>
      </c>
      <c r="AA1005" s="39" t="n">
        <v>19.87</v>
      </c>
    </row>
    <row r="1006">
      <c r="A1006" s="25" t="n">
        <v>221</v>
      </c>
      <c r="B1006" s="26" t="n">
        <v>2</v>
      </c>
      <c r="C1006" s="26" t="n">
        <v>20</v>
      </c>
      <c r="D1006" s="26" t="n">
        <v>33</v>
      </c>
      <c r="E1006" s="26" t="n">
        <v>35</v>
      </c>
      <c r="F1006" s="26" t="n">
        <v>37</v>
      </c>
      <c r="G1006" s="26" t="n">
        <v>40</v>
      </c>
      <c r="H1006" s="26" t="n">
        <v>10</v>
      </c>
      <c r="I1006" s="44" t="inlineStr">
        <is>
          <t>2 20 33 35 37 40</t>
        </is>
      </c>
      <c r="J1006" s="26" t="n">
        <v>167</v>
      </c>
      <c r="K1006" s="26" t="n">
        <v>3</v>
      </c>
      <c r="L1006" s="26" t="n">
        <v>9</v>
      </c>
      <c r="M1006" s="26" t="n">
        <v>38</v>
      </c>
      <c r="N1006" s="26" t="n">
        <v>0</v>
      </c>
      <c r="O1006" s="26" t="inlineStr">
        <is>
          <t>고4 저2</t>
        </is>
      </c>
      <c r="P1006" s="25" t="n">
        <v>80</v>
      </c>
      <c r="Q1006" s="26" t="inlineStr">
        <is>
          <t>+21</t>
        </is>
      </c>
      <c r="R1006" s="26" t="inlineStr">
        <is>
          <t>상위3.7%</t>
        </is>
      </c>
      <c r="S1006" s="26" t="n">
        <v>8</v>
      </c>
      <c r="T1006" s="26" t="n">
        <v>0</v>
      </c>
      <c r="U1006" s="26" t="n">
        <v>0</v>
      </c>
      <c r="V1006" s="26" t="n">
        <v>0</v>
      </c>
      <c r="W1006" s="26" t="n">
        <v>4</v>
      </c>
      <c r="X1006" s="26" t="n">
        <v>34</v>
      </c>
      <c r="Y1006" s="26" t="n">
        <v>6</v>
      </c>
      <c r="Z1006" s="26" t="n">
        <v>18</v>
      </c>
      <c r="AA1006" s="26" t="n">
        <v>27.05</v>
      </c>
    </row>
    <row r="1007">
      <c r="A1007" s="27" t="n">
        <v>220</v>
      </c>
      <c r="B1007" s="28" t="n">
        <v>5</v>
      </c>
      <c r="C1007" s="28" t="n">
        <v>11</v>
      </c>
      <c r="D1007" s="28" t="n">
        <v>19</v>
      </c>
      <c r="E1007" s="28" t="n">
        <v>21</v>
      </c>
      <c r="F1007" s="28" t="n">
        <v>34</v>
      </c>
      <c r="G1007" s="28" t="n">
        <v>43</v>
      </c>
      <c r="H1007" s="28" t="n">
        <v>31</v>
      </c>
      <c r="I1007" s="30" t="inlineStr">
        <is>
          <t>5 11 19 21 34 43</t>
        </is>
      </c>
      <c r="J1007" s="28" t="n">
        <v>133</v>
      </c>
      <c r="K1007" s="28" t="n">
        <v>5</v>
      </c>
      <c r="L1007" s="28" t="n">
        <v>10</v>
      </c>
      <c r="M1007" s="28" t="n">
        <v>38</v>
      </c>
      <c r="N1007" s="28" t="n">
        <v>0</v>
      </c>
      <c r="O1007" s="28" t="inlineStr">
        <is>
          <t>고2 저4</t>
        </is>
      </c>
      <c r="P1007" s="27" t="n">
        <v>62</v>
      </c>
      <c r="Q1007" s="28" t="inlineStr">
        <is>
          <t>+3</t>
        </is>
      </c>
      <c r="R1007" s="28" t="inlineStr">
        <is>
          <t>상위41.2%</t>
        </is>
      </c>
      <c r="S1007" s="28" t="n">
        <v>6</v>
      </c>
      <c r="T1007" s="28" t="n">
        <v>0</v>
      </c>
      <c r="U1007" s="28" t="n">
        <v>0</v>
      </c>
      <c r="V1007" s="28" t="n">
        <v>0</v>
      </c>
      <c r="W1007" s="28" t="n">
        <v>0</v>
      </c>
      <c r="X1007" s="28" t="n">
        <v>31</v>
      </c>
      <c r="Y1007" s="28" t="n">
        <v>6</v>
      </c>
      <c r="Z1007" s="28" t="n">
        <v>19.58</v>
      </c>
      <c r="AA1007" s="28" t="n">
        <v>17.4</v>
      </c>
    </row>
    <row r="1008">
      <c r="A1008" s="25" t="n">
        <v>219</v>
      </c>
      <c r="B1008" s="26" t="n">
        <v>4</v>
      </c>
      <c r="C1008" s="26" t="n">
        <v>11</v>
      </c>
      <c r="D1008" s="26" t="n">
        <v>20</v>
      </c>
      <c r="E1008" s="26" t="n">
        <v>26</v>
      </c>
      <c r="F1008" s="26" t="n">
        <v>35</v>
      </c>
      <c r="G1008" s="26" t="n">
        <v>37</v>
      </c>
      <c r="H1008" s="26" t="n">
        <v>16</v>
      </c>
      <c r="I1008" s="44" t="inlineStr">
        <is>
          <t>4 11 20 26 35 37</t>
        </is>
      </c>
      <c r="J1008" s="26" t="n">
        <v>133</v>
      </c>
      <c r="K1008" s="26" t="n">
        <v>3</v>
      </c>
      <c r="L1008" s="26" t="n">
        <v>8</v>
      </c>
      <c r="M1008" s="26" t="n">
        <v>33</v>
      </c>
      <c r="N1008" s="26" t="n">
        <v>0</v>
      </c>
      <c r="O1008" s="26" t="inlineStr">
        <is>
          <t>고3 저3</t>
        </is>
      </c>
      <c r="P1008" s="25" t="n">
        <v>71</v>
      </c>
      <c r="Q1008" s="26" t="inlineStr">
        <is>
          <t>+12</t>
        </is>
      </c>
      <c r="R1008" s="26" t="inlineStr">
        <is>
          <t>상위14.8%</t>
        </is>
      </c>
      <c r="S1008" s="26" t="n">
        <v>7</v>
      </c>
      <c r="T1008" s="26" t="n">
        <v>0</v>
      </c>
      <c r="U1008" s="26" t="n">
        <v>0</v>
      </c>
      <c r="V1008" s="26" t="n">
        <v>0</v>
      </c>
      <c r="W1008" s="26" t="n">
        <v>3</v>
      </c>
      <c r="X1008" s="26" t="n">
        <v>31</v>
      </c>
      <c r="Y1008" s="26" t="n">
        <v>9</v>
      </c>
      <c r="Z1008" s="26" t="n">
        <v>12.08</v>
      </c>
      <c r="AA1008" s="26" t="n">
        <v>19.07</v>
      </c>
    </row>
    <row r="1009">
      <c r="A1009" s="41" t="n">
        <v>218</v>
      </c>
      <c r="B1009" s="42" t="n">
        <v>1</v>
      </c>
      <c r="C1009" s="42" t="n">
        <v>8</v>
      </c>
      <c r="D1009" s="42" t="n">
        <v>14</v>
      </c>
      <c r="E1009" s="42" t="n">
        <v>18</v>
      </c>
      <c r="F1009" s="42" t="n">
        <v>29</v>
      </c>
      <c r="G1009" s="42" t="n">
        <v>44</v>
      </c>
      <c r="H1009" s="42" t="n">
        <v>20</v>
      </c>
      <c r="I1009" s="43" t="inlineStr">
        <is>
          <t>1 8 14 18 29 44</t>
        </is>
      </c>
      <c r="J1009" s="42" t="n">
        <v>114</v>
      </c>
      <c r="K1009" s="42" t="n">
        <v>2</v>
      </c>
      <c r="L1009" s="42" t="n">
        <v>9</v>
      </c>
      <c r="M1009" s="42" t="n">
        <v>43</v>
      </c>
      <c r="N1009" s="42" t="n">
        <v>0</v>
      </c>
      <c r="O1009" s="42" t="inlineStr">
        <is>
          <t>고2 저4</t>
        </is>
      </c>
      <c r="P1009" s="41" t="n">
        <v>52</v>
      </c>
      <c r="Q1009" s="42" t="inlineStr">
        <is>
          <t>-7</t>
        </is>
      </c>
      <c r="R1009" s="42" t="inlineStr">
        <is>
          <t>상위77.4%</t>
        </is>
      </c>
      <c r="S1009" s="42" t="n">
        <v>4</v>
      </c>
      <c r="T1009" s="42" t="n">
        <v>0</v>
      </c>
      <c r="U1009" s="42" t="n">
        <v>0</v>
      </c>
      <c r="V1009" s="42" t="n">
        <v>0</v>
      </c>
      <c r="W1009" s="42" t="n">
        <v>4</v>
      </c>
      <c r="X1009" s="42" t="n">
        <v>20</v>
      </c>
      <c r="Y1009" s="42" t="n">
        <v>4</v>
      </c>
      <c r="Z1009" s="42" t="n">
        <v>27.79</v>
      </c>
      <c r="AA1009" s="42" t="n">
        <v>19.33</v>
      </c>
    </row>
    <row r="1010">
      <c r="A1010" s="27" t="n">
        <v>217</v>
      </c>
      <c r="B1010" s="28" t="n">
        <v>16</v>
      </c>
      <c r="C1010" s="28" t="n">
        <v>20</v>
      </c>
      <c r="D1010" s="28" t="n">
        <v>27</v>
      </c>
      <c r="E1010" s="28" t="n">
        <v>33</v>
      </c>
      <c r="F1010" s="28" t="n">
        <v>35</v>
      </c>
      <c r="G1010" s="28" t="n">
        <v>39</v>
      </c>
      <c r="H1010" s="28" t="n">
        <v>38</v>
      </c>
      <c r="I1010" s="30" t="inlineStr">
        <is>
          <t>16 20 27 33 35 39</t>
        </is>
      </c>
      <c r="J1010" s="28" t="n">
        <v>170</v>
      </c>
      <c r="K1010" s="28" t="n">
        <v>4</v>
      </c>
      <c r="L1010" s="28" t="n">
        <v>7</v>
      </c>
      <c r="M1010" s="28" t="n">
        <v>23</v>
      </c>
      <c r="N1010" s="28" t="n">
        <v>0</v>
      </c>
      <c r="O1010" s="28" t="inlineStr">
        <is>
          <t>고4 저2</t>
        </is>
      </c>
      <c r="P1010" s="27" t="n">
        <v>61</v>
      </c>
      <c r="Q1010" s="28" t="inlineStr">
        <is>
          <t>+2</t>
        </is>
      </c>
      <c r="R1010" s="28" t="inlineStr">
        <is>
          <t>상위45.2%</t>
        </is>
      </c>
      <c r="S1010" s="28" t="n">
        <v>7</v>
      </c>
      <c r="T1010" s="28" t="n">
        <v>0</v>
      </c>
      <c r="U1010" s="28" t="n">
        <v>0</v>
      </c>
      <c r="V1010" s="28" t="n">
        <v>0</v>
      </c>
      <c r="W1010" s="28" t="n">
        <v>3</v>
      </c>
      <c r="X1010" s="28" t="n">
        <v>26</v>
      </c>
      <c r="Y1010" s="28" t="n">
        <v>7</v>
      </c>
      <c r="Z1010" s="28" t="n">
        <v>16.11</v>
      </c>
      <c r="AA1010" s="28" t="n">
        <v>23.35</v>
      </c>
    </row>
    <row r="1011">
      <c r="A1011" s="27" t="n">
        <v>216</v>
      </c>
      <c r="B1011" s="28" t="n">
        <v>7</v>
      </c>
      <c r="C1011" s="28" t="n">
        <v>16</v>
      </c>
      <c r="D1011" s="28" t="n">
        <v>17</v>
      </c>
      <c r="E1011" s="28" t="n">
        <v>33</v>
      </c>
      <c r="F1011" s="28" t="n">
        <v>36</v>
      </c>
      <c r="G1011" s="28" t="n">
        <v>40</v>
      </c>
      <c r="H1011" s="28" t="n">
        <v>1</v>
      </c>
      <c r="I1011" s="30" t="inlineStr">
        <is>
          <t>7 16 17 33 36 40</t>
        </is>
      </c>
      <c r="J1011" s="28" t="n">
        <v>149</v>
      </c>
      <c r="K1011" s="28" t="n">
        <v>3</v>
      </c>
      <c r="L1011" s="28" t="n">
        <v>10</v>
      </c>
      <c r="M1011" s="28" t="n">
        <v>33</v>
      </c>
      <c r="N1011" s="28" t="n">
        <v>1</v>
      </c>
      <c r="O1011" s="28" t="inlineStr">
        <is>
          <t>고3 저3</t>
        </is>
      </c>
      <c r="P1011" s="27" t="n">
        <v>63</v>
      </c>
      <c r="Q1011" s="28" t="inlineStr">
        <is>
          <t>+4</t>
        </is>
      </c>
      <c r="R1011" s="28" t="inlineStr">
        <is>
          <t>상위38.3%</t>
        </is>
      </c>
      <c r="S1011" s="28" t="n">
        <v>7</v>
      </c>
      <c r="T1011" s="28" t="n">
        <v>0</v>
      </c>
      <c r="U1011" s="28" t="n">
        <v>0</v>
      </c>
      <c r="V1011" s="28" t="n">
        <v>0</v>
      </c>
      <c r="W1011" s="28" t="n">
        <v>3</v>
      </c>
      <c r="X1011" s="28" t="n">
        <v>27</v>
      </c>
      <c r="Y1011" s="28" t="n">
        <v>13</v>
      </c>
      <c r="Z1011" s="28" t="n">
        <v>8.49</v>
      </c>
      <c r="AA1011" s="28" t="n">
        <v>17.03</v>
      </c>
    </row>
    <row r="1012">
      <c r="A1012" s="27" t="n">
        <v>215</v>
      </c>
      <c r="B1012" s="28" t="n">
        <v>2</v>
      </c>
      <c r="C1012" s="28" t="n">
        <v>3</v>
      </c>
      <c r="D1012" s="28" t="n">
        <v>7</v>
      </c>
      <c r="E1012" s="28" t="n">
        <v>15</v>
      </c>
      <c r="F1012" s="28" t="n">
        <v>43</v>
      </c>
      <c r="G1012" s="28" t="n">
        <v>44</v>
      </c>
      <c r="H1012" s="28" t="n">
        <v>4</v>
      </c>
      <c r="I1012" s="30" t="inlineStr">
        <is>
          <t>2 3 7 15 43 44</t>
        </is>
      </c>
      <c r="J1012" s="28" t="n">
        <v>114</v>
      </c>
      <c r="K1012" s="28" t="n">
        <v>4</v>
      </c>
      <c r="L1012" s="28" t="n">
        <v>8</v>
      </c>
      <c r="M1012" s="28" t="n">
        <v>42</v>
      </c>
      <c r="N1012" s="28" t="n">
        <v>2</v>
      </c>
      <c r="O1012" s="28" t="inlineStr">
        <is>
          <t>고2 저4</t>
        </is>
      </c>
      <c r="P1012" s="27" t="n">
        <v>59</v>
      </c>
      <c r="Q1012" s="28" t="inlineStr">
        <is>
          <t>-0</t>
        </is>
      </c>
      <c r="R1012" s="28" t="inlineStr">
        <is>
          <t>상위52.2%</t>
        </is>
      </c>
      <c r="S1012" s="28" t="n">
        <v>3</v>
      </c>
      <c r="T1012" s="28" t="n">
        <v>0</v>
      </c>
      <c r="U1012" s="28" t="n">
        <v>0</v>
      </c>
      <c r="V1012" s="28" t="n">
        <v>0</v>
      </c>
      <c r="W1012" s="28" t="n">
        <v>1</v>
      </c>
      <c r="X1012" s="28" t="n">
        <v>28</v>
      </c>
      <c r="Y1012" s="28" t="n">
        <v>7</v>
      </c>
      <c r="Z1012" s="28" t="n">
        <v>15.88</v>
      </c>
      <c r="AA1012" s="28" t="n">
        <v>17.11</v>
      </c>
    </row>
    <row r="1013">
      <c r="A1013" s="41" t="n">
        <v>214</v>
      </c>
      <c r="B1013" s="42" t="n">
        <v>5</v>
      </c>
      <c r="C1013" s="42" t="n">
        <v>7</v>
      </c>
      <c r="D1013" s="42" t="n">
        <v>20</v>
      </c>
      <c r="E1013" s="42" t="n">
        <v>25</v>
      </c>
      <c r="F1013" s="42" t="n">
        <v>28</v>
      </c>
      <c r="G1013" s="42" t="n">
        <v>37</v>
      </c>
      <c r="H1013" s="42" t="n">
        <v>32</v>
      </c>
      <c r="I1013" s="43" t="inlineStr">
        <is>
          <t>5 7 20 25 28 37</t>
        </is>
      </c>
      <c r="J1013" s="42" t="n">
        <v>122</v>
      </c>
      <c r="K1013" s="42" t="n">
        <v>4</v>
      </c>
      <c r="L1013" s="42" t="n">
        <v>10</v>
      </c>
      <c r="M1013" s="42" t="n">
        <v>32</v>
      </c>
      <c r="N1013" s="42" t="n">
        <v>0</v>
      </c>
      <c r="O1013" s="42" t="inlineStr">
        <is>
          <t>고3 저3</t>
        </is>
      </c>
      <c r="P1013" s="41" t="n">
        <v>53</v>
      </c>
      <c r="Q1013" s="42" t="inlineStr">
        <is>
          <t>-6</t>
        </is>
      </c>
      <c r="R1013" s="42" t="inlineStr">
        <is>
          <t>상위73.7%</t>
        </is>
      </c>
      <c r="S1013" s="42" t="n">
        <v>4</v>
      </c>
      <c r="T1013" s="42" t="n">
        <v>0</v>
      </c>
      <c r="U1013" s="42" t="n">
        <v>0</v>
      </c>
      <c r="V1013" s="42" t="n">
        <v>0</v>
      </c>
      <c r="W1013" s="42" t="n">
        <v>3</v>
      </c>
      <c r="X1013" s="42" t="n">
        <v>22</v>
      </c>
      <c r="Y1013" s="42" t="n">
        <v>8</v>
      </c>
      <c r="Z1013" s="42" t="n">
        <v>14.07</v>
      </c>
      <c r="AA1013" s="42" t="n">
        <v>19.48</v>
      </c>
    </row>
    <row r="1014">
      <c r="A1014" s="25" t="n">
        <v>213</v>
      </c>
      <c r="B1014" s="26" t="n">
        <v>2</v>
      </c>
      <c r="C1014" s="26" t="n">
        <v>3</v>
      </c>
      <c r="D1014" s="26" t="n">
        <v>4</v>
      </c>
      <c r="E1014" s="26" t="n">
        <v>5</v>
      </c>
      <c r="F1014" s="26" t="n">
        <v>20</v>
      </c>
      <c r="G1014" s="26" t="n">
        <v>24</v>
      </c>
      <c r="H1014" s="26" t="n">
        <v>42</v>
      </c>
      <c r="I1014" s="44" t="inlineStr">
        <is>
          <t>2 3 4 5 20 24</t>
        </is>
      </c>
      <c r="J1014" s="26" t="n">
        <v>58</v>
      </c>
      <c r="K1014" s="26" t="n">
        <v>2</v>
      </c>
      <c r="L1014" s="26" t="n">
        <v>7</v>
      </c>
      <c r="M1014" s="26" t="n">
        <v>22</v>
      </c>
      <c r="N1014" s="26" t="n">
        <v>3</v>
      </c>
      <c r="O1014" s="26" t="inlineStr">
        <is>
          <t>고1 저5</t>
        </is>
      </c>
      <c r="P1014" s="25" t="n">
        <v>72</v>
      </c>
      <c r="Q1014" s="26" t="inlineStr">
        <is>
          <t>+13</t>
        </is>
      </c>
      <c r="R1014" s="26" t="inlineStr">
        <is>
          <t>상위12.8%</t>
        </is>
      </c>
      <c r="S1014" s="26" t="n">
        <v>4</v>
      </c>
      <c r="T1014" s="26" t="n">
        <v>0</v>
      </c>
      <c r="U1014" s="26" t="n">
        <v>0</v>
      </c>
      <c r="V1014" s="26" t="n">
        <v>0</v>
      </c>
      <c r="W1014" s="26" t="n">
        <v>2</v>
      </c>
      <c r="X1014" s="26" t="n">
        <v>33</v>
      </c>
      <c r="Y1014" s="26" t="n">
        <v>8</v>
      </c>
      <c r="Z1014" s="26" t="n">
        <v>13.77</v>
      </c>
      <c r="AA1014" s="26" t="n">
        <v>26.69</v>
      </c>
    </row>
    <row r="1015">
      <c r="A1015" s="25" t="n">
        <v>212</v>
      </c>
      <c r="B1015" s="26" t="n">
        <v>11</v>
      </c>
      <c r="C1015" s="26" t="n">
        <v>12</v>
      </c>
      <c r="D1015" s="26" t="n">
        <v>18</v>
      </c>
      <c r="E1015" s="26" t="n">
        <v>21</v>
      </c>
      <c r="F1015" s="26" t="n">
        <v>31</v>
      </c>
      <c r="G1015" s="26" t="n">
        <v>38</v>
      </c>
      <c r="H1015" s="26" t="n">
        <v>8</v>
      </c>
      <c r="I1015" s="44" t="inlineStr">
        <is>
          <t>11 12 18 21 31 38</t>
        </is>
      </c>
      <c r="J1015" s="26" t="n">
        <v>131</v>
      </c>
      <c r="K1015" s="26" t="n">
        <v>3</v>
      </c>
      <c r="L1015" s="26" t="n">
        <v>7</v>
      </c>
      <c r="M1015" s="26" t="n">
        <v>27</v>
      </c>
      <c r="N1015" s="26" t="n">
        <v>1</v>
      </c>
      <c r="O1015" s="26" t="inlineStr">
        <is>
          <t>고2 저4</t>
        </is>
      </c>
      <c r="P1015" s="25" t="n">
        <v>68</v>
      </c>
      <c r="Q1015" s="26" t="inlineStr">
        <is>
          <t>+9</t>
        </is>
      </c>
      <c r="R1015" s="26" t="inlineStr">
        <is>
          <t>상위23.2%</t>
        </is>
      </c>
      <c r="S1015" s="26" t="n">
        <v>8</v>
      </c>
      <c r="T1015" s="26" t="n">
        <v>0</v>
      </c>
      <c r="U1015" s="26" t="n">
        <v>0</v>
      </c>
      <c r="V1015" s="26" t="n">
        <v>0</v>
      </c>
      <c r="W1015" s="26" t="n">
        <v>4</v>
      </c>
      <c r="X1015" s="26" t="n">
        <v>28</v>
      </c>
      <c r="Y1015" s="26" t="n">
        <v>4</v>
      </c>
      <c r="Z1015" s="26" t="n">
        <v>26.61</v>
      </c>
      <c r="AA1015" s="26" t="n">
        <v>21.75</v>
      </c>
    </row>
    <row r="1016">
      <c r="A1016" s="25" t="n">
        <v>211</v>
      </c>
      <c r="B1016" s="26" t="n">
        <v>12</v>
      </c>
      <c r="C1016" s="26" t="n">
        <v>13</v>
      </c>
      <c r="D1016" s="26" t="n">
        <v>17</v>
      </c>
      <c r="E1016" s="26" t="n">
        <v>20</v>
      </c>
      <c r="F1016" s="26" t="n">
        <v>33</v>
      </c>
      <c r="G1016" s="26" t="n">
        <v>41</v>
      </c>
      <c r="H1016" s="26" t="n">
        <v>8</v>
      </c>
      <c r="I1016" s="44" t="inlineStr">
        <is>
          <t>12 13 17 20 33 41</t>
        </is>
      </c>
      <c r="J1016" s="26" t="n">
        <v>136</v>
      </c>
      <c r="K1016" s="26" t="n">
        <v>4</v>
      </c>
      <c r="L1016" s="26" t="n">
        <v>8</v>
      </c>
      <c r="M1016" s="26" t="n">
        <v>29</v>
      </c>
      <c r="N1016" s="26" t="n">
        <v>1</v>
      </c>
      <c r="O1016" s="26" t="inlineStr">
        <is>
          <t>고2 저4</t>
        </is>
      </c>
      <c r="P1016" s="25" t="n">
        <v>70</v>
      </c>
      <c r="Q1016" s="26" t="inlineStr">
        <is>
          <t>+11</t>
        </is>
      </c>
      <c r="R1016" s="26" t="inlineStr">
        <is>
          <t>상위17.7%</t>
        </is>
      </c>
      <c r="S1016" s="26" t="n">
        <v>8</v>
      </c>
      <c r="T1016" s="26" t="n">
        <v>0</v>
      </c>
      <c r="U1016" s="26" t="n">
        <v>0</v>
      </c>
      <c r="V1016" s="26" t="n">
        <v>0</v>
      </c>
      <c r="W1016" s="26" t="n">
        <v>2</v>
      </c>
      <c r="X1016" s="26" t="n">
        <v>32</v>
      </c>
      <c r="Y1016" s="26" t="n">
        <v>10</v>
      </c>
      <c r="Z1016" s="26" t="n">
        <v>10.36</v>
      </c>
      <c r="AA1016" s="26" t="n">
        <v>21.89</v>
      </c>
    </row>
    <row r="1017">
      <c r="A1017" s="38" t="n">
        <v>210</v>
      </c>
      <c r="B1017" s="39" t="n">
        <v>10</v>
      </c>
      <c r="C1017" s="39" t="n">
        <v>19</v>
      </c>
      <c r="D1017" s="39" t="n">
        <v>22</v>
      </c>
      <c r="E1017" s="39" t="n">
        <v>23</v>
      </c>
      <c r="F1017" s="39" t="n">
        <v>25</v>
      </c>
      <c r="G1017" s="39" t="n">
        <v>37</v>
      </c>
      <c r="H1017" s="39" t="n">
        <v>39</v>
      </c>
      <c r="I1017" s="40" t="inlineStr">
        <is>
          <t>10 19 22 23 25 37</t>
        </is>
      </c>
      <c r="J1017" s="39" t="n">
        <v>136</v>
      </c>
      <c r="K1017" s="39" t="n">
        <v>4</v>
      </c>
      <c r="L1017" s="39" t="n">
        <v>7</v>
      </c>
      <c r="M1017" s="39" t="n">
        <v>27</v>
      </c>
      <c r="N1017" s="39" t="n">
        <v>1</v>
      </c>
      <c r="O1017" s="39" t="inlineStr">
        <is>
          <t>고3 저3</t>
        </is>
      </c>
      <c r="P1017" s="38" t="n">
        <v>49</v>
      </c>
      <c r="Q1017" s="39" t="inlineStr">
        <is>
          <t>-10</t>
        </is>
      </c>
      <c r="R1017" s="39" t="inlineStr">
        <is>
          <t>상위84.8%</t>
        </is>
      </c>
      <c r="S1017" s="39" t="n">
        <v>3</v>
      </c>
      <c r="T1017" s="39" t="n">
        <v>0</v>
      </c>
      <c r="U1017" s="39" t="n">
        <v>0</v>
      </c>
      <c r="V1017" s="39" t="n">
        <v>0</v>
      </c>
      <c r="W1017" s="39" t="n">
        <v>1</v>
      </c>
      <c r="X1017" s="39" t="n">
        <v>23</v>
      </c>
      <c r="Y1017" s="39" t="n">
        <v>2</v>
      </c>
      <c r="Z1017" s="39" t="n">
        <v>51.39</v>
      </c>
      <c r="AA1017" s="39" t="n">
        <v>19.05</v>
      </c>
    </row>
    <row r="1018">
      <c r="A1018" s="41" t="n">
        <v>209</v>
      </c>
      <c r="B1018" s="42" t="n">
        <v>2</v>
      </c>
      <c r="C1018" s="42" t="n">
        <v>7</v>
      </c>
      <c r="D1018" s="42" t="n">
        <v>18</v>
      </c>
      <c r="E1018" s="42" t="n">
        <v>20</v>
      </c>
      <c r="F1018" s="42" t="n">
        <v>24</v>
      </c>
      <c r="G1018" s="42" t="n">
        <v>33</v>
      </c>
      <c r="H1018" s="42" t="n">
        <v>37</v>
      </c>
      <c r="I1018" s="43" t="inlineStr">
        <is>
          <t>2 7 18 20 24 33</t>
        </is>
      </c>
      <c r="J1018" s="42" t="n">
        <v>104</v>
      </c>
      <c r="K1018" s="42" t="n">
        <v>2</v>
      </c>
      <c r="L1018" s="42" t="n">
        <v>9</v>
      </c>
      <c r="M1018" s="42" t="n">
        <v>31</v>
      </c>
      <c r="N1018" s="42" t="n">
        <v>0</v>
      </c>
      <c r="O1018" s="42" t="inlineStr">
        <is>
          <t>고2 저4</t>
        </is>
      </c>
      <c r="P1018" s="41" t="n">
        <v>56</v>
      </c>
      <c r="Q1018" s="42" t="inlineStr">
        <is>
          <t>-3</t>
        </is>
      </c>
      <c r="R1018" s="42" t="inlineStr">
        <is>
          <t>상위63.5%</t>
        </is>
      </c>
      <c r="S1018" s="42" t="n">
        <v>4</v>
      </c>
      <c r="T1018" s="42" t="n">
        <v>0</v>
      </c>
      <c r="U1018" s="42" t="n">
        <v>0</v>
      </c>
      <c r="V1018" s="42" t="n">
        <v>0</v>
      </c>
      <c r="W1018" s="42" t="n">
        <v>0</v>
      </c>
      <c r="X1018" s="42" t="n">
        <v>28</v>
      </c>
      <c r="Y1018" s="42" t="n">
        <v>6</v>
      </c>
      <c r="Z1018" s="42" t="n">
        <v>16.61</v>
      </c>
      <c r="AA1018" s="42" t="n">
        <v>24.19</v>
      </c>
    </row>
    <row r="1019">
      <c r="A1019" s="25" t="n">
        <v>208</v>
      </c>
      <c r="B1019" s="26" t="n">
        <v>14</v>
      </c>
      <c r="C1019" s="26" t="n">
        <v>25</v>
      </c>
      <c r="D1019" s="26" t="n">
        <v>31</v>
      </c>
      <c r="E1019" s="26" t="n">
        <v>34</v>
      </c>
      <c r="F1019" s="26" t="n">
        <v>40</v>
      </c>
      <c r="G1019" s="26" t="n">
        <v>44</v>
      </c>
      <c r="H1019" s="26" t="n">
        <v>24</v>
      </c>
      <c r="I1019" s="44" t="inlineStr">
        <is>
          <t>14 25 31 34 40 44</t>
        </is>
      </c>
      <c r="J1019" s="26" t="n">
        <v>188</v>
      </c>
      <c r="K1019" s="26" t="n">
        <v>2</v>
      </c>
      <c r="L1019" s="26" t="n">
        <v>8</v>
      </c>
      <c r="M1019" s="26" t="n">
        <v>30</v>
      </c>
      <c r="N1019" s="26" t="n">
        <v>0</v>
      </c>
      <c r="O1019" s="26" t="inlineStr">
        <is>
          <t>고5 저1</t>
        </is>
      </c>
      <c r="P1019" s="25" t="n">
        <v>78</v>
      </c>
      <c r="Q1019" s="26" t="inlineStr">
        <is>
          <t>+19</t>
        </is>
      </c>
      <c r="R1019" s="26" t="inlineStr">
        <is>
          <t>상위5.3%</t>
        </is>
      </c>
      <c r="S1019" s="26" t="n">
        <v>8</v>
      </c>
      <c r="T1019" s="26" t="n">
        <v>0</v>
      </c>
      <c r="U1019" s="26" t="n">
        <v>0</v>
      </c>
      <c r="V1019" s="26" t="n">
        <v>0</v>
      </c>
      <c r="W1019" s="26" t="n">
        <v>2</v>
      </c>
      <c r="X1019" s="26" t="n">
        <v>36</v>
      </c>
      <c r="Y1019" s="26" t="n">
        <v>6</v>
      </c>
      <c r="Z1019" s="26" t="n">
        <v>17.61</v>
      </c>
      <c r="AA1019" s="26" t="n">
        <v>22.79</v>
      </c>
    </row>
    <row r="1020">
      <c r="A1020" s="25" t="n">
        <v>207</v>
      </c>
      <c r="B1020" s="26" t="n">
        <v>3</v>
      </c>
      <c r="C1020" s="26" t="n">
        <v>11</v>
      </c>
      <c r="D1020" s="26" t="n">
        <v>14</v>
      </c>
      <c r="E1020" s="26" t="n">
        <v>31</v>
      </c>
      <c r="F1020" s="26" t="n">
        <v>32</v>
      </c>
      <c r="G1020" s="26" t="n">
        <v>37</v>
      </c>
      <c r="H1020" s="26" t="n">
        <v>38</v>
      </c>
      <c r="I1020" s="44" t="inlineStr">
        <is>
          <t>3 11 14 31 32 37</t>
        </is>
      </c>
      <c r="J1020" s="26" t="n">
        <v>128</v>
      </c>
      <c r="K1020" s="26" t="n">
        <v>4</v>
      </c>
      <c r="L1020" s="26" t="n">
        <v>10</v>
      </c>
      <c r="M1020" s="26" t="n">
        <v>34</v>
      </c>
      <c r="N1020" s="26" t="n">
        <v>1</v>
      </c>
      <c r="O1020" s="26" t="inlineStr">
        <is>
          <t>고3 저3</t>
        </is>
      </c>
      <c r="P1020" s="25" t="n">
        <v>70</v>
      </c>
      <c r="Q1020" s="26" t="inlineStr">
        <is>
          <t>+11</t>
        </is>
      </c>
      <c r="R1020" s="26" t="inlineStr">
        <is>
          <t>상위17.7%</t>
        </is>
      </c>
      <c r="S1020" s="26" t="n">
        <v>8</v>
      </c>
      <c r="T1020" s="26" t="n">
        <v>0</v>
      </c>
      <c r="U1020" s="26" t="n">
        <v>0</v>
      </c>
      <c r="V1020" s="26" t="n">
        <v>0</v>
      </c>
      <c r="W1020" s="26" t="n">
        <v>2</v>
      </c>
      <c r="X1020" s="26" t="n">
        <v>32</v>
      </c>
      <c r="Y1020" s="26" t="n">
        <v>5</v>
      </c>
      <c r="Z1020" s="26" t="n">
        <v>21.05</v>
      </c>
      <c r="AA1020" s="26" t="n">
        <v>29.06</v>
      </c>
    </row>
    <row r="1021">
      <c r="A1021" s="27" t="n">
        <v>206</v>
      </c>
      <c r="B1021" s="28" t="n">
        <v>1</v>
      </c>
      <c r="C1021" s="28" t="n">
        <v>2</v>
      </c>
      <c r="D1021" s="28" t="n">
        <v>3</v>
      </c>
      <c r="E1021" s="28" t="n">
        <v>15</v>
      </c>
      <c r="F1021" s="28" t="n">
        <v>20</v>
      </c>
      <c r="G1021" s="28" t="n">
        <v>25</v>
      </c>
      <c r="H1021" s="28" t="n">
        <v>43</v>
      </c>
      <c r="I1021" s="30" t="inlineStr">
        <is>
          <t>1 2 3 15 20 25</t>
        </is>
      </c>
      <c r="J1021" s="28" t="n">
        <v>66</v>
      </c>
      <c r="K1021" s="28" t="n">
        <v>4</v>
      </c>
      <c r="L1021" s="28" t="n">
        <v>8</v>
      </c>
      <c r="M1021" s="28" t="n">
        <v>24</v>
      </c>
      <c r="N1021" s="28" t="n">
        <v>2</v>
      </c>
      <c r="O1021" s="28" t="inlineStr">
        <is>
          <t>고1 저5</t>
        </is>
      </c>
      <c r="P1021" s="27" t="n">
        <v>64</v>
      </c>
      <c r="Q1021" s="28" t="inlineStr">
        <is>
          <t>+5</t>
        </is>
      </c>
      <c r="R1021" s="28" t="inlineStr">
        <is>
          <t>상위35.2%</t>
        </is>
      </c>
      <c r="S1021" s="28" t="n">
        <v>3</v>
      </c>
      <c r="T1021" s="28" t="n">
        <v>0</v>
      </c>
      <c r="U1021" s="28" t="n">
        <v>0</v>
      </c>
      <c r="V1021" s="28" t="n">
        <v>0</v>
      </c>
      <c r="W1021" s="28" t="n">
        <v>2</v>
      </c>
      <c r="X1021" s="28" t="n">
        <v>29</v>
      </c>
      <c r="Y1021" s="28" t="n">
        <v>5</v>
      </c>
      <c r="Z1021" s="28" t="n">
        <v>20.33</v>
      </c>
      <c r="AA1021" s="28" t="n">
        <v>29.38</v>
      </c>
    </row>
    <row r="1022">
      <c r="A1022" s="41" t="n">
        <v>205</v>
      </c>
      <c r="B1022" s="42" t="n">
        <v>1</v>
      </c>
      <c r="C1022" s="42" t="n">
        <v>3</v>
      </c>
      <c r="D1022" s="42" t="n">
        <v>21</v>
      </c>
      <c r="E1022" s="42" t="n">
        <v>29</v>
      </c>
      <c r="F1022" s="42" t="n">
        <v>35</v>
      </c>
      <c r="G1022" s="42" t="n">
        <v>37</v>
      </c>
      <c r="H1022" s="42" t="n">
        <v>30</v>
      </c>
      <c r="I1022" s="43" t="inlineStr">
        <is>
          <t>1 3 21 29 35 37</t>
        </is>
      </c>
      <c r="J1022" s="42" t="n">
        <v>126</v>
      </c>
      <c r="K1022" s="42" t="n">
        <v>6</v>
      </c>
      <c r="L1022" s="42" t="n">
        <v>7</v>
      </c>
      <c r="M1022" s="42" t="n">
        <v>36</v>
      </c>
      <c r="N1022" s="42" t="n">
        <v>0</v>
      </c>
      <c r="O1022" s="42" t="inlineStr">
        <is>
          <t>고3 저3</t>
        </is>
      </c>
      <c r="P1022" s="41" t="n">
        <v>56</v>
      </c>
      <c r="Q1022" s="42" t="inlineStr">
        <is>
          <t>-3</t>
        </is>
      </c>
      <c r="R1022" s="42" t="inlineStr">
        <is>
          <t>상위63.5%</t>
        </is>
      </c>
      <c r="S1022" s="42" t="n">
        <v>2</v>
      </c>
      <c r="T1022" s="42" t="n">
        <v>0</v>
      </c>
      <c r="U1022" s="42" t="n">
        <v>0</v>
      </c>
      <c r="V1022" s="42" t="n">
        <v>0</v>
      </c>
      <c r="W1022" s="42" t="n">
        <v>2</v>
      </c>
      <c r="X1022" s="42" t="n">
        <v>25</v>
      </c>
      <c r="Y1022" s="42" t="n">
        <v>6</v>
      </c>
      <c r="Z1022" s="42" t="n">
        <v>18.35</v>
      </c>
      <c r="AA1022" s="42" t="n">
        <v>11.56</v>
      </c>
    </row>
    <row r="1023">
      <c r="A1023" s="41" t="n">
        <v>204</v>
      </c>
      <c r="B1023" s="42" t="n">
        <v>3</v>
      </c>
      <c r="C1023" s="42" t="n">
        <v>12</v>
      </c>
      <c r="D1023" s="42" t="n">
        <v>14</v>
      </c>
      <c r="E1023" s="42" t="n">
        <v>35</v>
      </c>
      <c r="F1023" s="42" t="n">
        <v>40</v>
      </c>
      <c r="G1023" s="42" t="n">
        <v>45</v>
      </c>
      <c r="H1023" s="42" t="n">
        <v>5</v>
      </c>
      <c r="I1023" s="43" t="inlineStr">
        <is>
          <t>3 12 14 35 40 45</t>
        </is>
      </c>
      <c r="J1023" s="42" t="n">
        <v>149</v>
      </c>
      <c r="K1023" s="42" t="n">
        <v>3</v>
      </c>
      <c r="L1023" s="42" t="n">
        <v>9</v>
      </c>
      <c r="M1023" s="42" t="n">
        <v>42</v>
      </c>
      <c r="N1023" s="42" t="n">
        <v>0</v>
      </c>
      <c r="O1023" s="42" t="inlineStr">
        <is>
          <t>고3 저3</t>
        </is>
      </c>
      <c r="P1023" s="41" t="n">
        <v>52</v>
      </c>
      <c r="Q1023" s="42" t="inlineStr">
        <is>
          <t>-7</t>
        </is>
      </c>
      <c r="R1023" s="42" t="inlineStr">
        <is>
          <t>상위77.4%</t>
        </is>
      </c>
      <c r="S1023" s="42" t="n">
        <v>4</v>
      </c>
      <c r="T1023" s="42" t="n">
        <v>0</v>
      </c>
      <c r="U1023" s="42" t="n">
        <v>0</v>
      </c>
      <c r="V1023" s="42" t="n">
        <v>0</v>
      </c>
      <c r="W1023" s="42" t="n">
        <v>0</v>
      </c>
      <c r="X1023" s="42" t="n">
        <v>26</v>
      </c>
      <c r="Y1023" s="42" t="n">
        <v>8</v>
      </c>
      <c r="Z1023" s="42" t="n">
        <v>13.58</v>
      </c>
      <c r="AA1023" s="42" t="n">
        <v>19.86</v>
      </c>
    </row>
    <row r="1024">
      <c r="A1024" s="27" t="n">
        <v>203</v>
      </c>
      <c r="B1024" s="28" t="n">
        <v>1</v>
      </c>
      <c r="C1024" s="28" t="n">
        <v>3</v>
      </c>
      <c r="D1024" s="28" t="n">
        <v>11</v>
      </c>
      <c r="E1024" s="28" t="n">
        <v>24</v>
      </c>
      <c r="F1024" s="28" t="n">
        <v>30</v>
      </c>
      <c r="G1024" s="28" t="n">
        <v>32</v>
      </c>
      <c r="H1024" s="28" t="n">
        <v>7</v>
      </c>
      <c r="I1024" s="30" t="inlineStr">
        <is>
          <t>1 3 11 24 30 32</t>
        </is>
      </c>
      <c r="J1024" s="28" t="n">
        <v>101</v>
      </c>
      <c r="K1024" s="28" t="n">
        <v>3</v>
      </c>
      <c r="L1024" s="28" t="n">
        <v>6</v>
      </c>
      <c r="M1024" s="28" t="n">
        <v>31</v>
      </c>
      <c r="N1024" s="28" t="n">
        <v>0</v>
      </c>
      <c r="O1024" s="28" t="inlineStr">
        <is>
          <t>고3 저3</t>
        </is>
      </c>
      <c r="P1024" s="27" t="n">
        <v>61</v>
      </c>
      <c r="Q1024" s="28" t="inlineStr">
        <is>
          <t>+2</t>
        </is>
      </c>
      <c r="R1024" s="28" t="inlineStr">
        <is>
          <t>상위45.2%</t>
        </is>
      </c>
      <c r="S1024" s="28" t="n">
        <v>5</v>
      </c>
      <c r="T1024" s="28" t="n">
        <v>0</v>
      </c>
      <c r="U1024" s="28" t="n">
        <v>0</v>
      </c>
      <c r="V1024" s="28" t="n">
        <v>0</v>
      </c>
      <c r="W1024" s="28" t="n">
        <v>1</v>
      </c>
      <c r="X1024" s="28" t="n">
        <v>29</v>
      </c>
      <c r="Y1024" s="28" t="n">
        <v>5</v>
      </c>
      <c r="Z1024" s="28" t="n">
        <v>21.65</v>
      </c>
      <c r="AA1024" s="28" t="n">
        <v>26.68</v>
      </c>
    </row>
    <row r="1025">
      <c r="A1025" s="41" t="n">
        <v>202</v>
      </c>
      <c r="B1025" s="42" t="n">
        <v>12</v>
      </c>
      <c r="C1025" s="42" t="n">
        <v>14</v>
      </c>
      <c r="D1025" s="42" t="n">
        <v>27</v>
      </c>
      <c r="E1025" s="42" t="n">
        <v>33</v>
      </c>
      <c r="F1025" s="42" t="n">
        <v>39</v>
      </c>
      <c r="G1025" s="42" t="n">
        <v>44</v>
      </c>
      <c r="H1025" s="42" t="n">
        <v>17</v>
      </c>
      <c r="I1025" s="43" t="inlineStr">
        <is>
          <t>12 14 27 33 39 44</t>
        </is>
      </c>
      <c r="J1025" s="42" t="n">
        <v>169</v>
      </c>
      <c r="K1025" s="42" t="n">
        <v>3</v>
      </c>
      <c r="L1025" s="42" t="n">
        <v>9</v>
      </c>
      <c r="M1025" s="42" t="n">
        <v>32</v>
      </c>
      <c r="N1025" s="42" t="n">
        <v>0</v>
      </c>
      <c r="O1025" s="42" t="inlineStr">
        <is>
          <t>고4 저2</t>
        </is>
      </c>
      <c r="P1025" s="41" t="n">
        <v>53</v>
      </c>
      <c r="Q1025" s="42" t="inlineStr">
        <is>
          <t>-6</t>
        </is>
      </c>
      <c r="R1025" s="42" t="inlineStr">
        <is>
          <t>상위73.7%</t>
        </is>
      </c>
      <c r="S1025" s="42" t="n">
        <v>4</v>
      </c>
      <c r="T1025" s="42" t="n">
        <v>0</v>
      </c>
      <c r="U1025" s="42" t="n">
        <v>0</v>
      </c>
      <c r="V1025" s="42" t="n">
        <v>0</v>
      </c>
      <c r="W1025" s="42" t="n">
        <v>1</v>
      </c>
      <c r="X1025" s="42" t="n">
        <v>25</v>
      </c>
      <c r="Y1025" s="42" t="n">
        <v>6</v>
      </c>
      <c r="Z1025" s="42" t="n">
        <v>18.93</v>
      </c>
      <c r="AA1025" s="42" t="n">
        <v>12.74</v>
      </c>
    </row>
    <row r="1026">
      <c r="A1026" s="25" t="n">
        <v>201</v>
      </c>
      <c r="B1026" s="26" t="n">
        <v>3</v>
      </c>
      <c r="C1026" s="26" t="n">
        <v>11</v>
      </c>
      <c r="D1026" s="26" t="n">
        <v>24</v>
      </c>
      <c r="E1026" s="26" t="n">
        <v>38</v>
      </c>
      <c r="F1026" s="26" t="n">
        <v>39</v>
      </c>
      <c r="G1026" s="26" t="n">
        <v>44</v>
      </c>
      <c r="H1026" s="26" t="n">
        <v>26</v>
      </c>
      <c r="I1026" s="44" t="inlineStr">
        <is>
          <t>3 11 24 38 39 44</t>
        </is>
      </c>
      <c r="J1026" s="26" t="n">
        <v>159</v>
      </c>
      <c r="K1026" s="26" t="n">
        <v>3</v>
      </c>
      <c r="L1026" s="26" t="n">
        <v>10</v>
      </c>
      <c r="M1026" s="26" t="n">
        <v>41</v>
      </c>
      <c r="N1026" s="26" t="n">
        <v>1</v>
      </c>
      <c r="O1026" s="26" t="inlineStr">
        <is>
          <t>고4 저2</t>
        </is>
      </c>
      <c r="P1026" s="25" t="n">
        <v>71</v>
      </c>
      <c r="Q1026" s="26" t="inlineStr">
        <is>
          <t>+12</t>
        </is>
      </c>
      <c r="R1026" s="26" t="inlineStr">
        <is>
          <t>상위14.8%</t>
        </is>
      </c>
      <c r="S1026" s="26" t="n">
        <v>7</v>
      </c>
      <c r="T1026" s="26" t="n">
        <v>0</v>
      </c>
      <c r="U1026" s="26" t="n">
        <v>0</v>
      </c>
      <c r="V1026" s="26" t="n">
        <v>0</v>
      </c>
      <c r="W1026" s="26" t="n">
        <v>1</v>
      </c>
      <c r="X1026" s="26" t="n">
        <v>34</v>
      </c>
      <c r="Y1026" s="26" t="n">
        <v>1</v>
      </c>
      <c r="Z1026" s="26" t="n">
        <v>97.19</v>
      </c>
      <c r="AA1026" s="26" t="n">
        <v>20.38</v>
      </c>
    </row>
    <row r="1027">
      <c r="A1027" s="25" t="n">
        <v>200</v>
      </c>
      <c r="B1027" s="26" t="n">
        <v>5</v>
      </c>
      <c r="C1027" s="26" t="n">
        <v>6</v>
      </c>
      <c r="D1027" s="26" t="n">
        <v>13</v>
      </c>
      <c r="E1027" s="26" t="n">
        <v>14</v>
      </c>
      <c r="F1027" s="26" t="n">
        <v>17</v>
      </c>
      <c r="G1027" s="26" t="n">
        <v>20</v>
      </c>
      <c r="H1027" s="26" t="n">
        <v>7</v>
      </c>
      <c r="I1027" s="44" t="inlineStr">
        <is>
          <t>5 6 13 14 17 20</t>
        </is>
      </c>
      <c r="J1027" s="26" t="n">
        <v>75</v>
      </c>
      <c r="K1027" s="26" t="n">
        <v>3</v>
      </c>
      <c r="L1027" s="26" t="n">
        <v>6</v>
      </c>
      <c r="M1027" s="26" t="n">
        <v>15</v>
      </c>
      <c r="N1027" s="26" t="n">
        <v>2</v>
      </c>
      <c r="O1027" s="26" t="inlineStr">
        <is>
          <t>고0 저6</t>
        </is>
      </c>
      <c r="P1027" s="25" t="n">
        <v>68</v>
      </c>
      <c r="Q1027" s="26" t="inlineStr">
        <is>
          <t>+9</t>
        </is>
      </c>
      <c r="R1027" s="26" t="inlineStr">
        <is>
          <t>상위23.2%</t>
        </is>
      </c>
      <c r="S1027" s="26" t="n">
        <v>5</v>
      </c>
      <c r="T1027" s="26" t="n">
        <v>0</v>
      </c>
      <c r="U1027" s="26" t="n">
        <v>0</v>
      </c>
      <c r="V1027" s="26" t="n">
        <v>0</v>
      </c>
      <c r="W1027" s="26" t="n">
        <v>2</v>
      </c>
      <c r="X1027" s="26" t="n">
        <v>31</v>
      </c>
      <c r="Y1027" s="26" t="n">
        <v>8</v>
      </c>
      <c r="Z1027" s="26" t="n">
        <v>13.45</v>
      </c>
      <c r="AA1027" s="26" t="n">
        <v>21.71</v>
      </c>
    </row>
    <row r="1028">
      <c r="A1028" s="38" t="n">
        <v>199</v>
      </c>
      <c r="B1028" s="39" t="n">
        <v>14</v>
      </c>
      <c r="C1028" s="39" t="n">
        <v>21</v>
      </c>
      <c r="D1028" s="39" t="n">
        <v>22</v>
      </c>
      <c r="E1028" s="39" t="n">
        <v>25</v>
      </c>
      <c r="F1028" s="39" t="n">
        <v>30</v>
      </c>
      <c r="G1028" s="39" t="n">
        <v>36</v>
      </c>
      <c r="H1028" s="39" t="n">
        <v>43</v>
      </c>
      <c r="I1028" s="40" t="inlineStr">
        <is>
          <t>14 21 22 25 30 36</t>
        </is>
      </c>
      <c r="J1028" s="39" t="n">
        <v>148</v>
      </c>
      <c r="K1028" s="39" t="n">
        <v>2</v>
      </c>
      <c r="L1028" s="39" t="n">
        <v>8</v>
      </c>
      <c r="M1028" s="39" t="n">
        <v>22</v>
      </c>
      <c r="N1028" s="39" t="n">
        <v>1</v>
      </c>
      <c r="O1028" s="39" t="inlineStr">
        <is>
          <t>고3 저3</t>
        </is>
      </c>
      <c r="P1028" s="38" t="n">
        <v>48</v>
      </c>
      <c r="Q1028" s="39" t="inlineStr">
        <is>
          <t>-11</t>
        </is>
      </c>
      <c r="R1028" s="39" t="inlineStr">
        <is>
          <t>상위87.0%</t>
        </is>
      </c>
      <c r="S1028" s="39" t="n">
        <v>3</v>
      </c>
      <c r="T1028" s="39" t="n">
        <v>0</v>
      </c>
      <c r="U1028" s="39" t="n">
        <v>0</v>
      </c>
      <c r="V1028" s="39" t="n">
        <v>0</v>
      </c>
      <c r="W1028" s="39" t="n">
        <v>0</v>
      </c>
      <c r="X1028" s="39" t="n">
        <v>24</v>
      </c>
      <c r="Y1028" s="39" t="n">
        <v>2</v>
      </c>
      <c r="Z1028" s="39" t="n">
        <v>53.44</v>
      </c>
      <c r="AA1028" s="39" t="n">
        <v>11.72</v>
      </c>
    </row>
    <row r="1029">
      <c r="A1029" s="41" t="n">
        <v>198</v>
      </c>
      <c r="B1029" s="42" t="n">
        <v>12</v>
      </c>
      <c r="C1029" s="42" t="n">
        <v>19</v>
      </c>
      <c r="D1029" s="42" t="n">
        <v>20</v>
      </c>
      <c r="E1029" s="42" t="n">
        <v>25</v>
      </c>
      <c r="F1029" s="42" t="n">
        <v>41</v>
      </c>
      <c r="G1029" s="42" t="n">
        <v>45</v>
      </c>
      <c r="H1029" s="42" t="n">
        <v>2</v>
      </c>
      <c r="I1029" s="43" t="inlineStr">
        <is>
          <t>12 19 20 25 41 45</t>
        </is>
      </c>
      <c r="J1029" s="42" t="n">
        <v>162</v>
      </c>
      <c r="K1029" s="42" t="n">
        <v>4</v>
      </c>
      <c r="L1029" s="42" t="n">
        <v>10</v>
      </c>
      <c r="M1029" s="42" t="n">
        <v>33</v>
      </c>
      <c r="N1029" s="42" t="n">
        <v>1</v>
      </c>
      <c r="O1029" s="42" t="inlineStr">
        <is>
          <t>고3 저3</t>
        </is>
      </c>
      <c r="P1029" s="41" t="n">
        <v>52</v>
      </c>
      <c r="Q1029" s="42" t="inlineStr">
        <is>
          <t>-7</t>
        </is>
      </c>
      <c r="R1029" s="42" t="inlineStr">
        <is>
          <t>상위77.4%</t>
        </is>
      </c>
      <c r="S1029" s="42" t="n">
        <v>5</v>
      </c>
      <c r="T1029" s="42" t="n">
        <v>0</v>
      </c>
      <c r="U1029" s="42" t="n">
        <v>0</v>
      </c>
      <c r="V1029" s="42" t="n">
        <v>0</v>
      </c>
      <c r="W1029" s="42" t="n">
        <v>2</v>
      </c>
      <c r="X1029" s="42" t="n">
        <v>23</v>
      </c>
      <c r="Y1029" s="42" t="n">
        <v>6</v>
      </c>
      <c r="Z1029" s="42" t="n">
        <v>17.98</v>
      </c>
      <c r="AA1029" s="42" t="n">
        <v>15.71</v>
      </c>
    </row>
    <row r="1030">
      <c r="A1030" s="25" t="n">
        <v>197</v>
      </c>
      <c r="B1030" s="26" t="n">
        <v>7</v>
      </c>
      <c r="C1030" s="26" t="n">
        <v>12</v>
      </c>
      <c r="D1030" s="26" t="n">
        <v>16</v>
      </c>
      <c r="E1030" s="26" t="n">
        <v>34</v>
      </c>
      <c r="F1030" s="26" t="n">
        <v>42</v>
      </c>
      <c r="G1030" s="26" t="n">
        <v>45</v>
      </c>
      <c r="H1030" s="26" t="n">
        <v>4</v>
      </c>
      <c r="I1030" s="44" t="inlineStr">
        <is>
          <t>7 12 16 34 42 45</t>
        </is>
      </c>
      <c r="J1030" s="26" t="n">
        <v>156</v>
      </c>
      <c r="K1030" s="26" t="n">
        <v>2</v>
      </c>
      <c r="L1030" s="26" t="n">
        <v>10</v>
      </c>
      <c r="M1030" s="26" t="n">
        <v>38</v>
      </c>
      <c r="N1030" s="26" t="n">
        <v>0</v>
      </c>
      <c r="O1030" s="26" t="inlineStr">
        <is>
          <t>고3 저3</t>
        </is>
      </c>
      <c r="P1030" s="25" t="n">
        <v>69</v>
      </c>
      <c r="Q1030" s="26" t="inlineStr">
        <is>
          <t>+10</t>
        </is>
      </c>
      <c r="R1030" s="26" t="inlineStr">
        <is>
          <t>상위19.9%</t>
        </is>
      </c>
      <c r="S1030" s="26" t="n">
        <v>8</v>
      </c>
      <c r="T1030" s="26" t="n">
        <v>0</v>
      </c>
      <c r="U1030" s="26" t="n">
        <v>0</v>
      </c>
      <c r="V1030" s="26" t="n">
        <v>0</v>
      </c>
      <c r="W1030" s="26" t="n">
        <v>3</v>
      </c>
      <c r="X1030" s="26" t="n">
        <v>30</v>
      </c>
      <c r="Y1030" s="26" t="n">
        <v>6</v>
      </c>
      <c r="Z1030" s="26" t="n">
        <v>18.03</v>
      </c>
      <c r="AA1030" s="26" t="n">
        <v>17.72</v>
      </c>
    </row>
    <row r="1031">
      <c r="A1031" s="41" t="n">
        <v>196</v>
      </c>
      <c r="B1031" s="42" t="n">
        <v>35</v>
      </c>
      <c r="C1031" s="42" t="n">
        <v>36</v>
      </c>
      <c r="D1031" s="42" t="n">
        <v>37</v>
      </c>
      <c r="E1031" s="42" t="n">
        <v>41</v>
      </c>
      <c r="F1031" s="42" t="n">
        <v>44</v>
      </c>
      <c r="G1031" s="42" t="n">
        <v>45</v>
      </c>
      <c r="H1031" s="42" t="n">
        <v>30</v>
      </c>
      <c r="I1031" s="43" t="inlineStr">
        <is>
          <t>35 36 37 41 44 45</t>
        </is>
      </c>
      <c r="J1031" s="42" t="n">
        <v>238</v>
      </c>
      <c r="K1031" s="42" t="n">
        <v>4</v>
      </c>
      <c r="L1031" s="42" t="n">
        <v>5</v>
      </c>
      <c r="M1031" s="42" t="n">
        <v>10</v>
      </c>
      <c r="N1031" s="42" t="n">
        <v>3</v>
      </c>
      <c r="O1031" s="42" t="inlineStr">
        <is>
          <t>고6 저0</t>
        </is>
      </c>
      <c r="P1031" s="41" t="n">
        <v>58</v>
      </c>
      <c r="Q1031" s="42" t="inlineStr">
        <is>
          <t>-1</t>
        </is>
      </c>
      <c r="R1031" s="42" t="inlineStr">
        <is>
          <t>상위55.5%</t>
        </is>
      </c>
      <c r="S1031" s="42" t="n">
        <v>1</v>
      </c>
      <c r="T1031" s="42" t="n">
        <v>0</v>
      </c>
      <c r="U1031" s="42" t="n">
        <v>0</v>
      </c>
      <c r="V1031" s="42" t="n">
        <v>0</v>
      </c>
      <c r="W1031" s="42" t="n">
        <v>2</v>
      </c>
      <c r="X1031" s="42" t="n">
        <v>26</v>
      </c>
      <c r="Y1031" s="42" t="n">
        <v>15</v>
      </c>
      <c r="Z1031" s="42" t="n">
        <v>7.28</v>
      </c>
      <c r="AA1031" s="42" t="n">
        <v>20.32</v>
      </c>
    </row>
    <row r="1032">
      <c r="A1032" s="25" t="n">
        <v>195</v>
      </c>
      <c r="B1032" s="26" t="n">
        <v>7</v>
      </c>
      <c r="C1032" s="26" t="n">
        <v>10</v>
      </c>
      <c r="D1032" s="26" t="n">
        <v>19</v>
      </c>
      <c r="E1032" s="26" t="n">
        <v>22</v>
      </c>
      <c r="F1032" s="26" t="n">
        <v>35</v>
      </c>
      <c r="G1032" s="26" t="n">
        <v>40</v>
      </c>
      <c r="H1032" s="26" t="n">
        <v>31</v>
      </c>
      <c r="I1032" s="44" t="inlineStr">
        <is>
          <t>7 10 19 22 35 40</t>
        </is>
      </c>
      <c r="J1032" s="26" t="n">
        <v>133</v>
      </c>
      <c r="K1032" s="26" t="n">
        <v>3</v>
      </c>
      <c r="L1032" s="26" t="n">
        <v>8</v>
      </c>
      <c r="M1032" s="26" t="n">
        <v>33</v>
      </c>
      <c r="N1032" s="26" t="n">
        <v>0</v>
      </c>
      <c r="O1032" s="26" t="inlineStr">
        <is>
          <t>고2 저4</t>
        </is>
      </c>
      <c r="P1032" s="25" t="n">
        <v>67</v>
      </c>
      <c r="Q1032" s="26" t="inlineStr">
        <is>
          <t>+8</t>
        </is>
      </c>
      <c r="R1032" s="26" t="inlineStr">
        <is>
          <t>상위26.4%</t>
        </is>
      </c>
      <c r="S1032" s="26" t="n">
        <v>6</v>
      </c>
      <c r="T1032" s="26" t="n">
        <v>0</v>
      </c>
      <c r="U1032" s="26" t="n">
        <v>0</v>
      </c>
      <c r="V1032" s="26" t="n">
        <v>0</v>
      </c>
      <c r="W1032" s="26" t="n">
        <v>3</v>
      </c>
      <c r="X1032" s="26" t="n">
        <v>29</v>
      </c>
      <c r="Y1032" s="26" t="n">
        <v>11</v>
      </c>
      <c r="Z1032" s="26" t="n">
        <v>9.19</v>
      </c>
      <c r="AA1032" s="26" t="n">
        <v>18.5</v>
      </c>
    </row>
    <row r="1033">
      <c r="A1033" s="38" t="n">
        <v>194</v>
      </c>
      <c r="B1033" s="39" t="n">
        <v>15</v>
      </c>
      <c r="C1033" s="39" t="n">
        <v>20</v>
      </c>
      <c r="D1033" s="39" t="n">
        <v>23</v>
      </c>
      <c r="E1033" s="39" t="n">
        <v>26</v>
      </c>
      <c r="F1033" s="39" t="n">
        <v>39</v>
      </c>
      <c r="G1033" s="39" t="n">
        <v>44</v>
      </c>
      <c r="H1033" s="39" t="n">
        <v>28</v>
      </c>
      <c r="I1033" s="40" t="inlineStr">
        <is>
          <t>15 20 23 26 39 44</t>
        </is>
      </c>
      <c r="J1033" s="39" t="n">
        <v>167</v>
      </c>
      <c r="K1033" s="39" t="n">
        <v>3</v>
      </c>
      <c r="L1033" s="39" t="n">
        <v>7</v>
      </c>
      <c r="M1033" s="39" t="n">
        <v>29</v>
      </c>
      <c r="N1033" s="39" t="n">
        <v>0</v>
      </c>
      <c r="O1033" s="39" t="inlineStr">
        <is>
          <t>고4 저2</t>
        </is>
      </c>
      <c r="P1033" s="38" t="n">
        <v>51</v>
      </c>
      <c r="Q1033" s="39" t="inlineStr">
        <is>
          <t>-8</t>
        </is>
      </c>
      <c r="R1033" s="39" t="inlineStr">
        <is>
          <t>상위79.2%</t>
        </is>
      </c>
      <c r="S1033" s="39" t="n">
        <v>4</v>
      </c>
      <c r="T1033" s="39" t="n">
        <v>0</v>
      </c>
      <c r="U1033" s="39" t="n">
        <v>0</v>
      </c>
      <c r="V1033" s="39" t="n">
        <v>0</v>
      </c>
      <c r="W1033" s="39" t="n">
        <v>3</v>
      </c>
      <c r="X1033" s="39" t="n">
        <v>21</v>
      </c>
      <c r="Y1033" s="39" t="n">
        <v>4</v>
      </c>
      <c r="Z1033" s="39" t="n">
        <v>26.51</v>
      </c>
      <c r="AA1033" s="39" t="n">
        <v>17.41</v>
      </c>
    </row>
    <row r="1034">
      <c r="A1034" s="25" t="n">
        <v>193</v>
      </c>
      <c r="B1034" s="26" t="n">
        <v>6</v>
      </c>
      <c r="C1034" s="26" t="n">
        <v>14</v>
      </c>
      <c r="D1034" s="26" t="n">
        <v>18</v>
      </c>
      <c r="E1034" s="26" t="n">
        <v>26</v>
      </c>
      <c r="F1034" s="26" t="n">
        <v>36</v>
      </c>
      <c r="G1034" s="26" t="n">
        <v>39</v>
      </c>
      <c r="H1034" s="26" t="n">
        <v>13</v>
      </c>
      <c r="I1034" s="44" t="inlineStr">
        <is>
          <t>6 14 18 26 36 39</t>
        </is>
      </c>
      <c r="J1034" s="26" t="n">
        <v>139</v>
      </c>
      <c r="K1034" s="26" t="n">
        <v>1</v>
      </c>
      <c r="L1034" s="26" t="n">
        <v>8</v>
      </c>
      <c r="M1034" s="26" t="n">
        <v>33</v>
      </c>
      <c r="N1034" s="26" t="n">
        <v>0</v>
      </c>
      <c r="O1034" s="26" t="inlineStr">
        <is>
          <t>고3 저3</t>
        </is>
      </c>
      <c r="P1034" s="25" t="n">
        <v>72</v>
      </c>
      <c r="Q1034" s="26" t="inlineStr">
        <is>
          <t>+13</t>
        </is>
      </c>
      <c r="R1034" s="26" t="inlineStr">
        <is>
          <t>상위12.8%</t>
        </is>
      </c>
      <c r="S1034" s="26" t="n">
        <v>8</v>
      </c>
      <c r="T1034" s="26" t="n">
        <v>0</v>
      </c>
      <c r="U1034" s="26" t="n">
        <v>0</v>
      </c>
      <c r="V1034" s="26" t="n">
        <v>0</v>
      </c>
      <c r="W1034" s="26" t="n">
        <v>2</v>
      </c>
      <c r="X1034" s="26" t="n">
        <v>33</v>
      </c>
      <c r="Y1034" s="26" t="n">
        <v>3</v>
      </c>
      <c r="Z1034" s="26" t="n">
        <v>34.04</v>
      </c>
      <c r="AA1034" s="26" t="n">
        <v>20.08</v>
      </c>
    </row>
    <row r="1035">
      <c r="A1035" s="25" t="n">
        <v>192</v>
      </c>
      <c r="B1035" s="26" t="n">
        <v>4</v>
      </c>
      <c r="C1035" s="26" t="n">
        <v>8</v>
      </c>
      <c r="D1035" s="26" t="n">
        <v>11</v>
      </c>
      <c r="E1035" s="26" t="n">
        <v>18</v>
      </c>
      <c r="F1035" s="26" t="n">
        <v>37</v>
      </c>
      <c r="G1035" s="26" t="n">
        <v>45</v>
      </c>
      <c r="H1035" s="26" t="n">
        <v>33</v>
      </c>
      <c r="I1035" s="44" t="inlineStr">
        <is>
          <t>4 8 11 18 37 45</t>
        </is>
      </c>
      <c r="J1035" s="26" t="n">
        <v>123</v>
      </c>
      <c r="K1035" s="26" t="n">
        <v>3</v>
      </c>
      <c r="L1035" s="26" t="n">
        <v>9</v>
      </c>
      <c r="M1035" s="26" t="n">
        <v>41</v>
      </c>
      <c r="N1035" s="26" t="n">
        <v>0</v>
      </c>
      <c r="O1035" s="26" t="inlineStr">
        <is>
          <t>고2 저4</t>
        </is>
      </c>
      <c r="P1035" s="25" t="n">
        <v>73</v>
      </c>
      <c r="Q1035" s="26" t="inlineStr">
        <is>
          <t>+14</t>
        </is>
      </c>
      <c r="R1035" s="26" t="inlineStr">
        <is>
          <t>상위10.9%</t>
        </is>
      </c>
      <c r="S1035" s="26" t="n">
        <v>8</v>
      </c>
      <c r="T1035" s="26" t="n">
        <v>0</v>
      </c>
      <c r="U1035" s="26" t="n">
        <v>0</v>
      </c>
      <c r="V1035" s="26" t="n">
        <v>1</v>
      </c>
      <c r="W1035" s="26" t="n">
        <v>1</v>
      </c>
      <c r="X1035" s="26" t="n">
        <v>33</v>
      </c>
      <c r="Y1035" s="26" t="n">
        <v>4</v>
      </c>
      <c r="Z1035" s="26" t="n">
        <v>24.45</v>
      </c>
      <c r="AA1035" s="26" t="n">
        <v>18.18</v>
      </c>
    </row>
    <row r="1036">
      <c r="A1036" s="38" t="n">
        <v>191</v>
      </c>
      <c r="B1036" s="39" t="n">
        <v>5</v>
      </c>
      <c r="C1036" s="39" t="n">
        <v>6</v>
      </c>
      <c r="D1036" s="39" t="n">
        <v>24</v>
      </c>
      <c r="E1036" s="39" t="n">
        <v>25</v>
      </c>
      <c r="F1036" s="39" t="n">
        <v>32</v>
      </c>
      <c r="G1036" s="39" t="n">
        <v>37</v>
      </c>
      <c r="H1036" s="39" t="n">
        <v>8</v>
      </c>
      <c r="I1036" s="40" t="inlineStr">
        <is>
          <t>5 6 24 25 32 37</t>
        </is>
      </c>
      <c r="J1036" s="39" t="n">
        <v>129</v>
      </c>
      <c r="K1036" s="39" t="n">
        <v>3</v>
      </c>
      <c r="L1036" s="39" t="n">
        <v>8</v>
      </c>
      <c r="M1036" s="39" t="n">
        <v>32</v>
      </c>
      <c r="N1036" s="39" t="n">
        <v>2</v>
      </c>
      <c r="O1036" s="39" t="inlineStr">
        <is>
          <t>고4 저2</t>
        </is>
      </c>
      <c r="P1036" s="38" t="n">
        <v>43</v>
      </c>
      <c r="Q1036" s="39" t="inlineStr">
        <is>
          <t>-16</t>
        </is>
      </c>
      <c r="R1036" s="39" t="inlineStr">
        <is>
          <t>상위94.4%</t>
        </is>
      </c>
      <c r="S1036" s="39" t="n">
        <v>3</v>
      </c>
      <c r="T1036" s="39" t="n">
        <v>0</v>
      </c>
      <c r="U1036" s="39" t="n">
        <v>0</v>
      </c>
      <c r="V1036" s="39" t="n">
        <v>0</v>
      </c>
      <c r="W1036" s="39" t="n">
        <v>1</v>
      </c>
      <c r="X1036" s="39" t="n">
        <v>20</v>
      </c>
      <c r="Y1036" s="39" t="n">
        <v>4</v>
      </c>
      <c r="Z1036" s="39" t="n">
        <v>25.77</v>
      </c>
      <c r="AA1036" s="39" t="n">
        <v>17.46</v>
      </c>
    </row>
    <row r="1037">
      <c r="A1037" s="27" t="n">
        <v>190</v>
      </c>
      <c r="B1037" s="28" t="n">
        <v>8</v>
      </c>
      <c r="C1037" s="28" t="n">
        <v>14</v>
      </c>
      <c r="D1037" s="28" t="n">
        <v>18</v>
      </c>
      <c r="E1037" s="28" t="n">
        <v>30</v>
      </c>
      <c r="F1037" s="28" t="n">
        <v>31</v>
      </c>
      <c r="G1037" s="28" t="n">
        <v>44</v>
      </c>
      <c r="H1037" s="28" t="n">
        <v>15</v>
      </c>
      <c r="I1037" s="30" t="inlineStr">
        <is>
          <t>8 14 18 30 31 44</t>
        </is>
      </c>
      <c r="J1037" s="28" t="n">
        <v>145</v>
      </c>
      <c r="K1037" s="28" t="n">
        <v>1</v>
      </c>
      <c r="L1037" s="28" t="n">
        <v>9</v>
      </c>
      <c r="M1037" s="28" t="n">
        <v>36</v>
      </c>
      <c r="N1037" s="28" t="n">
        <v>1</v>
      </c>
      <c r="O1037" s="28" t="inlineStr">
        <is>
          <t>고3 저3</t>
        </is>
      </c>
      <c r="P1037" s="27" t="n">
        <v>59</v>
      </c>
      <c r="Q1037" s="28" t="inlineStr">
        <is>
          <t>-0</t>
        </is>
      </c>
      <c r="R1037" s="28" t="inlineStr">
        <is>
          <t>상위52.2%</t>
        </is>
      </c>
      <c r="S1037" s="28" t="n">
        <v>4</v>
      </c>
      <c r="T1037" s="28" t="n">
        <v>0</v>
      </c>
      <c r="U1037" s="28" t="n">
        <v>0</v>
      </c>
      <c r="V1037" s="28" t="n">
        <v>0</v>
      </c>
      <c r="W1037" s="28" t="n">
        <v>3</v>
      </c>
      <c r="X1037" s="28" t="n">
        <v>25</v>
      </c>
      <c r="Y1037" s="28" t="n">
        <v>6</v>
      </c>
      <c r="Z1037" s="28" t="n">
        <v>17.84</v>
      </c>
      <c r="AA1037" s="28" t="n">
        <v>21.68</v>
      </c>
    </row>
    <row r="1038">
      <c r="A1038" s="27" t="n">
        <v>189</v>
      </c>
      <c r="B1038" s="28" t="n">
        <v>8</v>
      </c>
      <c r="C1038" s="28" t="n">
        <v>14</v>
      </c>
      <c r="D1038" s="28" t="n">
        <v>32</v>
      </c>
      <c r="E1038" s="28" t="n">
        <v>35</v>
      </c>
      <c r="F1038" s="28" t="n">
        <v>37</v>
      </c>
      <c r="G1038" s="28" t="n">
        <v>45</v>
      </c>
      <c r="H1038" s="28" t="n">
        <v>28</v>
      </c>
      <c r="I1038" s="30" t="inlineStr">
        <is>
          <t>8 14 32 35 37 45</t>
        </is>
      </c>
      <c r="J1038" s="28" t="n">
        <v>171</v>
      </c>
      <c r="K1038" s="28" t="n">
        <v>3</v>
      </c>
      <c r="L1038" s="28" t="n">
        <v>10</v>
      </c>
      <c r="M1038" s="28" t="n">
        <v>37</v>
      </c>
      <c r="N1038" s="28" t="n">
        <v>0</v>
      </c>
      <c r="O1038" s="28" t="inlineStr">
        <is>
          <t>고4 저2</t>
        </is>
      </c>
      <c r="P1038" s="27" t="n">
        <v>62</v>
      </c>
      <c r="Q1038" s="28" t="inlineStr">
        <is>
          <t>+3</t>
        </is>
      </c>
      <c r="R1038" s="28" t="inlineStr">
        <is>
          <t>상위41.2%</t>
        </is>
      </c>
      <c r="S1038" s="28" t="n">
        <v>5</v>
      </c>
      <c r="T1038" s="28" t="n">
        <v>0</v>
      </c>
      <c r="U1038" s="28" t="n">
        <v>0</v>
      </c>
      <c r="V1038" s="28" t="n">
        <v>0</v>
      </c>
      <c r="W1038" s="28" t="n">
        <v>0</v>
      </c>
      <c r="X1038" s="28" t="n">
        <v>31</v>
      </c>
      <c r="Y1038" s="28" t="n">
        <v>3</v>
      </c>
      <c r="Z1038" s="28" t="n">
        <v>34.62</v>
      </c>
      <c r="AA1038" s="28" t="n">
        <v>31.27</v>
      </c>
    </row>
    <row r="1039">
      <c r="A1039" s="27" t="n">
        <v>188</v>
      </c>
      <c r="B1039" s="28" t="n">
        <v>19</v>
      </c>
      <c r="C1039" s="28" t="n">
        <v>24</v>
      </c>
      <c r="D1039" s="28" t="n">
        <v>27</v>
      </c>
      <c r="E1039" s="28" t="n">
        <v>30</v>
      </c>
      <c r="F1039" s="28" t="n">
        <v>31</v>
      </c>
      <c r="G1039" s="28" t="n">
        <v>34</v>
      </c>
      <c r="H1039" s="28" t="n">
        <v>36</v>
      </c>
      <c r="I1039" s="30" t="inlineStr">
        <is>
          <t>19 24 27 30 31 34</t>
        </is>
      </c>
      <c r="J1039" s="28" t="n">
        <v>165</v>
      </c>
      <c r="K1039" s="28" t="n">
        <v>3</v>
      </c>
      <c r="L1039" s="28" t="n">
        <v>6</v>
      </c>
      <c r="M1039" s="28" t="n">
        <v>15</v>
      </c>
      <c r="N1039" s="28" t="n">
        <v>1</v>
      </c>
      <c r="O1039" s="28" t="inlineStr">
        <is>
          <t>고5 저1</t>
        </is>
      </c>
      <c r="P1039" s="27" t="n">
        <v>66</v>
      </c>
      <c r="Q1039" s="28" t="inlineStr">
        <is>
          <t>+7</t>
        </is>
      </c>
      <c r="R1039" s="28" t="inlineStr">
        <is>
          <t>상위29.4%</t>
        </is>
      </c>
      <c r="S1039" s="28" t="n">
        <v>6</v>
      </c>
      <c r="T1039" s="28" t="n">
        <v>0</v>
      </c>
      <c r="U1039" s="28" t="n">
        <v>0</v>
      </c>
      <c r="V1039" s="28" t="n">
        <v>0</v>
      </c>
      <c r="W1039" s="28" t="n">
        <v>0</v>
      </c>
      <c r="X1039" s="28" t="n">
        <v>33</v>
      </c>
      <c r="Y1039" s="28" t="n">
        <v>3</v>
      </c>
      <c r="Z1039" s="28" t="n">
        <v>35.01</v>
      </c>
      <c r="AA1039" s="28" t="n">
        <v>23.75</v>
      </c>
    </row>
    <row r="1040">
      <c r="A1040" s="27" t="n">
        <v>187</v>
      </c>
      <c r="B1040" s="28" t="n">
        <v>1</v>
      </c>
      <c r="C1040" s="28" t="n">
        <v>2</v>
      </c>
      <c r="D1040" s="28" t="n">
        <v>8</v>
      </c>
      <c r="E1040" s="28" t="n">
        <v>18</v>
      </c>
      <c r="F1040" s="28" t="n">
        <v>29</v>
      </c>
      <c r="G1040" s="28" t="n">
        <v>38</v>
      </c>
      <c r="H1040" s="28" t="n">
        <v>42</v>
      </c>
      <c r="I1040" s="30" t="inlineStr">
        <is>
          <t>1 2 8 18 29 38</t>
        </is>
      </c>
      <c r="J1040" s="28" t="n">
        <v>96</v>
      </c>
      <c r="K1040" s="28" t="n">
        <v>2</v>
      </c>
      <c r="L1040" s="28" t="n">
        <v>10</v>
      </c>
      <c r="M1040" s="28" t="n">
        <v>37</v>
      </c>
      <c r="N1040" s="28" t="n">
        <v>1</v>
      </c>
      <c r="O1040" s="28" t="inlineStr">
        <is>
          <t>고2 저4</t>
        </is>
      </c>
      <c r="P1040" s="27" t="n">
        <v>59</v>
      </c>
      <c r="Q1040" s="28" t="inlineStr">
        <is>
          <t>-0</t>
        </is>
      </c>
      <c r="R1040" s="28" t="inlineStr">
        <is>
          <t>상위52.2%</t>
        </is>
      </c>
      <c r="S1040" s="28" t="n">
        <v>4</v>
      </c>
      <c r="T1040" s="28" t="n">
        <v>0</v>
      </c>
      <c r="U1040" s="28" t="n">
        <v>0</v>
      </c>
      <c r="V1040" s="28" t="n">
        <v>0</v>
      </c>
      <c r="W1040" s="28" t="n">
        <v>3</v>
      </c>
      <c r="X1040" s="28" t="n">
        <v>25</v>
      </c>
      <c r="Y1040" s="28" t="n">
        <v>7</v>
      </c>
      <c r="Z1040" s="28" t="n">
        <v>15.45</v>
      </c>
      <c r="AA1040" s="28" t="n">
        <v>22.95</v>
      </c>
    </row>
    <row r="1041">
      <c r="A1041" s="25" t="n">
        <v>186</v>
      </c>
      <c r="B1041" s="26" t="n">
        <v>4</v>
      </c>
      <c r="C1041" s="26" t="n">
        <v>10</v>
      </c>
      <c r="D1041" s="26" t="n">
        <v>14</v>
      </c>
      <c r="E1041" s="26" t="n">
        <v>19</v>
      </c>
      <c r="F1041" s="26" t="n">
        <v>21</v>
      </c>
      <c r="G1041" s="26" t="n">
        <v>45</v>
      </c>
      <c r="H1041" s="26" t="n">
        <v>9</v>
      </c>
      <c r="I1041" s="44" t="inlineStr">
        <is>
          <t>4 10 14 19 21 45</t>
        </is>
      </c>
      <c r="J1041" s="26" t="n">
        <v>113</v>
      </c>
      <c r="K1041" s="26" t="n">
        <v>3</v>
      </c>
      <c r="L1041" s="26" t="n">
        <v>10</v>
      </c>
      <c r="M1041" s="26" t="n">
        <v>41</v>
      </c>
      <c r="N1041" s="26" t="n">
        <v>0</v>
      </c>
      <c r="O1041" s="26" t="inlineStr">
        <is>
          <t>고1 저5</t>
        </is>
      </c>
      <c r="P1041" s="25" t="n">
        <v>68</v>
      </c>
      <c r="Q1041" s="26" t="inlineStr">
        <is>
          <t>+9</t>
        </is>
      </c>
      <c r="R1041" s="26" t="inlineStr">
        <is>
          <t>상위23.2%</t>
        </is>
      </c>
      <c r="S1041" s="26" t="n">
        <v>7</v>
      </c>
      <c r="T1041" s="26" t="n">
        <v>0</v>
      </c>
      <c r="U1041" s="26" t="n">
        <v>0</v>
      </c>
      <c r="V1041" s="26" t="n">
        <v>0</v>
      </c>
      <c r="W1041" s="26" t="n">
        <v>0</v>
      </c>
      <c r="X1041" s="26" t="n">
        <v>34</v>
      </c>
      <c r="Y1041" s="26" t="n">
        <v>9</v>
      </c>
      <c r="Z1041" s="26" t="n">
        <v>11.88</v>
      </c>
      <c r="AA1041" s="26" t="n">
        <v>28.53</v>
      </c>
    </row>
    <row r="1042">
      <c r="A1042" s="27" t="n">
        <v>185</v>
      </c>
      <c r="B1042" s="28" t="n">
        <v>1</v>
      </c>
      <c r="C1042" s="28" t="n">
        <v>2</v>
      </c>
      <c r="D1042" s="28" t="n">
        <v>4</v>
      </c>
      <c r="E1042" s="28" t="n">
        <v>8</v>
      </c>
      <c r="F1042" s="28" t="n">
        <v>19</v>
      </c>
      <c r="G1042" s="28" t="n">
        <v>38</v>
      </c>
      <c r="H1042" s="28" t="n">
        <v>14</v>
      </c>
      <c r="I1042" s="30" t="inlineStr">
        <is>
          <t>1 2 4 8 19 38</t>
        </is>
      </c>
      <c r="J1042" s="28" t="n">
        <v>72</v>
      </c>
      <c r="K1042" s="28" t="n">
        <v>2</v>
      </c>
      <c r="L1042" s="28" t="n">
        <v>10</v>
      </c>
      <c r="M1042" s="28" t="n">
        <v>37</v>
      </c>
      <c r="N1042" s="28" t="n">
        <v>1</v>
      </c>
      <c r="O1042" s="28" t="inlineStr">
        <is>
          <t>고1 저5</t>
        </is>
      </c>
      <c r="P1042" s="27" t="n">
        <v>61</v>
      </c>
      <c r="Q1042" s="28" t="inlineStr">
        <is>
          <t>+2</t>
        </is>
      </c>
      <c r="R1042" s="28" t="inlineStr">
        <is>
          <t>상위45.2%</t>
        </is>
      </c>
      <c r="S1042" s="28" t="n">
        <v>2</v>
      </c>
      <c r="T1042" s="28" t="n">
        <v>0</v>
      </c>
      <c r="U1042" s="28" t="n">
        <v>0</v>
      </c>
      <c r="V1042" s="28" t="n">
        <v>0</v>
      </c>
      <c r="W1042" s="28" t="n">
        <v>1</v>
      </c>
      <c r="X1042" s="28" t="n">
        <v>29</v>
      </c>
      <c r="Y1042" s="28" t="n">
        <v>3</v>
      </c>
      <c r="Z1042" s="28" t="n">
        <v>35.22</v>
      </c>
      <c r="AA1042" s="28" t="n">
        <v>16</v>
      </c>
    </row>
    <row r="1043">
      <c r="A1043" s="25" t="n">
        <v>184</v>
      </c>
      <c r="B1043" s="26" t="n">
        <v>1</v>
      </c>
      <c r="C1043" s="26" t="n">
        <v>2</v>
      </c>
      <c r="D1043" s="26" t="n">
        <v>6</v>
      </c>
      <c r="E1043" s="26" t="n">
        <v>16</v>
      </c>
      <c r="F1043" s="26" t="n">
        <v>20</v>
      </c>
      <c r="G1043" s="26" t="n">
        <v>33</v>
      </c>
      <c r="H1043" s="26" t="n">
        <v>41</v>
      </c>
      <c r="I1043" s="44" t="inlineStr">
        <is>
          <t>1 2 6 16 20 33</t>
        </is>
      </c>
      <c r="J1043" s="26" t="n">
        <v>78</v>
      </c>
      <c r="K1043" s="26" t="n">
        <v>2</v>
      </c>
      <c r="L1043" s="26" t="n">
        <v>8</v>
      </c>
      <c r="M1043" s="26" t="n">
        <v>32</v>
      </c>
      <c r="N1043" s="26" t="n">
        <v>1</v>
      </c>
      <c r="O1043" s="26" t="inlineStr">
        <is>
          <t>고1 저5</t>
        </is>
      </c>
      <c r="P1043" s="25" t="n">
        <v>68</v>
      </c>
      <c r="Q1043" s="26" t="inlineStr">
        <is>
          <t>+9</t>
        </is>
      </c>
      <c r="R1043" s="26" t="inlineStr">
        <is>
          <t>상위23.2%</t>
        </is>
      </c>
      <c r="S1043" s="26" t="n">
        <v>8</v>
      </c>
      <c r="T1043" s="26" t="n">
        <v>0</v>
      </c>
      <c r="U1043" s="26" t="n">
        <v>0</v>
      </c>
      <c r="V1043" s="26" t="n">
        <v>0</v>
      </c>
      <c r="W1043" s="26" t="n">
        <v>2</v>
      </c>
      <c r="X1043" s="26" t="n">
        <v>31</v>
      </c>
      <c r="Y1043" s="26" t="n">
        <v>6</v>
      </c>
      <c r="Z1043" s="26" t="n">
        <v>17.48</v>
      </c>
      <c r="AA1043" s="26" t="n">
        <v>21.65</v>
      </c>
    </row>
    <row r="1044">
      <c r="A1044" s="41" t="n">
        <v>183</v>
      </c>
      <c r="B1044" s="42" t="n">
        <v>2</v>
      </c>
      <c r="C1044" s="42" t="n">
        <v>18</v>
      </c>
      <c r="D1044" s="42" t="n">
        <v>24</v>
      </c>
      <c r="E1044" s="42" t="n">
        <v>34</v>
      </c>
      <c r="F1044" s="42" t="n">
        <v>40</v>
      </c>
      <c r="G1044" s="42" t="n">
        <v>42</v>
      </c>
      <c r="H1044" s="42" t="n">
        <v>5</v>
      </c>
      <c r="I1044" s="43" t="inlineStr">
        <is>
          <t>2 18 24 34 40 42</t>
        </is>
      </c>
      <c r="J1044" s="42" t="n">
        <v>160</v>
      </c>
      <c r="K1044" s="42" t="n">
        <v>0</v>
      </c>
      <c r="L1044" s="42" t="n">
        <v>6</v>
      </c>
      <c r="M1044" s="42" t="n">
        <v>40</v>
      </c>
      <c r="N1044" s="42" t="n">
        <v>0</v>
      </c>
      <c r="O1044" s="42" t="inlineStr">
        <is>
          <t>고4 저2</t>
        </is>
      </c>
      <c r="P1044" s="41" t="n">
        <v>55</v>
      </c>
      <c r="Q1044" s="42" t="inlineStr">
        <is>
          <t>-4</t>
        </is>
      </c>
      <c r="R1044" s="42" t="inlineStr">
        <is>
          <t>상위66.9%</t>
        </is>
      </c>
      <c r="S1044" s="42" t="n">
        <v>1</v>
      </c>
      <c r="T1044" s="42" t="n">
        <v>0</v>
      </c>
      <c r="U1044" s="42" t="n">
        <v>0</v>
      </c>
      <c r="V1044" s="42" t="n">
        <v>0</v>
      </c>
      <c r="W1044" s="42" t="n">
        <v>1</v>
      </c>
      <c r="X1044" s="42" t="n">
        <v>26</v>
      </c>
      <c r="Y1044" s="42" t="n">
        <v>6</v>
      </c>
      <c r="Z1044" s="42" t="n">
        <v>17.77</v>
      </c>
      <c r="AA1044" s="42" t="n">
        <v>15.57</v>
      </c>
    </row>
    <row r="1045">
      <c r="A1045" s="25" t="n">
        <v>182</v>
      </c>
      <c r="B1045" s="26" t="n">
        <v>13</v>
      </c>
      <c r="C1045" s="26" t="n">
        <v>15</v>
      </c>
      <c r="D1045" s="26" t="n">
        <v>27</v>
      </c>
      <c r="E1045" s="26" t="n">
        <v>29</v>
      </c>
      <c r="F1045" s="26" t="n">
        <v>34</v>
      </c>
      <c r="G1045" s="26" t="n">
        <v>40</v>
      </c>
      <c r="H1045" s="26" t="n">
        <v>35</v>
      </c>
      <c r="I1045" s="44" t="inlineStr">
        <is>
          <t>13 15 27 29 34 40</t>
        </is>
      </c>
      <c r="J1045" s="26" t="n">
        <v>158</v>
      </c>
      <c r="K1045" s="26" t="n">
        <v>4</v>
      </c>
      <c r="L1045" s="26" t="n">
        <v>8</v>
      </c>
      <c r="M1045" s="26" t="n">
        <v>27</v>
      </c>
      <c r="N1045" s="26" t="n">
        <v>0</v>
      </c>
      <c r="O1045" s="26" t="inlineStr">
        <is>
          <t>고4 저2</t>
        </is>
      </c>
      <c r="P1045" s="25" t="n">
        <v>73</v>
      </c>
      <c r="Q1045" s="26" t="inlineStr">
        <is>
          <t>+14</t>
        </is>
      </c>
      <c r="R1045" s="26" t="inlineStr">
        <is>
          <t>상위10.9%</t>
        </is>
      </c>
      <c r="S1045" s="26" t="n">
        <v>7</v>
      </c>
      <c r="T1045" s="26" t="n">
        <v>0</v>
      </c>
      <c r="U1045" s="26" t="n">
        <v>0</v>
      </c>
      <c r="V1045" s="26" t="n">
        <v>0</v>
      </c>
      <c r="W1045" s="26" t="n">
        <v>1</v>
      </c>
      <c r="X1045" s="26" t="n">
        <v>35</v>
      </c>
      <c r="Y1045" s="26" t="n">
        <v>3</v>
      </c>
      <c r="Z1045" s="26" t="n">
        <v>37.21</v>
      </c>
      <c r="AA1045" s="26" t="n">
        <v>20.25</v>
      </c>
    </row>
    <row r="1046">
      <c r="A1046" s="38" t="n">
        <v>181</v>
      </c>
      <c r="B1046" s="39" t="n">
        <v>14</v>
      </c>
      <c r="C1046" s="39" t="n">
        <v>21</v>
      </c>
      <c r="D1046" s="39" t="n">
        <v>23</v>
      </c>
      <c r="E1046" s="39" t="n">
        <v>32</v>
      </c>
      <c r="F1046" s="39" t="n">
        <v>40</v>
      </c>
      <c r="G1046" s="39" t="n">
        <v>45</v>
      </c>
      <c r="H1046" s="39" t="n">
        <v>44</v>
      </c>
      <c r="I1046" s="40" t="inlineStr">
        <is>
          <t>14 21 23 32 40 45</t>
        </is>
      </c>
      <c r="J1046" s="39" t="n">
        <v>175</v>
      </c>
      <c r="K1046" s="39" t="n">
        <v>3</v>
      </c>
      <c r="L1046" s="39" t="n">
        <v>9</v>
      </c>
      <c r="M1046" s="39" t="n">
        <v>31</v>
      </c>
      <c r="N1046" s="39" t="n">
        <v>0</v>
      </c>
      <c r="O1046" s="39" t="inlineStr">
        <is>
          <t>고4 저2</t>
        </is>
      </c>
      <c r="P1046" s="38" t="n">
        <v>50</v>
      </c>
      <c r="Q1046" s="39" t="inlineStr">
        <is>
          <t>-9</t>
        </is>
      </c>
      <c r="R1046" s="39" t="inlineStr">
        <is>
          <t>상위82.2%</t>
        </is>
      </c>
      <c r="S1046" s="39" t="n">
        <v>4</v>
      </c>
      <c r="T1046" s="39" t="n">
        <v>0</v>
      </c>
      <c r="U1046" s="39" t="n">
        <v>0</v>
      </c>
      <c r="V1046" s="39" t="n">
        <v>0</v>
      </c>
      <c r="W1046" s="39" t="n">
        <v>0</v>
      </c>
      <c r="X1046" s="39" t="n">
        <v>25</v>
      </c>
      <c r="Y1046" s="39" t="n">
        <v>6</v>
      </c>
      <c r="Z1046" s="39" t="n">
        <v>19.42</v>
      </c>
      <c r="AA1046" s="39" t="n">
        <v>21.71</v>
      </c>
    </row>
    <row r="1047">
      <c r="A1047" s="25" t="n">
        <v>180</v>
      </c>
      <c r="B1047" s="26" t="n">
        <v>2</v>
      </c>
      <c r="C1047" s="26" t="n">
        <v>15</v>
      </c>
      <c r="D1047" s="26" t="n">
        <v>20</v>
      </c>
      <c r="E1047" s="26" t="n">
        <v>21</v>
      </c>
      <c r="F1047" s="26" t="n">
        <v>29</v>
      </c>
      <c r="G1047" s="26" t="n">
        <v>34</v>
      </c>
      <c r="H1047" s="26" t="n">
        <v>22</v>
      </c>
      <c r="I1047" s="44" t="inlineStr">
        <is>
          <t>2 15 20 21 29 34</t>
        </is>
      </c>
      <c r="J1047" s="26" t="n">
        <v>121</v>
      </c>
      <c r="K1047" s="26" t="n">
        <v>3</v>
      </c>
      <c r="L1047" s="26" t="n">
        <v>6</v>
      </c>
      <c r="M1047" s="26" t="n">
        <v>32</v>
      </c>
      <c r="N1047" s="26" t="n">
        <v>1</v>
      </c>
      <c r="O1047" s="26" t="inlineStr">
        <is>
          <t>고2 저4</t>
        </is>
      </c>
      <c r="P1047" s="25" t="n">
        <v>68</v>
      </c>
      <c r="Q1047" s="26" t="inlineStr">
        <is>
          <t>+9</t>
        </is>
      </c>
      <c r="R1047" s="26" t="inlineStr">
        <is>
          <t>상위23.2%</t>
        </is>
      </c>
      <c r="S1047" s="26" t="n">
        <v>8</v>
      </c>
      <c r="T1047" s="26" t="n">
        <v>0</v>
      </c>
      <c r="U1047" s="26" t="n">
        <v>0</v>
      </c>
      <c r="V1047" s="26" t="n">
        <v>0</v>
      </c>
      <c r="W1047" s="26" t="n">
        <v>2</v>
      </c>
      <c r="X1047" s="26" t="n">
        <v>31</v>
      </c>
      <c r="Y1047" s="26" t="n">
        <v>2</v>
      </c>
      <c r="Z1047" s="26" t="n">
        <v>57.63</v>
      </c>
      <c r="AA1047" s="26" t="n">
        <v>21.43</v>
      </c>
    </row>
    <row r="1048">
      <c r="A1048" s="41" t="n">
        <v>179</v>
      </c>
      <c r="B1048" s="42" t="n">
        <v>5</v>
      </c>
      <c r="C1048" s="42" t="n">
        <v>9</v>
      </c>
      <c r="D1048" s="42" t="n">
        <v>17</v>
      </c>
      <c r="E1048" s="42" t="n">
        <v>25</v>
      </c>
      <c r="F1048" s="42" t="n">
        <v>39</v>
      </c>
      <c r="G1048" s="42" t="n">
        <v>43</v>
      </c>
      <c r="H1048" s="42" t="n">
        <v>32</v>
      </c>
      <c r="I1048" s="43" t="inlineStr">
        <is>
          <t>5 9 17 25 39 43</t>
        </is>
      </c>
      <c r="J1048" s="42" t="n">
        <v>138</v>
      </c>
      <c r="K1048" s="42" t="n">
        <v>6</v>
      </c>
      <c r="L1048" s="42" t="n">
        <v>7</v>
      </c>
      <c r="M1048" s="42" t="n">
        <v>38</v>
      </c>
      <c r="N1048" s="42" t="n">
        <v>0</v>
      </c>
      <c r="O1048" s="42" t="inlineStr">
        <is>
          <t>고3 저3</t>
        </is>
      </c>
      <c r="P1048" s="41" t="n">
        <v>52</v>
      </c>
      <c r="Q1048" s="42" t="inlineStr">
        <is>
          <t>-7</t>
        </is>
      </c>
      <c r="R1048" s="42" t="inlineStr">
        <is>
          <t>상위77.4%</t>
        </is>
      </c>
      <c r="S1048" s="42" t="n">
        <v>1</v>
      </c>
      <c r="T1048" s="42" t="n">
        <v>0</v>
      </c>
      <c r="U1048" s="42" t="n">
        <v>0</v>
      </c>
      <c r="V1048" s="42" t="n">
        <v>0</v>
      </c>
      <c r="W1048" s="42" t="n">
        <v>2</v>
      </c>
      <c r="X1048" s="42" t="n">
        <v>23</v>
      </c>
      <c r="Y1048" s="42" t="n">
        <v>10</v>
      </c>
      <c r="Z1048" s="42" t="n">
        <v>10.81</v>
      </c>
      <c r="AA1048" s="42" t="n">
        <v>16.36</v>
      </c>
    </row>
    <row r="1049">
      <c r="A1049" s="27" t="n">
        <v>178</v>
      </c>
      <c r="B1049" s="28" t="n">
        <v>1</v>
      </c>
      <c r="C1049" s="28" t="n">
        <v>5</v>
      </c>
      <c r="D1049" s="28" t="n">
        <v>11</v>
      </c>
      <c r="E1049" s="28" t="n">
        <v>12</v>
      </c>
      <c r="F1049" s="28" t="n">
        <v>18</v>
      </c>
      <c r="G1049" s="28" t="n">
        <v>23</v>
      </c>
      <c r="H1049" s="28" t="n">
        <v>9</v>
      </c>
      <c r="I1049" s="30" t="inlineStr">
        <is>
          <t>1 5 11 12 18 23</t>
        </is>
      </c>
      <c r="J1049" s="28" t="n">
        <v>70</v>
      </c>
      <c r="K1049" s="28" t="n">
        <v>4</v>
      </c>
      <c r="L1049" s="28" t="n">
        <v>7</v>
      </c>
      <c r="M1049" s="28" t="n">
        <v>22</v>
      </c>
      <c r="N1049" s="28" t="n">
        <v>1</v>
      </c>
      <c r="O1049" s="28" t="inlineStr">
        <is>
          <t>고1 저5</t>
        </is>
      </c>
      <c r="P1049" s="27" t="n">
        <v>60</v>
      </c>
      <c r="Q1049" s="28" t="inlineStr">
        <is>
          <t>+1</t>
        </is>
      </c>
      <c r="R1049" s="28" t="inlineStr">
        <is>
          <t>상위48.5%</t>
        </is>
      </c>
      <c r="S1049" s="28" t="n">
        <v>4</v>
      </c>
      <c r="T1049" s="28" t="n">
        <v>0</v>
      </c>
      <c r="U1049" s="28" t="n">
        <v>0</v>
      </c>
      <c r="V1049" s="28" t="n">
        <v>0</v>
      </c>
      <c r="W1049" s="28" t="n">
        <v>2</v>
      </c>
      <c r="X1049" s="28" t="n">
        <v>27</v>
      </c>
      <c r="Y1049" s="28" t="n">
        <v>5</v>
      </c>
      <c r="Z1049" s="28" t="n">
        <v>22.55</v>
      </c>
      <c r="AA1049" s="28" t="n">
        <v>13.41</v>
      </c>
    </row>
    <row r="1050">
      <c r="A1050" s="27" t="n">
        <v>177</v>
      </c>
      <c r="B1050" s="28" t="n">
        <v>1</v>
      </c>
      <c r="C1050" s="28" t="n">
        <v>10</v>
      </c>
      <c r="D1050" s="28" t="n">
        <v>13</v>
      </c>
      <c r="E1050" s="28" t="n">
        <v>16</v>
      </c>
      <c r="F1050" s="28" t="n">
        <v>37</v>
      </c>
      <c r="G1050" s="28" t="n">
        <v>43</v>
      </c>
      <c r="H1050" s="28" t="n">
        <v>6</v>
      </c>
      <c r="I1050" s="30" t="inlineStr">
        <is>
          <t>1 10 13 16 37 43</t>
        </is>
      </c>
      <c r="J1050" s="28" t="n">
        <v>120</v>
      </c>
      <c r="K1050" s="28" t="n">
        <v>4</v>
      </c>
      <c r="L1050" s="28" t="n">
        <v>7</v>
      </c>
      <c r="M1050" s="28" t="n">
        <v>42</v>
      </c>
      <c r="N1050" s="28" t="n">
        <v>0</v>
      </c>
      <c r="O1050" s="28" t="inlineStr">
        <is>
          <t>고2 저4</t>
        </is>
      </c>
      <c r="P1050" s="27" t="n">
        <v>60</v>
      </c>
      <c r="Q1050" s="28" t="inlineStr">
        <is>
          <t>+1</t>
        </is>
      </c>
      <c r="R1050" s="28" t="inlineStr">
        <is>
          <t>상위48.5%</t>
        </is>
      </c>
      <c r="S1050" s="28" t="n">
        <v>6</v>
      </c>
      <c r="T1050" s="28" t="n">
        <v>0</v>
      </c>
      <c r="U1050" s="28" t="n">
        <v>0</v>
      </c>
      <c r="V1050" s="28" t="n">
        <v>0</v>
      </c>
      <c r="W1050" s="28" t="n">
        <v>0</v>
      </c>
      <c r="X1050" s="28" t="n">
        <v>30</v>
      </c>
      <c r="Y1050" s="28" t="n">
        <v>7</v>
      </c>
      <c r="Z1050" s="28" t="n">
        <v>16.93</v>
      </c>
      <c r="AA1050" s="28" t="n">
        <v>21.89</v>
      </c>
    </row>
    <row r="1051">
      <c r="A1051" s="38" t="n">
        <v>176</v>
      </c>
      <c r="B1051" s="39" t="n">
        <v>4</v>
      </c>
      <c r="C1051" s="39" t="n">
        <v>17</v>
      </c>
      <c r="D1051" s="39" t="n">
        <v>30</v>
      </c>
      <c r="E1051" s="39" t="n">
        <v>32</v>
      </c>
      <c r="F1051" s="39" t="n">
        <v>33</v>
      </c>
      <c r="G1051" s="39" t="n">
        <v>34</v>
      </c>
      <c r="H1051" s="39" t="n">
        <v>15</v>
      </c>
      <c r="I1051" s="40" t="inlineStr">
        <is>
          <t>4 17 30 32 33 34</t>
        </is>
      </c>
      <c r="J1051" s="39" t="n">
        <v>150</v>
      </c>
      <c r="K1051" s="39" t="n">
        <v>2</v>
      </c>
      <c r="L1051" s="39" t="n">
        <v>7</v>
      </c>
      <c r="M1051" s="39" t="n">
        <v>30</v>
      </c>
      <c r="N1051" s="39" t="n">
        <v>2</v>
      </c>
      <c r="O1051" s="39" t="inlineStr">
        <is>
          <t>고4 저2</t>
        </is>
      </c>
      <c r="P1051" s="38" t="n">
        <v>50</v>
      </c>
      <c r="Q1051" s="39" t="inlineStr">
        <is>
          <t>-9</t>
        </is>
      </c>
      <c r="R1051" s="39" t="inlineStr">
        <is>
          <t>상위82.2%</t>
        </is>
      </c>
      <c r="S1051" s="39" t="n">
        <v>2</v>
      </c>
      <c r="T1051" s="39" t="n">
        <v>0</v>
      </c>
      <c r="U1051" s="39" t="n">
        <v>0</v>
      </c>
      <c r="V1051" s="39" t="n">
        <v>0</v>
      </c>
      <c r="W1051" s="39" t="n">
        <v>4</v>
      </c>
      <c r="X1051" s="39" t="n">
        <v>19</v>
      </c>
      <c r="Y1051" s="39" t="n">
        <v>5</v>
      </c>
      <c r="Z1051" s="39" t="n">
        <v>23.15</v>
      </c>
      <c r="AA1051" s="39" t="n">
        <v>13.65</v>
      </c>
    </row>
    <row r="1052">
      <c r="A1052" s="38" t="n">
        <v>175</v>
      </c>
      <c r="B1052" s="39" t="n">
        <v>19</v>
      </c>
      <c r="C1052" s="39" t="n">
        <v>26</v>
      </c>
      <c r="D1052" s="39" t="n">
        <v>28</v>
      </c>
      <c r="E1052" s="39" t="n">
        <v>31</v>
      </c>
      <c r="F1052" s="39" t="n">
        <v>33</v>
      </c>
      <c r="G1052" s="39" t="n">
        <v>36</v>
      </c>
      <c r="H1052" s="39" t="n">
        <v>17</v>
      </c>
      <c r="I1052" s="40" t="inlineStr">
        <is>
          <t>19 26 28 31 33 36</t>
        </is>
      </c>
      <c r="J1052" s="39" t="n">
        <v>173</v>
      </c>
      <c r="K1052" s="39" t="n">
        <v>3</v>
      </c>
      <c r="L1052" s="39" t="n">
        <v>5</v>
      </c>
      <c r="M1052" s="39" t="n">
        <v>17</v>
      </c>
      <c r="N1052" s="39" t="n">
        <v>0</v>
      </c>
      <c r="O1052" s="39" t="inlineStr">
        <is>
          <t>고5 저1</t>
        </is>
      </c>
      <c r="P1052" s="38" t="n">
        <v>46</v>
      </c>
      <c r="Q1052" s="39" t="inlineStr">
        <is>
          <t>-13</t>
        </is>
      </c>
      <c r="R1052" s="39" t="inlineStr">
        <is>
          <t>상위90.9%</t>
        </is>
      </c>
      <c r="S1052" s="39" t="n">
        <v>4</v>
      </c>
      <c r="T1052" s="39" t="n">
        <v>0</v>
      </c>
      <c r="U1052" s="39" t="n">
        <v>0</v>
      </c>
      <c r="V1052" s="39" t="n">
        <v>0</v>
      </c>
      <c r="W1052" s="39" t="n">
        <v>0</v>
      </c>
      <c r="X1052" s="39" t="n">
        <v>23</v>
      </c>
      <c r="Y1052" s="39" t="n">
        <v>5</v>
      </c>
      <c r="Z1052" s="39" t="n">
        <v>23.71</v>
      </c>
      <c r="AA1052" s="39" t="n">
        <v>16.58</v>
      </c>
    </row>
    <row r="1053">
      <c r="A1053" s="27" t="n">
        <v>174</v>
      </c>
      <c r="B1053" s="28" t="n">
        <v>13</v>
      </c>
      <c r="C1053" s="28" t="n">
        <v>14</v>
      </c>
      <c r="D1053" s="28" t="n">
        <v>18</v>
      </c>
      <c r="E1053" s="28" t="n">
        <v>22</v>
      </c>
      <c r="F1053" s="28" t="n">
        <v>35</v>
      </c>
      <c r="G1053" s="28" t="n">
        <v>39</v>
      </c>
      <c r="H1053" s="28" t="n">
        <v>16</v>
      </c>
      <c r="I1053" s="30" t="inlineStr">
        <is>
          <t>13 14 18 22 35 39</t>
        </is>
      </c>
      <c r="J1053" s="28" t="n">
        <v>141</v>
      </c>
      <c r="K1053" s="28" t="n">
        <v>3</v>
      </c>
      <c r="L1053" s="28" t="n">
        <v>6</v>
      </c>
      <c r="M1053" s="28" t="n">
        <v>26</v>
      </c>
      <c r="N1053" s="28" t="n">
        <v>1</v>
      </c>
      <c r="O1053" s="28" t="inlineStr">
        <is>
          <t>고2 저4</t>
        </is>
      </c>
      <c r="P1053" s="27" t="n">
        <v>59</v>
      </c>
      <c r="Q1053" s="28" t="inlineStr">
        <is>
          <t>-0</t>
        </is>
      </c>
      <c r="R1053" s="28" t="inlineStr">
        <is>
          <t>상위52.2%</t>
        </is>
      </c>
      <c r="S1053" s="28" t="n">
        <v>5</v>
      </c>
      <c r="T1053" s="28" t="n">
        <v>0</v>
      </c>
      <c r="U1053" s="28" t="n">
        <v>0</v>
      </c>
      <c r="V1053" s="28" t="n">
        <v>0</v>
      </c>
      <c r="W1053" s="28" t="n">
        <v>3</v>
      </c>
      <c r="X1053" s="28" t="n">
        <v>25</v>
      </c>
      <c r="Y1053" s="28" t="n">
        <v>7</v>
      </c>
      <c r="Z1053" s="28" t="n">
        <v>17.71</v>
      </c>
      <c r="AA1053" s="28" t="n">
        <v>17.47</v>
      </c>
    </row>
    <row r="1054">
      <c r="A1054" s="25" t="n">
        <v>173</v>
      </c>
      <c r="B1054" s="26" t="n">
        <v>3</v>
      </c>
      <c r="C1054" s="26" t="n">
        <v>9</v>
      </c>
      <c r="D1054" s="26" t="n">
        <v>24</v>
      </c>
      <c r="E1054" s="26" t="n">
        <v>30</v>
      </c>
      <c r="F1054" s="26" t="n">
        <v>33</v>
      </c>
      <c r="G1054" s="26" t="n">
        <v>34</v>
      </c>
      <c r="H1054" s="26" t="n">
        <v>18</v>
      </c>
      <c r="I1054" s="44" t="inlineStr">
        <is>
          <t>3 9 24 30 33 34</t>
        </is>
      </c>
      <c r="J1054" s="26" t="n">
        <v>133</v>
      </c>
      <c r="K1054" s="26" t="n">
        <v>3</v>
      </c>
      <c r="L1054" s="26" t="n">
        <v>8</v>
      </c>
      <c r="M1054" s="26" t="n">
        <v>31</v>
      </c>
      <c r="N1054" s="26" t="n">
        <v>1</v>
      </c>
      <c r="O1054" s="26" t="inlineStr">
        <is>
          <t>고4 저2</t>
        </is>
      </c>
      <c r="P1054" s="25" t="n">
        <v>72</v>
      </c>
      <c r="Q1054" s="26" t="inlineStr">
        <is>
          <t>+13</t>
        </is>
      </c>
      <c r="R1054" s="26" t="inlineStr">
        <is>
          <t>상위12.8%</t>
        </is>
      </c>
      <c r="S1054" s="26" t="n">
        <v>8</v>
      </c>
      <c r="T1054" s="26" t="n">
        <v>0</v>
      </c>
      <c r="U1054" s="26" t="n">
        <v>0</v>
      </c>
      <c r="V1054" s="26" t="n">
        <v>0</v>
      </c>
      <c r="W1054" s="26" t="n">
        <v>4</v>
      </c>
      <c r="X1054" s="26" t="n">
        <v>30</v>
      </c>
      <c r="Y1054" s="26" t="n">
        <v>8</v>
      </c>
      <c r="Z1054" s="26" t="n">
        <v>14.88</v>
      </c>
      <c r="AA1054" s="26" t="n">
        <v>15.24</v>
      </c>
    </row>
    <row r="1055">
      <c r="A1055" s="41" t="n">
        <v>172</v>
      </c>
      <c r="B1055" s="42" t="n">
        <v>4</v>
      </c>
      <c r="C1055" s="42" t="n">
        <v>19</v>
      </c>
      <c r="D1055" s="42" t="n">
        <v>21</v>
      </c>
      <c r="E1055" s="42" t="n">
        <v>24</v>
      </c>
      <c r="F1055" s="42" t="n">
        <v>26</v>
      </c>
      <c r="G1055" s="42" t="n">
        <v>41</v>
      </c>
      <c r="H1055" s="42" t="n">
        <v>35</v>
      </c>
      <c r="I1055" s="43" t="inlineStr">
        <is>
          <t>4 19 21 24 26 41</t>
        </is>
      </c>
      <c r="J1055" s="42" t="n">
        <v>135</v>
      </c>
      <c r="K1055" s="42" t="n">
        <v>3</v>
      </c>
      <c r="L1055" s="42" t="n">
        <v>4</v>
      </c>
      <c r="M1055" s="42" t="n">
        <v>37</v>
      </c>
      <c r="N1055" s="42" t="n">
        <v>0</v>
      </c>
      <c r="O1055" s="42" t="inlineStr">
        <is>
          <t>고3 저3</t>
        </is>
      </c>
      <c r="P1055" s="41" t="n">
        <v>52</v>
      </c>
      <c r="Q1055" s="42" t="inlineStr">
        <is>
          <t>-7</t>
        </is>
      </c>
      <c r="R1055" s="42" t="inlineStr">
        <is>
          <t>상위77.4%</t>
        </is>
      </c>
      <c r="S1055" s="42" t="n">
        <v>3</v>
      </c>
      <c r="T1055" s="42" t="n">
        <v>0</v>
      </c>
      <c r="U1055" s="42" t="n">
        <v>0</v>
      </c>
      <c r="V1055" s="42" t="n">
        <v>0</v>
      </c>
      <c r="W1055" s="42" t="n">
        <v>0</v>
      </c>
      <c r="X1055" s="42" t="n">
        <v>26</v>
      </c>
      <c r="Y1055" s="42" t="n">
        <v>11</v>
      </c>
      <c r="Z1055" s="42" t="n">
        <v>10.81</v>
      </c>
      <c r="AA1055" s="42" t="n">
        <v>17.41</v>
      </c>
    </row>
    <row r="1056">
      <c r="A1056" s="41" t="n">
        <v>171</v>
      </c>
      <c r="B1056" s="42" t="n">
        <v>4</v>
      </c>
      <c r="C1056" s="42" t="n">
        <v>16</v>
      </c>
      <c r="D1056" s="42" t="n">
        <v>25</v>
      </c>
      <c r="E1056" s="42" t="n">
        <v>29</v>
      </c>
      <c r="F1056" s="42" t="n">
        <v>34</v>
      </c>
      <c r="G1056" s="42" t="n">
        <v>35</v>
      </c>
      <c r="H1056" s="42" t="n">
        <v>1</v>
      </c>
      <c r="I1056" s="43" t="inlineStr">
        <is>
          <t>4 16 25 29 34 35</t>
        </is>
      </c>
      <c r="J1056" s="42" t="n">
        <v>143</v>
      </c>
      <c r="K1056" s="42" t="n">
        <v>3</v>
      </c>
      <c r="L1056" s="42" t="n">
        <v>9</v>
      </c>
      <c r="M1056" s="42" t="n">
        <v>31</v>
      </c>
      <c r="N1056" s="42" t="n">
        <v>1</v>
      </c>
      <c r="O1056" s="42" t="inlineStr">
        <is>
          <t>고4 저2</t>
        </is>
      </c>
      <c r="P1056" s="41" t="n">
        <v>56</v>
      </c>
      <c r="Q1056" s="42" t="inlineStr">
        <is>
          <t>-3</t>
        </is>
      </c>
      <c r="R1056" s="42" t="inlineStr">
        <is>
          <t>상위63.5%</t>
        </is>
      </c>
      <c r="S1056" s="42" t="n">
        <v>4</v>
      </c>
      <c r="T1056" s="42" t="n">
        <v>0</v>
      </c>
      <c r="U1056" s="42" t="n">
        <v>0</v>
      </c>
      <c r="V1056" s="42" t="n">
        <v>0</v>
      </c>
      <c r="W1056" s="42" t="n">
        <v>4</v>
      </c>
      <c r="X1056" s="42" t="n">
        <v>22</v>
      </c>
      <c r="Y1056" s="42" t="n">
        <v>6</v>
      </c>
      <c r="Z1056" s="42" t="n">
        <v>19.61</v>
      </c>
      <c r="AA1056" s="42" t="n">
        <v>17.56</v>
      </c>
    </row>
    <row r="1057">
      <c r="A1057" s="38" t="n">
        <v>170</v>
      </c>
      <c r="B1057" s="39" t="n">
        <v>2</v>
      </c>
      <c r="C1057" s="39" t="n">
        <v>11</v>
      </c>
      <c r="D1057" s="39" t="n">
        <v>13</v>
      </c>
      <c r="E1057" s="39" t="n">
        <v>15</v>
      </c>
      <c r="F1057" s="39" t="n">
        <v>31</v>
      </c>
      <c r="G1057" s="39" t="n">
        <v>42</v>
      </c>
      <c r="H1057" s="39" t="n">
        <v>10</v>
      </c>
      <c r="I1057" s="40" t="inlineStr">
        <is>
          <t>2 11 13 15 31 42</t>
        </is>
      </c>
      <c r="J1057" s="39" t="n">
        <v>114</v>
      </c>
      <c r="K1057" s="39" t="n">
        <v>4</v>
      </c>
      <c r="L1057" s="39" t="n">
        <v>7</v>
      </c>
      <c r="M1057" s="39" t="n">
        <v>40</v>
      </c>
      <c r="N1057" s="39" t="n">
        <v>0</v>
      </c>
      <c r="O1057" s="39" t="inlineStr">
        <is>
          <t>고2 저4</t>
        </is>
      </c>
      <c r="P1057" s="38" t="n">
        <v>42</v>
      </c>
      <c r="Q1057" s="39" t="inlineStr">
        <is>
          <t>-17</t>
        </is>
      </c>
      <c r="R1057" s="39" t="inlineStr">
        <is>
          <t>상위95.6%</t>
        </is>
      </c>
      <c r="S1057" s="39" t="n">
        <v>3</v>
      </c>
      <c r="T1057" s="39" t="n">
        <v>0</v>
      </c>
      <c r="U1057" s="39" t="n">
        <v>0</v>
      </c>
      <c r="V1057" s="39" t="n">
        <v>0</v>
      </c>
      <c r="W1057" s="39" t="n">
        <v>0</v>
      </c>
      <c r="X1057" s="39" t="n">
        <v>21</v>
      </c>
      <c r="Y1057" s="39" t="n">
        <v>6</v>
      </c>
      <c r="Z1057" s="39" t="n">
        <v>19.23</v>
      </c>
      <c r="AA1057" s="39" t="n">
        <v>11.85</v>
      </c>
    </row>
    <row r="1058">
      <c r="A1058" s="25" t="n">
        <v>169</v>
      </c>
      <c r="B1058" s="26" t="n">
        <v>16</v>
      </c>
      <c r="C1058" s="26" t="n">
        <v>27</v>
      </c>
      <c r="D1058" s="26" t="n">
        <v>35</v>
      </c>
      <c r="E1058" s="26" t="n">
        <v>37</v>
      </c>
      <c r="F1058" s="26" t="n">
        <v>43</v>
      </c>
      <c r="G1058" s="26" t="n">
        <v>45</v>
      </c>
      <c r="H1058" s="26" t="n">
        <v>19</v>
      </c>
      <c r="I1058" s="44" t="inlineStr">
        <is>
          <t>16 27 35 37 43 45</t>
        </is>
      </c>
      <c r="J1058" s="26" t="n">
        <v>203</v>
      </c>
      <c r="K1058" s="26" t="n">
        <v>5</v>
      </c>
      <c r="L1058" s="26" t="n">
        <v>6</v>
      </c>
      <c r="M1058" s="26" t="n">
        <v>29</v>
      </c>
      <c r="N1058" s="26" t="n">
        <v>0</v>
      </c>
      <c r="O1058" s="26" t="inlineStr">
        <is>
          <t>고5 저1</t>
        </is>
      </c>
      <c r="P1058" s="25" t="n">
        <v>72</v>
      </c>
      <c r="Q1058" s="26" t="inlineStr">
        <is>
          <t>+13</t>
        </is>
      </c>
      <c r="R1058" s="26" t="inlineStr">
        <is>
          <t>상위12.8%</t>
        </is>
      </c>
      <c r="S1058" s="26" t="n">
        <v>5</v>
      </c>
      <c r="T1058" s="26" t="n">
        <v>0</v>
      </c>
      <c r="U1058" s="26" t="n">
        <v>0</v>
      </c>
      <c r="V1058" s="26" t="n">
        <v>0</v>
      </c>
      <c r="W1058" s="26" t="n">
        <v>4</v>
      </c>
      <c r="X1058" s="26" t="n">
        <v>30</v>
      </c>
      <c r="Y1058" s="26" t="n">
        <v>5</v>
      </c>
      <c r="Z1058" s="26" t="n">
        <v>24.83</v>
      </c>
      <c r="AA1058" s="26" t="n">
        <v>27.68</v>
      </c>
    </row>
    <row r="1059">
      <c r="A1059" s="27" t="n">
        <v>168</v>
      </c>
      <c r="B1059" s="28" t="n">
        <v>3</v>
      </c>
      <c r="C1059" s="28" t="n">
        <v>10</v>
      </c>
      <c r="D1059" s="28" t="n">
        <v>31</v>
      </c>
      <c r="E1059" s="28" t="n">
        <v>40</v>
      </c>
      <c r="F1059" s="28" t="n">
        <v>42</v>
      </c>
      <c r="G1059" s="28" t="n">
        <v>43</v>
      </c>
      <c r="H1059" s="28" t="n">
        <v>30</v>
      </c>
      <c r="I1059" s="30" t="inlineStr">
        <is>
          <t>3 10 31 40 42 43</t>
        </is>
      </c>
      <c r="J1059" s="28" t="n">
        <v>169</v>
      </c>
      <c r="K1059" s="28" t="n">
        <v>3</v>
      </c>
      <c r="L1059" s="28" t="n">
        <v>10</v>
      </c>
      <c r="M1059" s="28" t="n">
        <v>40</v>
      </c>
      <c r="N1059" s="28" t="n">
        <v>1</v>
      </c>
      <c r="O1059" s="28" t="inlineStr">
        <is>
          <t>고4 저2</t>
        </is>
      </c>
      <c r="P1059" s="27" t="n">
        <v>65</v>
      </c>
      <c r="Q1059" s="28" t="inlineStr">
        <is>
          <t>+6</t>
        </is>
      </c>
      <c r="R1059" s="28" t="inlineStr">
        <is>
          <t>상위32.5%</t>
        </is>
      </c>
      <c r="S1059" s="28" t="n">
        <v>7</v>
      </c>
      <c r="T1059" s="28" t="n">
        <v>0</v>
      </c>
      <c r="U1059" s="28" t="n">
        <v>0</v>
      </c>
      <c r="V1059" s="28" t="n">
        <v>0</v>
      </c>
      <c r="W1059" s="28" t="n">
        <v>3</v>
      </c>
      <c r="X1059" s="28" t="n">
        <v>28</v>
      </c>
      <c r="Y1059" s="28" t="n">
        <v>5</v>
      </c>
      <c r="Z1059" s="28" t="n">
        <v>23.5</v>
      </c>
      <c r="AA1059" s="28" t="n">
        <v>14.01</v>
      </c>
    </row>
    <row r="1060">
      <c r="A1060" s="41" t="n">
        <v>167</v>
      </c>
      <c r="B1060" s="42" t="n">
        <v>24</v>
      </c>
      <c r="C1060" s="42" t="n">
        <v>27</v>
      </c>
      <c r="D1060" s="42" t="n">
        <v>28</v>
      </c>
      <c r="E1060" s="42" t="n">
        <v>30</v>
      </c>
      <c r="F1060" s="42" t="n">
        <v>36</v>
      </c>
      <c r="G1060" s="42" t="n">
        <v>39</v>
      </c>
      <c r="H1060" s="42" t="n">
        <v>4</v>
      </c>
      <c r="I1060" s="43" t="inlineStr">
        <is>
          <t>24 27 28 30 36 39</t>
        </is>
      </c>
      <c r="J1060" s="42" t="n">
        <v>184</v>
      </c>
      <c r="K1060" s="42" t="n">
        <v>2</v>
      </c>
      <c r="L1060" s="42" t="n">
        <v>5</v>
      </c>
      <c r="M1060" s="42" t="n">
        <v>15</v>
      </c>
      <c r="N1060" s="42" t="n">
        <v>1</v>
      </c>
      <c r="O1060" s="42" t="inlineStr">
        <is>
          <t>고6 저0</t>
        </is>
      </c>
      <c r="P1060" s="41" t="n">
        <v>57</v>
      </c>
      <c r="Q1060" s="42" t="inlineStr">
        <is>
          <t>-2</t>
        </is>
      </c>
      <c r="R1060" s="42" t="inlineStr">
        <is>
          <t>상위59.3%</t>
        </is>
      </c>
      <c r="S1060" s="42" t="n">
        <v>3</v>
      </c>
      <c r="T1060" s="42" t="n">
        <v>0</v>
      </c>
      <c r="U1060" s="42" t="n">
        <v>0</v>
      </c>
      <c r="V1060" s="42" t="n">
        <v>0</v>
      </c>
      <c r="W1060" s="42" t="n">
        <v>1</v>
      </c>
      <c r="X1060" s="42" t="n">
        <v>27</v>
      </c>
      <c r="Y1060" s="42" t="n">
        <v>5</v>
      </c>
      <c r="Z1060" s="42" t="n">
        <v>24.91</v>
      </c>
      <c r="AA1060" s="42" t="n">
        <v>19.3</v>
      </c>
    </row>
    <row r="1061">
      <c r="A1061" s="25" t="n">
        <v>166</v>
      </c>
      <c r="B1061" s="26" t="n">
        <v>9</v>
      </c>
      <c r="C1061" s="26" t="n">
        <v>12</v>
      </c>
      <c r="D1061" s="26" t="n">
        <v>27</v>
      </c>
      <c r="E1061" s="26" t="n">
        <v>36</v>
      </c>
      <c r="F1061" s="26" t="n">
        <v>39</v>
      </c>
      <c r="G1061" s="26" t="n">
        <v>45</v>
      </c>
      <c r="H1061" s="26" t="n">
        <v>14</v>
      </c>
      <c r="I1061" s="44" t="inlineStr">
        <is>
          <t>9 12 27 36 39 45</t>
        </is>
      </c>
      <c r="J1061" s="26" t="n">
        <v>168</v>
      </c>
      <c r="K1061" s="26" t="n">
        <v>4</v>
      </c>
      <c r="L1061" s="26" t="n">
        <v>6</v>
      </c>
      <c r="M1061" s="26" t="n">
        <v>36</v>
      </c>
      <c r="N1061" s="26" t="n">
        <v>0</v>
      </c>
      <c r="O1061" s="26" t="inlineStr">
        <is>
          <t>고4 저2</t>
        </is>
      </c>
      <c r="P1061" s="25" t="n">
        <v>67</v>
      </c>
      <c r="Q1061" s="26" t="inlineStr">
        <is>
          <t>+8</t>
        </is>
      </c>
      <c r="R1061" s="26" t="inlineStr">
        <is>
          <t>상위26.4%</t>
        </is>
      </c>
      <c r="S1061" s="26" t="n">
        <v>6</v>
      </c>
      <c r="T1061" s="26" t="n">
        <v>0</v>
      </c>
      <c r="U1061" s="26" t="n">
        <v>0</v>
      </c>
      <c r="V1061" s="26" t="n">
        <v>0</v>
      </c>
      <c r="W1061" s="26" t="n">
        <v>1</v>
      </c>
      <c r="X1061" s="26" t="n">
        <v>32</v>
      </c>
      <c r="Y1061" s="26" t="n">
        <v>11</v>
      </c>
      <c r="Z1061" s="26" t="n">
        <v>11.11</v>
      </c>
      <c r="AA1061" s="26" t="n">
        <v>23.42</v>
      </c>
    </row>
    <row r="1062">
      <c r="A1062" s="41" t="n">
        <v>165</v>
      </c>
      <c r="B1062" s="42" t="n">
        <v>5</v>
      </c>
      <c r="C1062" s="42" t="n">
        <v>13</v>
      </c>
      <c r="D1062" s="42" t="n">
        <v>18</v>
      </c>
      <c r="E1062" s="42" t="n">
        <v>19</v>
      </c>
      <c r="F1062" s="42" t="n">
        <v>22</v>
      </c>
      <c r="G1062" s="42" t="n">
        <v>42</v>
      </c>
      <c r="H1062" s="42" t="n">
        <v>31</v>
      </c>
      <c r="I1062" s="43" t="inlineStr">
        <is>
          <t>5 13 18 19 22 42</t>
        </is>
      </c>
      <c r="J1062" s="42" t="n">
        <v>119</v>
      </c>
      <c r="K1062" s="42" t="n">
        <v>3</v>
      </c>
      <c r="L1062" s="42" t="n">
        <v>10</v>
      </c>
      <c r="M1062" s="42" t="n">
        <v>37</v>
      </c>
      <c r="N1062" s="42" t="n">
        <v>1</v>
      </c>
      <c r="O1062" s="42" t="inlineStr">
        <is>
          <t>고1 저5</t>
        </is>
      </c>
      <c r="P1062" s="41" t="n">
        <v>53</v>
      </c>
      <c r="Q1062" s="42" t="inlineStr">
        <is>
          <t>-6</t>
        </is>
      </c>
      <c r="R1062" s="42" t="inlineStr">
        <is>
          <t>상위73.7%</t>
        </is>
      </c>
      <c r="S1062" s="42" t="n">
        <v>3</v>
      </c>
      <c r="T1062" s="42" t="n">
        <v>0</v>
      </c>
      <c r="U1062" s="42" t="n">
        <v>0</v>
      </c>
      <c r="V1062" s="42" t="n">
        <v>0</v>
      </c>
      <c r="W1062" s="42" t="n">
        <v>1</v>
      </c>
      <c r="X1062" s="42" t="n">
        <v>25</v>
      </c>
      <c r="Y1062" s="42" t="n">
        <v>2</v>
      </c>
      <c r="Z1062" s="42" t="n">
        <v>67.67</v>
      </c>
      <c r="AA1062" s="42" t="n">
        <v>25.25</v>
      </c>
    </row>
    <row r="1063">
      <c r="A1063" s="41" t="n">
        <v>164</v>
      </c>
      <c r="B1063" s="42" t="n">
        <v>6</v>
      </c>
      <c r="C1063" s="42" t="n">
        <v>9</v>
      </c>
      <c r="D1063" s="42" t="n">
        <v>10</v>
      </c>
      <c r="E1063" s="42" t="n">
        <v>11</v>
      </c>
      <c r="F1063" s="42" t="n">
        <v>39</v>
      </c>
      <c r="G1063" s="42" t="n">
        <v>41</v>
      </c>
      <c r="H1063" s="42" t="n">
        <v>27</v>
      </c>
      <c r="I1063" s="43" t="inlineStr">
        <is>
          <t>6 9 10 11 39 41</t>
        </is>
      </c>
      <c r="J1063" s="42" t="n">
        <v>116</v>
      </c>
      <c r="K1063" s="42" t="n">
        <v>4</v>
      </c>
      <c r="L1063" s="42" t="n">
        <v>7</v>
      </c>
      <c r="M1063" s="42" t="n">
        <v>35</v>
      </c>
      <c r="N1063" s="42" t="n">
        <v>2</v>
      </c>
      <c r="O1063" s="42" t="inlineStr">
        <is>
          <t>고2 저4</t>
        </is>
      </c>
      <c r="P1063" s="41" t="n">
        <v>52</v>
      </c>
      <c r="Q1063" s="42" t="inlineStr">
        <is>
          <t>-7</t>
        </is>
      </c>
      <c r="R1063" s="42" t="inlineStr">
        <is>
          <t>상위77.4%</t>
        </is>
      </c>
      <c r="S1063" s="42" t="n">
        <v>3</v>
      </c>
      <c r="T1063" s="42" t="n">
        <v>0</v>
      </c>
      <c r="U1063" s="42" t="n">
        <v>0</v>
      </c>
      <c r="V1063" s="42" t="n">
        <v>0</v>
      </c>
      <c r="W1063" s="42" t="n">
        <v>0</v>
      </c>
      <c r="X1063" s="42" t="n">
        <v>26</v>
      </c>
      <c r="Y1063" s="42" t="n">
        <v>3</v>
      </c>
      <c r="Z1063" s="42" t="n">
        <v>40.55</v>
      </c>
      <c r="AA1063" s="42" t="n">
        <v>15.77</v>
      </c>
    </row>
    <row r="1064">
      <c r="A1064" s="27" t="n">
        <v>163</v>
      </c>
      <c r="B1064" s="28" t="n">
        <v>7</v>
      </c>
      <c r="C1064" s="28" t="n">
        <v>11</v>
      </c>
      <c r="D1064" s="28" t="n">
        <v>26</v>
      </c>
      <c r="E1064" s="28" t="n">
        <v>28</v>
      </c>
      <c r="F1064" s="28" t="n">
        <v>29</v>
      </c>
      <c r="G1064" s="28" t="n">
        <v>44</v>
      </c>
      <c r="H1064" s="28" t="n">
        <v>16</v>
      </c>
      <c r="I1064" s="30" t="inlineStr">
        <is>
          <t>7 11 26 28 29 44</t>
        </is>
      </c>
      <c r="J1064" s="28" t="n">
        <v>145</v>
      </c>
      <c r="K1064" s="28" t="n">
        <v>3</v>
      </c>
      <c r="L1064" s="28" t="n">
        <v>8</v>
      </c>
      <c r="M1064" s="28" t="n">
        <v>37</v>
      </c>
      <c r="N1064" s="28" t="n">
        <v>1</v>
      </c>
      <c r="O1064" s="28" t="inlineStr">
        <is>
          <t>고4 저2</t>
        </is>
      </c>
      <c r="P1064" s="27" t="n">
        <v>60</v>
      </c>
      <c r="Q1064" s="28" t="inlineStr">
        <is>
          <t>+1</t>
        </is>
      </c>
      <c r="R1064" s="28" t="inlineStr">
        <is>
          <t>상위48.5%</t>
        </is>
      </c>
      <c r="S1064" s="28" t="n">
        <v>6</v>
      </c>
      <c r="T1064" s="28" t="n">
        <v>0</v>
      </c>
      <c r="U1064" s="28" t="n">
        <v>0</v>
      </c>
      <c r="V1064" s="28" t="n">
        <v>0</v>
      </c>
      <c r="W1064" s="28" t="n">
        <v>4</v>
      </c>
      <c r="X1064" s="28" t="n">
        <v>24</v>
      </c>
      <c r="Y1064" s="28" t="n">
        <v>7</v>
      </c>
      <c r="Z1064" s="28" t="n">
        <v>16.3</v>
      </c>
      <c r="AA1064" s="28" t="n">
        <v>14.53</v>
      </c>
    </row>
    <row r="1065">
      <c r="A1065" s="38" t="n">
        <v>162</v>
      </c>
      <c r="B1065" s="39" t="n">
        <v>1</v>
      </c>
      <c r="C1065" s="39" t="n">
        <v>5</v>
      </c>
      <c r="D1065" s="39" t="n">
        <v>21</v>
      </c>
      <c r="E1065" s="39" t="n">
        <v>25</v>
      </c>
      <c r="F1065" s="39" t="n">
        <v>38</v>
      </c>
      <c r="G1065" s="39" t="n">
        <v>41</v>
      </c>
      <c r="H1065" s="39" t="n">
        <v>24</v>
      </c>
      <c r="I1065" s="40" t="inlineStr">
        <is>
          <t>1 5 21 25 38 41</t>
        </is>
      </c>
      <c r="J1065" s="39" t="n">
        <v>131</v>
      </c>
      <c r="K1065" s="39" t="n">
        <v>5</v>
      </c>
      <c r="L1065" s="39" t="n">
        <v>6</v>
      </c>
      <c r="M1065" s="39" t="n">
        <v>40</v>
      </c>
      <c r="N1065" s="39" t="n">
        <v>0</v>
      </c>
      <c r="O1065" s="39" t="inlineStr">
        <is>
          <t>고3 저3</t>
        </is>
      </c>
      <c r="P1065" s="38" t="n">
        <v>42</v>
      </c>
      <c r="Q1065" s="39" t="inlineStr">
        <is>
          <t>-17</t>
        </is>
      </c>
      <c r="R1065" s="39" t="inlineStr">
        <is>
          <t>상위95.6%</t>
        </is>
      </c>
      <c r="S1065" s="39" t="n">
        <v>3</v>
      </c>
      <c r="T1065" s="39" t="n">
        <v>0</v>
      </c>
      <c r="U1065" s="39" t="n">
        <v>0</v>
      </c>
      <c r="V1065" s="39" t="n">
        <v>0</v>
      </c>
      <c r="W1065" s="39" t="n">
        <v>0</v>
      </c>
      <c r="X1065" s="39" t="n">
        <v>21</v>
      </c>
      <c r="Y1065" s="39" t="n">
        <v>5</v>
      </c>
      <c r="Z1065" s="39" t="n">
        <v>23.08</v>
      </c>
      <c r="AA1065" s="39" t="n">
        <v>4.3</v>
      </c>
    </row>
    <row r="1066">
      <c r="A1066" s="38" t="n">
        <v>161</v>
      </c>
      <c r="B1066" s="39" t="n">
        <v>22</v>
      </c>
      <c r="C1066" s="39" t="n">
        <v>34</v>
      </c>
      <c r="D1066" s="39" t="n">
        <v>36</v>
      </c>
      <c r="E1066" s="39" t="n">
        <v>40</v>
      </c>
      <c r="F1066" s="39" t="n">
        <v>42</v>
      </c>
      <c r="G1066" s="39" t="n">
        <v>45</v>
      </c>
      <c r="H1066" s="39" t="n">
        <v>44</v>
      </c>
      <c r="I1066" s="40" t="inlineStr">
        <is>
          <t>22 34 36 40 42 45</t>
        </is>
      </c>
      <c r="J1066" s="39" t="n">
        <v>219</v>
      </c>
      <c r="K1066" s="39" t="n">
        <v>1</v>
      </c>
      <c r="L1066" s="39" t="n">
        <v>8</v>
      </c>
      <c r="M1066" s="39" t="n">
        <v>23</v>
      </c>
      <c r="N1066" s="39" t="n">
        <v>0</v>
      </c>
      <c r="O1066" s="39" t="inlineStr">
        <is>
          <t>고5 저1</t>
        </is>
      </c>
      <c r="P1066" s="38" t="n">
        <v>43</v>
      </c>
      <c r="Q1066" s="39" t="inlineStr">
        <is>
          <t>-16</t>
        </is>
      </c>
      <c r="R1066" s="39" t="inlineStr">
        <is>
          <t>상위94.4%</t>
        </is>
      </c>
      <c r="S1066" s="39" t="n">
        <v>1</v>
      </c>
      <c r="T1066" s="39" t="n">
        <v>0</v>
      </c>
      <c r="U1066" s="39" t="n">
        <v>0</v>
      </c>
      <c r="V1066" s="39" t="n">
        <v>0</v>
      </c>
      <c r="W1066" s="39" t="n">
        <v>1</v>
      </c>
      <c r="X1066" s="39" t="n">
        <v>20</v>
      </c>
      <c r="Y1066" s="39" t="n">
        <v>7</v>
      </c>
      <c r="Z1066" s="39" t="n">
        <v>19.97</v>
      </c>
      <c r="AA1066" s="39" t="n">
        <v>18.89</v>
      </c>
    </row>
    <row r="1067">
      <c r="A1067" s="27" t="n">
        <v>160</v>
      </c>
      <c r="B1067" s="28" t="n">
        <v>3</v>
      </c>
      <c r="C1067" s="28" t="n">
        <v>7</v>
      </c>
      <c r="D1067" s="28" t="n">
        <v>8</v>
      </c>
      <c r="E1067" s="28" t="n">
        <v>34</v>
      </c>
      <c r="F1067" s="28" t="n">
        <v>39</v>
      </c>
      <c r="G1067" s="28" t="n">
        <v>41</v>
      </c>
      <c r="H1067" s="28" t="n">
        <v>1</v>
      </c>
      <c r="I1067" s="30" t="inlineStr">
        <is>
          <t>3 7 8 34 39 41</t>
        </is>
      </c>
      <c r="J1067" s="28" t="n">
        <v>132</v>
      </c>
      <c r="K1067" s="28" t="n">
        <v>4</v>
      </c>
      <c r="L1067" s="28" t="n">
        <v>8</v>
      </c>
      <c r="M1067" s="28" t="n">
        <v>38</v>
      </c>
      <c r="N1067" s="28" t="n">
        <v>1</v>
      </c>
      <c r="O1067" s="28" t="inlineStr">
        <is>
          <t>고3 저3</t>
        </is>
      </c>
      <c r="P1067" s="27" t="n">
        <v>65</v>
      </c>
      <c r="Q1067" s="28" t="inlineStr">
        <is>
          <t>+6</t>
        </is>
      </c>
      <c r="R1067" s="28" t="inlineStr">
        <is>
          <t>상위32.5%</t>
        </is>
      </c>
      <c r="S1067" s="28" t="n">
        <v>6</v>
      </c>
      <c r="T1067" s="28" t="n">
        <v>0</v>
      </c>
      <c r="U1067" s="28" t="n">
        <v>0</v>
      </c>
      <c r="V1067" s="28" t="n">
        <v>0</v>
      </c>
      <c r="W1067" s="28" t="n">
        <v>1</v>
      </c>
      <c r="X1067" s="28" t="n">
        <v>31</v>
      </c>
      <c r="Y1067" s="28" t="n">
        <v>2</v>
      </c>
      <c r="Z1067" s="28" t="n">
        <v>54.91</v>
      </c>
      <c r="AA1067" s="28" t="n">
        <v>18.32</v>
      </c>
    </row>
    <row r="1068">
      <c r="A1068" s="38" t="n">
        <v>159</v>
      </c>
      <c r="B1068" s="39" t="n">
        <v>1</v>
      </c>
      <c r="C1068" s="39" t="n">
        <v>18</v>
      </c>
      <c r="D1068" s="39" t="n">
        <v>30</v>
      </c>
      <c r="E1068" s="39" t="n">
        <v>41</v>
      </c>
      <c r="F1068" s="39" t="n">
        <v>42</v>
      </c>
      <c r="G1068" s="39" t="n">
        <v>43</v>
      </c>
      <c r="H1068" s="39" t="n">
        <v>32</v>
      </c>
      <c r="I1068" s="40" t="inlineStr">
        <is>
          <t>1 18 30 41 42 43</t>
        </is>
      </c>
      <c r="J1068" s="39" t="n">
        <v>175</v>
      </c>
      <c r="K1068" s="39" t="n">
        <v>3</v>
      </c>
      <c r="L1068" s="39" t="n">
        <v>8</v>
      </c>
      <c r="M1068" s="39" t="n">
        <v>42</v>
      </c>
      <c r="N1068" s="39" t="n">
        <v>2</v>
      </c>
      <c r="O1068" s="39" t="inlineStr">
        <is>
          <t>고4 저2</t>
        </is>
      </c>
      <c r="P1068" s="38" t="n">
        <v>48</v>
      </c>
      <c r="Q1068" s="39" t="inlineStr">
        <is>
          <t>-11</t>
        </is>
      </c>
      <c r="R1068" s="39" t="inlineStr">
        <is>
          <t>상위87.0%</t>
        </is>
      </c>
      <c r="S1068" s="39" t="n">
        <v>4</v>
      </c>
      <c r="T1068" s="39" t="n">
        <v>0</v>
      </c>
      <c r="U1068" s="39" t="n">
        <v>0</v>
      </c>
      <c r="V1068" s="39" t="n">
        <v>0</v>
      </c>
      <c r="W1068" s="39" t="n">
        <v>2</v>
      </c>
      <c r="X1068" s="39" t="n">
        <v>21</v>
      </c>
      <c r="Y1068" s="39" t="n">
        <v>6</v>
      </c>
      <c r="Z1068" s="39" t="n">
        <v>17.55</v>
      </c>
      <c r="AA1068" s="39" t="n">
        <v>14.91</v>
      </c>
    </row>
    <row r="1069">
      <c r="A1069" s="38" t="n">
        <v>158</v>
      </c>
      <c r="B1069" s="39" t="n">
        <v>4</v>
      </c>
      <c r="C1069" s="39" t="n">
        <v>9</v>
      </c>
      <c r="D1069" s="39" t="n">
        <v>13</v>
      </c>
      <c r="E1069" s="39" t="n">
        <v>18</v>
      </c>
      <c r="F1069" s="39" t="n">
        <v>21</v>
      </c>
      <c r="G1069" s="39" t="n">
        <v>34</v>
      </c>
      <c r="H1069" s="39" t="n">
        <v>7</v>
      </c>
      <c r="I1069" s="40" t="inlineStr">
        <is>
          <t>4 9 13 18 21 34</t>
        </is>
      </c>
      <c r="J1069" s="39" t="n">
        <v>99</v>
      </c>
      <c r="K1069" s="39" t="n">
        <v>3</v>
      </c>
      <c r="L1069" s="39" t="n">
        <v>8</v>
      </c>
      <c r="M1069" s="39" t="n">
        <v>30</v>
      </c>
      <c r="N1069" s="39" t="n">
        <v>0</v>
      </c>
      <c r="O1069" s="39" t="inlineStr">
        <is>
          <t>고1 저5</t>
        </is>
      </c>
      <c r="P1069" s="38" t="n">
        <v>47</v>
      </c>
      <c r="Q1069" s="39" t="inlineStr">
        <is>
          <t>-12</t>
        </is>
      </c>
      <c r="R1069" s="39" t="inlineStr">
        <is>
          <t>상위89.0%</t>
        </is>
      </c>
      <c r="S1069" s="39" t="n">
        <v>4</v>
      </c>
      <c r="T1069" s="39" t="n">
        <v>0</v>
      </c>
      <c r="U1069" s="39" t="n">
        <v>0</v>
      </c>
      <c r="V1069" s="39" t="n">
        <v>0</v>
      </c>
      <c r="W1069" s="39" t="n">
        <v>1</v>
      </c>
      <c r="X1069" s="39" t="n">
        <v>22</v>
      </c>
      <c r="Y1069" s="39" t="n">
        <v>10</v>
      </c>
      <c r="Z1069" s="39" t="n">
        <v>10.7</v>
      </c>
      <c r="AA1069" s="39" t="n">
        <v>12.11</v>
      </c>
    </row>
    <row r="1070">
      <c r="A1070" s="41" t="n">
        <v>157</v>
      </c>
      <c r="B1070" s="42" t="n">
        <v>19</v>
      </c>
      <c r="C1070" s="42" t="n">
        <v>26</v>
      </c>
      <c r="D1070" s="42" t="n">
        <v>30</v>
      </c>
      <c r="E1070" s="42" t="n">
        <v>33</v>
      </c>
      <c r="F1070" s="42" t="n">
        <v>35</v>
      </c>
      <c r="G1070" s="42" t="n">
        <v>39</v>
      </c>
      <c r="H1070" s="42" t="n">
        <v>37</v>
      </c>
      <c r="I1070" s="43" t="inlineStr">
        <is>
          <t>19 26 30 33 35 39</t>
        </is>
      </c>
      <c r="J1070" s="42" t="n">
        <v>182</v>
      </c>
      <c r="K1070" s="42" t="n">
        <v>4</v>
      </c>
      <c r="L1070" s="42" t="n">
        <v>7</v>
      </c>
      <c r="M1070" s="42" t="n">
        <v>20</v>
      </c>
      <c r="N1070" s="42" t="n">
        <v>0</v>
      </c>
      <c r="O1070" s="42" t="inlineStr">
        <is>
          <t>고5 저1</t>
        </is>
      </c>
      <c r="P1070" s="41" t="n">
        <v>52</v>
      </c>
      <c r="Q1070" s="42" t="inlineStr">
        <is>
          <t>-7</t>
        </is>
      </c>
      <c r="R1070" s="42" t="inlineStr">
        <is>
          <t>상위77.4%</t>
        </is>
      </c>
      <c r="S1070" s="42" t="n">
        <v>2</v>
      </c>
      <c r="T1070" s="42" t="n">
        <v>0</v>
      </c>
      <c r="U1070" s="42" t="n">
        <v>0</v>
      </c>
      <c r="V1070" s="42" t="n">
        <v>0</v>
      </c>
      <c r="W1070" s="42" t="n">
        <v>4</v>
      </c>
      <c r="X1070" s="42" t="n">
        <v>20</v>
      </c>
      <c r="Y1070" s="42" t="n">
        <v>2</v>
      </c>
      <c r="Z1070" s="42" t="n">
        <v>54.85</v>
      </c>
      <c r="AA1070" s="42" t="n">
        <v>13.6</v>
      </c>
    </row>
    <row r="1071">
      <c r="A1071" s="25" t="n">
        <v>156</v>
      </c>
      <c r="B1071" s="26" t="n">
        <v>5</v>
      </c>
      <c r="C1071" s="26" t="n">
        <v>18</v>
      </c>
      <c r="D1071" s="26" t="n">
        <v>28</v>
      </c>
      <c r="E1071" s="26" t="n">
        <v>30</v>
      </c>
      <c r="F1071" s="26" t="n">
        <v>42</v>
      </c>
      <c r="G1071" s="26" t="n">
        <v>45</v>
      </c>
      <c r="H1071" s="26" t="n">
        <v>2</v>
      </c>
      <c r="I1071" s="44" t="inlineStr">
        <is>
          <t>5 18 28 30 42 45</t>
        </is>
      </c>
      <c r="J1071" s="26" t="n">
        <v>168</v>
      </c>
      <c r="K1071" s="26" t="n">
        <v>2</v>
      </c>
      <c r="L1071" s="26" t="n">
        <v>9</v>
      </c>
      <c r="M1071" s="26" t="n">
        <v>40</v>
      </c>
      <c r="N1071" s="26" t="n">
        <v>0</v>
      </c>
      <c r="O1071" s="26" t="inlineStr">
        <is>
          <t>고4 저2</t>
        </is>
      </c>
      <c r="P1071" s="25" t="n">
        <v>67</v>
      </c>
      <c r="Q1071" s="26" t="inlineStr">
        <is>
          <t>+8</t>
        </is>
      </c>
      <c r="R1071" s="26" t="inlineStr">
        <is>
          <t>상위26.4%</t>
        </is>
      </c>
      <c r="S1071" s="26" t="n">
        <v>6</v>
      </c>
      <c r="T1071" s="26" t="n">
        <v>0</v>
      </c>
      <c r="U1071" s="26" t="n">
        <v>0</v>
      </c>
      <c r="V1071" s="26" t="n">
        <v>0</v>
      </c>
      <c r="W1071" s="26" t="n">
        <v>3</v>
      </c>
      <c r="X1071" s="26" t="n">
        <v>29</v>
      </c>
      <c r="Y1071" s="26" t="n">
        <v>8</v>
      </c>
      <c r="Z1071" s="26" t="n">
        <v>14.01</v>
      </c>
      <c r="AA1071" s="26" t="n">
        <v>20.48</v>
      </c>
    </row>
    <row r="1072">
      <c r="A1072" s="25" t="n">
        <v>155</v>
      </c>
      <c r="B1072" s="26" t="n">
        <v>16</v>
      </c>
      <c r="C1072" s="26" t="n">
        <v>19</v>
      </c>
      <c r="D1072" s="26" t="n">
        <v>20</v>
      </c>
      <c r="E1072" s="26" t="n">
        <v>32</v>
      </c>
      <c r="F1072" s="26" t="n">
        <v>33</v>
      </c>
      <c r="G1072" s="26" t="n">
        <v>41</v>
      </c>
      <c r="H1072" s="26" t="n">
        <v>4</v>
      </c>
      <c r="I1072" s="44" t="inlineStr">
        <is>
          <t>16 19 20 32 33 41</t>
        </is>
      </c>
      <c r="J1072" s="26" t="n">
        <v>161</v>
      </c>
      <c r="K1072" s="26" t="n">
        <v>3</v>
      </c>
      <c r="L1072" s="26" t="n">
        <v>8</v>
      </c>
      <c r="M1072" s="26" t="n">
        <v>25</v>
      </c>
      <c r="N1072" s="26" t="n">
        <v>2</v>
      </c>
      <c r="O1072" s="26" t="inlineStr">
        <is>
          <t>고3 저3</t>
        </is>
      </c>
      <c r="P1072" s="25" t="n">
        <v>67</v>
      </c>
      <c r="Q1072" s="26" t="inlineStr">
        <is>
          <t>+8</t>
        </is>
      </c>
      <c r="R1072" s="26" t="inlineStr">
        <is>
          <t>상위26.4%</t>
        </is>
      </c>
      <c r="S1072" s="26" t="n">
        <v>6</v>
      </c>
      <c r="T1072" s="26" t="n">
        <v>0</v>
      </c>
      <c r="U1072" s="26" t="n">
        <v>0</v>
      </c>
      <c r="V1072" s="26" t="n">
        <v>0</v>
      </c>
      <c r="W1072" s="26" t="n">
        <v>3</v>
      </c>
      <c r="X1072" s="26" t="n">
        <v>29</v>
      </c>
      <c r="Y1072" s="26" t="n">
        <v>9</v>
      </c>
      <c r="Z1072" s="26" t="n">
        <v>11.93</v>
      </c>
      <c r="AA1072" s="26" t="n">
        <v>20.26</v>
      </c>
    </row>
    <row r="1073">
      <c r="A1073" s="27" t="n">
        <v>154</v>
      </c>
      <c r="B1073" s="28" t="n">
        <v>6</v>
      </c>
      <c r="C1073" s="28" t="n">
        <v>19</v>
      </c>
      <c r="D1073" s="28" t="n">
        <v>21</v>
      </c>
      <c r="E1073" s="28" t="n">
        <v>35</v>
      </c>
      <c r="F1073" s="28" t="n">
        <v>40</v>
      </c>
      <c r="G1073" s="28" t="n">
        <v>45</v>
      </c>
      <c r="H1073" s="28" t="n">
        <v>20</v>
      </c>
      <c r="I1073" s="30" t="inlineStr">
        <is>
          <t>6 19 21 35 40 45</t>
        </is>
      </c>
      <c r="J1073" s="28" t="n">
        <v>166</v>
      </c>
      <c r="K1073" s="28" t="n">
        <v>4</v>
      </c>
      <c r="L1073" s="28" t="n">
        <v>9</v>
      </c>
      <c r="M1073" s="28" t="n">
        <v>39</v>
      </c>
      <c r="N1073" s="28" t="n">
        <v>0</v>
      </c>
      <c r="O1073" s="28" t="inlineStr">
        <is>
          <t>고3 저3</t>
        </is>
      </c>
      <c r="P1073" s="27" t="n">
        <v>61</v>
      </c>
      <c r="Q1073" s="28" t="inlineStr">
        <is>
          <t>+2</t>
        </is>
      </c>
      <c r="R1073" s="28" t="inlineStr">
        <is>
          <t>상위45.2%</t>
        </is>
      </c>
      <c r="S1073" s="28" t="n">
        <v>6</v>
      </c>
      <c r="T1073" s="28" t="n">
        <v>0</v>
      </c>
      <c r="U1073" s="28" t="n">
        <v>0</v>
      </c>
      <c r="V1073" s="28" t="n">
        <v>0</v>
      </c>
      <c r="W1073" s="28" t="n">
        <v>1</v>
      </c>
      <c r="X1073" s="28" t="n">
        <v>29</v>
      </c>
      <c r="Y1073" s="28" t="n">
        <v>4</v>
      </c>
      <c r="Z1073" s="28" t="n">
        <v>28.37</v>
      </c>
      <c r="AA1073" s="28" t="n">
        <v>17.32</v>
      </c>
    </row>
    <row r="1074">
      <c r="A1074" s="38" t="n">
        <v>153</v>
      </c>
      <c r="B1074" s="39" t="n">
        <v>3</v>
      </c>
      <c r="C1074" s="39" t="n">
        <v>8</v>
      </c>
      <c r="D1074" s="39" t="n">
        <v>11</v>
      </c>
      <c r="E1074" s="39" t="n">
        <v>12</v>
      </c>
      <c r="F1074" s="39" t="n">
        <v>13</v>
      </c>
      <c r="G1074" s="39" t="n">
        <v>36</v>
      </c>
      <c r="H1074" s="39" t="n">
        <v>33</v>
      </c>
      <c r="I1074" s="40" t="inlineStr">
        <is>
          <t>3 8 11 12 13 36</t>
        </is>
      </c>
      <c r="J1074" s="39" t="n">
        <v>83</v>
      </c>
      <c r="K1074" s="39" t="n">
        <v>3</v>
      </c>
      <c r="L1074" s="39" t="n">
        <v>8</v>
      </c>
      <c r="M1074" s="39" t="n">
        <v>33</v>
      </c>
      <c r="N1074" s="39" t="n">
        <v>2</v>
      </c>
      <c r="O1074" s="39" t="inlineStr">
        <is>
          <t>고1 저5</t>
        </is>
      </c>
      <c r="P1074" s="38" t="n">
        <v>50</v>
      </c>
      <c r="Q1074" s="39" t="inlineStr">
        <is>
          <t>-9</t>
        </is>
      </c>
      <c r="R1074" s="39" t="inlineStr">
        <is>
          <t>상위82.2%</t>
        </is>
      </c>
      <c r="S1074" s="39" t="n">
        <v>5</v>
      </c>
      <c r="T1074" s="39" t="n">
        <v>0</v>
      </c>
      <c r="U1074" s="39" t="n">
        <v>0</v>
      </c>
      <c r="V1074" s="39" t="n">
        <v>0</v>
      </c>
      <c r="W1074" s="39" t="n">
        <v>2</v>
      </c>
      <c r="X1074" s="39" t="n">
        <v>22</v>
      </c>
      <c r="Y1074" s="39" t="n">
        <v>4</v>
      </c>
      <c r="Z1074" s="39" t="n">
        <v>27.31</v>
      </c>
      <c r="AA1074" s="39" t="n">
        <v>10.41</v>
      </c>
    </row>
    <row r="1075">
      <c r="A1075" s="25" t="n">
        <v>152</v>
      </c>
      <c r="B1075" s="26" t="n">
        <v>1</v>
      </c>
      <c r="C1075" s="26" t="n">
        <v>5</v>
      </c>
      <c r="D1075" s="26" t="n">
        <v>13</v>
      </c>
      <c r="E1075" s="26" t="n">
        <v>26</v>
      </c>
      <c r="F1075" s="26" t="n">
        <v>29</v>
      </c>
      <c r="G1075" s="26" t="n">
        <v>34</v>
      </c>
      <c r="H1075" s="26" t="n">
        <v>43</v>
      </c>
      <c r="I1075" s="44" t="inlineStr">
        <is>
          <t>1 5 13 26 29 34</t>
        </is>
      </c>
      <c r="J1075" s="26" t="n">
        <v>108</v>
      </c>
      <c r="K1075" s="26" t="n">
        <v>4</v>
      </c>
      <c r="L1075" s="26" t="n">
        <v>8</v>
      </c>
      <c r="M1075" s="26" t="n">
        <v>33</v>
      </c>
      <c r="N1075" s="26" t="n">
        <v>0</v>
      </c>
      <c r="O1075" s="26" t="inlineStr">
        <is>
          <t>고3 저3</t>
        </is>
      </c>
      <c r="P1075" s="25" t="n">
        <v>69</v>
      </c>
      <c r="Q1075" s="26" t="inlineStr">
        <is>
          <t>+10</t>
        </is>
      </c>
      <c r="R1075" s="26" t="inlineStr">
        <is>
          <t>상위19.9%</t>
        </is>
      </c>
      <c r="S1075" s="26" t="n">
        <v>8</v>
      </c>
      <c r="T1075" s="26" t="n">
        <v>0</v>
      </c>
      <c r="U1075" s="26" t="n">
        <v>0</v>
      </c>
      <c r="V1075" s="26" t="n">
        <v>0</v>
      </c>
      <c r="W1075" s="26" t="n">
        <v>3</v>
      </c>
      <c r="X1075" s="26" t="n">
        <v>30</v>
      </c>
      <c r="Y1075" s="26" t="n">
        <v>5</v>
      </c>
      <c r="Z1075" s="26" t="n">
        <v>22.78</v>
      </c>
      <c r="AA1075" s="26" t="n">
        <v>15.11</v>
      </c>
    </row>
    <row r="1076">
      <c r="A1076" s="41" t="n">
        <v>151</v>
      </c>
      <c r="B1076" s="42" t="n">
        <v>1</v>
      </c>
      <c r="C1076" s="42" t="n">
        <v>2</v>
      </c>
      <c r="D1076" s="42" t="n">
        <v>10</v>
      </c>
      <c r="E1076" s="42" t="n">
        <v>13</v>
      </c>
      <c r="F1076" s="42" t="n">
        <v>18</v>
      </c>
      <c r="G1076" s="42" t="n">
        <v>19</v>
      </c>
      <c r="H1076" s="42" t="n">
        <v>15</v>
      </c>
      <c r="I1076" s="43" t="inlineStr">
        <is>
          <t>1 2 10 13 18 19</t>
        </is>
      </c>
      <c r="J1076" s="42" t="n">
        <v>63</v>
      </c>
      <c r="K1076" s="42" t="n">
        <v>3</v>
      </c>
      <c r="L1076" s="42" t="n">
        <v>6</v>
      </c>
      <c r="M1076" s="42" t="n">
        <v>18</v>
      </c>
      <c r="N1076" s="42" t="n">
        <v>2</v>
      </c>
      <c r="O1076" s="42" t="inlineStr">
        <is>
          <t>고0 저6</t>
        </is>
      </c>
      <c r="P1076" s="41" t="n">
        <v>52</v>
      </c>
      <c r="Q1076" s="42" t="inlineStr">
        <is>
          <t>-7</t>
        </is>
      </c>
      <c r="R1076" s="42" t="inlineStr">
        <is>
          <t>상위77.4%</t>
        </is>
      </c>
      <c r="S1076" s="42" t="n">
        <v>1</v>
      </c>
      <c r="T1076" s="42" t="n">
        <v>0</v>
      </c>
      <c r="U1076" s="42" t="n">
        <v>0</v>
      </c>
      <c r="V1076" s="42" t="n">
        <v>0</v>
      </c>
      <c r="W1076" s="42" t="n">
        <v>0</v>
      </c>
      <c r="X1076" s="42" t="n">
        <v>26</v>
      </c>
      <c r="Y1076" s="42" t="n">
        <v>4</v>
      </c>
      <c r="Z1076" s="42" t="n">
        <v>27.17</v>
      </c>
      <c r="AA1076" s="42" t="n">
        <v>18.8</v>
      </c>
    </row>
    <row r="1077">
      <c r="A1077" s="41" t="n">
        <v>150</v>
      </c>
      <c r="B1077" s="42" t="n">
        <v>2</v>
      </c>
      <c r="C1077" s="42" t="n">
        <v>18</v>
      </c>
      <c r="D1077" s="42" t="n">
        <v>25</v>
      </c>
      <c r="E1077" s="42" t="n">
        <v>28</v>
      </c>
      <c r="F1077" s="42" t="n">
        <v>37</v>
      </c>
      <c r="G1077" s="42" t="n">
        <v>39</v>
      </c>
      <c r="H1077" s="42" t="n">
        <v>16</v>
      </c>
      <c r="I1077" s="43" t="inlineStr">
        <is>
          <t>2 18 25 28 37 39</t>
        </is>
      </c>
      <c r="J1077" s="42" t="n">
        <v>149</v>
      </c>
      <c r="K1077" s="42" t="n">
        <v>3</v>
      </c>
      <c r="L1077" s="42" t="n">
        <v>10</v>
      </c>
      <c r="M1077" s="42" t="n">
        <v>37</v>
      </c>
      <c r="N1077" s="42" t="n">
        <v>0</v>
      </c>
      <c r="O1077" s="42" t="inlineStr">
        <is>
          <t>고4 저2</t>
        </is>
      </c>
      <c r="P1077" s="41" t="n">
        <v>53</v>
      </c>
      <c r="Q1077" s="42" t="inlineStr">
        <is>
          <t>-6</t>
        </is>
      </c>
      <c r="R1077" s="42" t="inlineStr">
        <is>
          <t>상위73.7%</t>
        </is>
      </c>
      <c r="S1077" s="42" t="n">
        <v>3</v>
      </c>
      <c r="T1077" s="42" t="n">
        <v>0</v>
      </c>
      <c r="U1077" s="42" t="n">
        <v>0</v>
      </c>
      <c r="V1077" s="42" t="n">
        <v>0</v>
      </c>
      <c r="W1077" s="42" t="n">
        <v>1</v>
      </c>
      <c r="X1077" s="42" t="n">
        <v>25</v>
      </c>
      <c r="Y1077" s="42" t="n">
        <v>4</v>
      </c>
      <c r="Z1077" s="42" t="n">
        <v>28.32</v>
      </c>
      <c r="AA1077" s="42" t="n">
        <v>18.5</v>
      </c>
    </row>
    <row r="1078">
      <c r="A1078" s="27" t="n">
        <v>149</v>
      </c>
      <c r="B1078" s="28" t="n">
        <v>2</v>
      </c>
      <c r="C1078" s="28" t="n">
        <v>11</v>
      </c>
      <c r="D1078" s="28" t="n">
        <v>21</v>
      </c>
      <c r="E1078" s="28" t="n">
        <v>34</v>
      </c>
      <c r="F1078" s="28" t="n">
        <v>41</v>
      </c>
      <c r="G1078" s="28" t="n">
        <v>42</v>
      </c>
      <c r="H1078" s="28" t="n">
        <v>27</v>
      </c>
      <c r="I1078" s="30" t="inlineStr">
        <is>
          <t>2 11 21 34 41 42</t>
        </is>
      </c>
      <c r="J1078" s="28" t="n">
        <v>151</v>
      </c>
      <c r="K1078" s="28" t="n">
        <v>3</v>
      </c>
      <c r="L1078" s="28" t="n">
        <v>10</v>
      </c>
      <c r="M1078" s="28" t="n">
        <v>40</v>
      </c>
      <c r="N1078" s="28" t="n">
        <v>1</v>
      </c>
      <c r="O1078" s="28" t="inlineStr">
        <is>
          <t>고3 저3</t>
        </is>
      </c>
      <c r="P1078" s="27" t="n">
        <v>60</v>
      </c>
      <c r="Q1078" s="28" t="inlineStr">
        <is>
          <t>+1</t>
        </is>
      </c>
      <c r="R1078" s="28" t="inlineStr">
        <is>
          <t>상위48.5%</t>
        </is>
      </c>
      <c r="S1078" s="28" t="n">
        <v>5</v>
      </c>
      <c r="T1078" s="28" t="n">
        <v>0</v>
      </c>
      <c r="U1078" s="28" t="n">
        <v>0</v>
      </c>
      <c r="V1078" s="28" t="n">
        <v>0</v>
      </c>
      <c r="W1078" s="28" t="n">
        <v>0</v>
      </c>
      <c r="X1078" s="28" t="n">
        <v>30</v>
      </c>
      <c r="Y1078" s="28" t="n">
        <v>7</v>
      </c>
      <c r="Z1078" s="28" t="n">
        <v>16.39</v>
      </c>
      <c r="AA1078" s="28" t="n">
        <v>18.24</v>
      </c>
    </row>
    <row r="1079">
      <c r="A1079" s="25" t="n">
        <v>148</v>
      </c>
      <c r="B1079" s="26" t="n">
        <v>21</v>
      </c>
      <c r="C1079" s="26" t="n">
        <v>25</v>
      </c>
      <c r="D1079" s="26" t="n">
        <v>33</v>
      </c>
      <c r="E1079" s="26" t="n">
        <v>34</v>
      </c>
      <c r="F1079" s="26" t="n">
        <v>35</v>
      </c>
      <c r="G1079" s="26" t="n">
        <v>36</v>
      </c>
      <c r="H1079" s="26" t="n">
        <v>17</v>
      </c>
      <c r="I1079" s="44" t="inlineStr">
        <is>
          <t>21 25 33 34 35 36</t>
        </is>
      </c>
      <c r="J1079" s="26" t="n">
        <v>184</v>
      </c>
      <c r="K1079" s="26" t="n">
        <v>4</v>
      </c>
      <c r="L1079" s="26" t="n">
        <v>7</v>
      </c>
      <c r="M1079" s="26" t="n">
        <v>15</v>
      </c>
      <c r="N1079" s="26" t="n">
        <v>3</v>
      </c>
      <c r="O1079" s="26" t="inlineStr">
        <is>
          <t>고5 저1</t>
        </is>
      </c>
      <c r="P1079" s="25" t="n">
        <v>75</v>
      </c>
      <c r="Q1079" s="26" t="inlineStr">
        <is>
          <t>+16</t>
        </is>
      </c>
      <c r="R1079" s="26" t="inlineStr">
        <is>
          <t>상위7.8%</t>
        </is>
      </c>
      <c r="S1079" s="26" t="n">
        <v>4</v>
      </c>
      <c r="T1079" s="26" t="n">
        <v>0</v>
      </c>
      <c r="U1079" s="26" t="n">
        <v>0</v>
      </c>
      <c r="V1079" s="26" t="n">
        <v>0</v>
      </c>
      <c r="W1079" s="26" t="n">
        <v>1</v>
      </c>
      <c r="X1079" s="26" t="n">
        <v>36</v>
      </c>
      <c r="Y1079" s="26" t="n">
        <v>5</v>
      </c>
      <c r="Z1079" s="26" t="n">
        <v>23.24</v>
      </c>
      <c r="AA1079" s="26" t="n">
        <v>20.59</v>
      </c>
    </row>
    <row r="1080">
      <c r="A1080" s="38" t="n">
        <v>147</v>
      </c>
      <c r="B1080" s="39" t="n">
        <v>4</v>
      </c>
      <c r="C1080" s="39" t="n">
        <v>6</v>
      </c>
      <c r="D1080" s="39" t="n">
        <v>13</v>
      </c>
      <c r="E1080" s="39" t="n">
        <v>21</v>
      </c>
      <c r="F1080" s="39" t="n">
        <v>40</v>
      </c>
      <c r="G1080" s="39" t="n">
        <v>42</v>
      </c>
      <c r="H1080" s="39" t="n">
        <v>36</v>
      </c>
      <c r="I1080" s="40" t="inlineStr">
        <is>
          <t>4 6 13 21 40 42</t>
        </is>
      </c>
      <c r="J1080" s="39" t="n">
        <v>126</v>
      </c>
      <c r="K1080" s="39" t="n">
        <v>2</v>
      </c>
      <c r="L1080" s="39" t="n">
        <v>8</v>
      </c>
      <c r="M1080" s="39" t="n">
        <v>38</v>
      </c>
      <c r="N1080" s="39" t="n">
        <v>0</v>
      </c>
      <c r="O1080" s="39" t="inlineStr">
        <is>
          <t>고2 저4</t>
        </is>
      </c>
      <c r="P1080" s="38" t="n">
        <v>29</v>
      </c>
      <c r="Q1080" s="39" t="inlineStr">
        <is>
          <t>-30</t>
        </is>
      </c>
      <c r="R1080" s="39" t="inlineStr">
        <is>
          <t>상위99.8%</t>
        </is>
      </c>
      <c r="S1080" s="39" t="n">
        <v>4</v>
      </c>
      <c r="T1080" s="39" t="n">
        <v>0</v>
      </c>
      <c r="U1080" s="39" t="n">
        <v>0</v>
      </c>
      <c r="V1080" s="39" t="n">
        <v>0</v>
      </c>
      <c r="W1080" s="39" t="n">
        <v>1</v>
      </c>
      <c r="X1080" s="39" t="n">
        <v>13</v>
      </c>
      <c r="Y1080" s="39" t="n">
        <v>7</v>
      </c>
      <c r="Z1080" s="39" t="n">
        <v>17</v>
      </c>
      <c r="AA1080" s="39" t="n">
        <v>11.42</v>
      </c>
    </row>
    <row r="1081">
      <c r="A1081" s="38" t="n">
        <v>146</v>
      </c>
      <c r="B1081" s="39" t="n">
        <v>2</v>
      </c>
      <c r="C1081" s="39" t="n">
        <v>19</v>
      </c>
      <c r="D1081" s="39" t="n">
        <v>27</v>
      </c>
      <c r="E1081" s="39" t="n">
        <v>35</v>
      </c>
      <c r="F1081" s="39" t="n">
        <v>41</v>
      </c>
      <c r="G1081" s="39" t="n">
        <v>42</v>
      </c>
      <c r="H1081" s="39" t="n">
        <v>25</v>
      </c>
      <c r="I1081" s="40" t="inlineStr">
        <is>
          <t>2 19 27 35 41 42</t>
        </is>
      </c>
      <c r="J1081" s="39" t="n">
        <v>166</v>
      </c>
      <c r="K1081" s="39" t="n">
        <v>4</v>
      </c>
      <c r="L1081" s="39" t="n">
        <v>9</v>
      </c>
      <c r="M1081" s="39" t="n">
        <v>40</v>
      </c>
      <c r="N1081" s="39" t="n">
        <v>1</v>
      </c>
      <c r="O1081" s="39" t="inlineStr">
        <is>
          <t>고4 저2</t>
        </is>
      </c>
      <c r="P1081" s="38" t="n">
        <v>44</v>
      </c>
      <c r="Q1081" s="39" t="inlineStr">
        <is>
          <t>-15</t>
        </is>
      </c>
      <c r="R1081" s="39" t="inlineStr">
        <is>
          <t>상위93.5%</t>
        </is>
      </c>
      <c r="S1081" s="39" t="n">
        <v>3</v>
      </c>
      <c r="T1081" s="39" t="n">
        <v>0</v>
      </c>
      <c r="U1081" s="39" t="n">
        <v>0</v>
      </c>
      <c r="V1081" s="39" t="n">
        <v>0</v>
      </c>
      <c r="W1081" s="39" t="n">
        <v>0</v>
      </c>
      <c r="X1081" s="39" t="n">
        <v>22</v>
      </c>
      <c r="Y1081" s="39" t="n">
        <v>2</v>
      </c>
      <c r="Z1081" s="39" t="n">
        <v>60.43</v>
      </c>
      <c r="AA1081" s="39" t="n">
        <v>17.35</v>
      </c>
    </row>
    <row r="1082">
      <c r="A1082" s="25" t="n">
        <v>145</v>
      </c>
      <c r="B1082" s="26" t="n">
        <v>2</v>
      </c>
      <c r="C1082" s="26" t="n">
        <v>3</v>
      </c>
      <c r="D1082" s="26" t="n">
        <v>13</v>
      </c>
      <c r="E1082" s="26" t="n">
        <v>20</v>
      </c>
      <c r="F1082" s="26" t="n">
        <v>27</v>
      </c>
      <c r="G1082" s="26" t="n">
        <v>44</v>
      </c>
      <c r="H1082" s="26" t="n">
        <v>9</v>
      </c>
      <c r="I1082" s="44" t="inlineStr">
        <is>
          <t>2 3 13 20 27 44</t>
        </is>
      </c>
      <c r="J1082" s="26" t="n">
        <v>109</v>
      </c>
      <c r="K1082" s="26" t="n">
        <v>3</v>
      </c>
      <c r="L1082" s="26" t="n">
        <v>7</v>
      </c>
      <c r="M1082" s="26" t="n">
        <v>42</v>
      </c>
      <c r="N1082" s="26" t="n">
        <v>1</v>
      </c>
      <c r="O1082" s="26" t="inlineStr">
        <is>
          <t>고2 저4</t>
        </is>
      </c>
      <c r="P1082" s="25" t="n">
        <v>76</v>
      </c>
      <c r="Q1082" s="26" t="inlineStr">
        <is>
          <t>+17</t>
        </is>
      </c>
      <c r="R1082" s="26" t="inlineStr">
        <is>
          <t>상위6.5%</t>
        </is>
      </c>
      <c r="S1082" s="26" t="n">
        <v>8</v>
      </c>
      <c r="T1082" s="26" t="n">
        <v>0</v>
      </c>
      <c r="U1082" s="26" t="n">
        <v>0</v>
      </c>
      <c r="V1082" s="26" t="n">
        <v>0</v>
      </c>
      <c r="W1082" s="26" t="n">
        <v>2</v>
      </c>
      <c r="X1082" s="26" t="n">
        <v>35</v>
      </c>
      <c r="Y1082" s="26" t="n">
        <v>3</v>
      </c>
      <c r="Z1082" s="26" t="n">
        <v>37.98</v>
      </c>
      <c r="AA1082" s="26" t="n">
        <v>18.44</v>
      </c>
    </row>
    <row r="1083">
      <c r="A1083" s="41" t="n">
        <v>144</v>
      </c>
      <c r="B1083" s="42" t="n">
        <v>4</v>
      </c>
      <c r="C1083" s="42" t="n">
        <v>15</v>
      </c>
      <c r="D1083" s="42" t="n">
        <v>17</v>
      </c>
      <c r="E1083" s="42" t="n">
        <v>26</v>
      </c>
      <c r="F1083" s="42" t="n">
        <v>36</v>
      </c>
      <c r="G1083" s="42" t="n">
        <v>37</v>
      </c>
      <c r="H1083" s="42" t="n">
        <v>43</v>
      </c>
      <c r="I1083" s="43" t="inlineStr">
        <is>
          <t>4 15 17 26 36 37</t>
        </is>
      </c>
      <c r="J1083" s="42" t="n">
        <v>135</v>
      </c>
      <c r="K1083" s="42" t="n">
        <v>3</v>
      </c>
      <c r="L1083" s="42" t="n">
        <v>7</v>
      </c>
      <c r="M1083" s="42" t="n">
        <v>33</v>
      </c>
      <c r="N1083" s="42" t="n">
        <v>1</v>
      </c>
      <c r="O1083" s="42" t="inlineStr">
        <is>
          <t>고3 저3</t>
        </is>
      </c>
      <c r="P1083" s="41" t="n">
        <v>54</v>
      </c>
      <c r="Q1083" s="42" t="inlineStr">
        <is>
          <t>-5</t>
        </is>
      </c>
      <c r="R1083" s="42" t="inlineStr">
        <is>
          <t>상위69.9%</t>
        </is>
      </c>
      <c r="S1083" s="42" t="n">
        <v>5</v>
      </c>
      <c r="T1083" s="42" t="n">
        <v>0</v>
      </c>
      <c r="U1083" s="42" t="n">
        <v>0</v>
      </c>
      <c r="V1083" s="42" t="n">
        <v>0</v>
      </c>
      <c r="W1083" s="42" t="n">
        <v>2</v>
      </c>
      <c r="X1083" s="42" t="n">
        <v>24</v>
      </c>
      <c r="Y1083" s="42" t="n">
        <v>8</v>
      </c>
      <c r="Z1083" s="42" t="n">
        <v>14.02</v>
      </c>
      <c r="AA1083" s="42" t="n">
        <v>15.78</v>
      </c>
    </row>
    <row r="1084">
      <c r="A1084" s="41" t="n">
        <v>143</v>
      </c>
      <c r="B1084" s="42" t="n">
        <v>26</v>
      </c>
      <c r="C1084" s="42" t="n">
        <v>27</v>
      </c>
      <c r="D1084" s="42" t="n">
        <v>28</v>
      </c>
      <c r="E1084" s="42" t="n">
        <v>42</v>
      </c>
      <c r="F1084" s="42" t="n">
        <v>43</v>
      </c>
      <c r="G1084" s="42" t="n">
        <v>45</v>
      </c>
      <c r="H1084" s="42" t="n">
        <v>8</v>
      </c>
      <c r="I1084" s="43" t="inlineStr">
        <is>
          <t>26 27 28 42 43 45</t>
        </is>
      </c>
      <c r="J1084" s="42" t="n">
        <v>211</v>
      </c>
      <c r="K1084" s="42" t="n">
        <v>3</v>
      </c>
      <c r="L1084" s="42" t="n">
        <v>4</v>
      </c>
      <c r="M1084" s="42" t="n">
        <v>19</v>
      </c>
      <c r="N1084" s="42" t="n">
        <v>3</v>
      </c>
      <c r="O1084" s="42" t="inlineStr">
        <is>
          <t>고6 저0</t>
        </is>
      </c>
      <c r="P1084" s="41" t="n">
        <v>58</v>
      </c>
      <c r="Q1084" s="42" t="inlineStr">
        <is>
          <t>-1</t>
        </is>
      </c>
      <c r="R1084" s="42" t="inlineStr">
        <is>
          <t>상위55.5%</t>
        </is>
      </c>
      <c r="S1084" s="42" t="n">
        <v>2</v>
      </c>
      <c r="T1084" s="42" t="n">
        <v>0</v>
      </c>
      <c r="U1084" s="42" t="n">
        <v>0</v>
      </c>
      <c r="V1084" s="42" t="n">
        <v>0</v>
      </c>
      <c r="W1084" s="42" t="n">
        <v>2</v>
      </c>
      <c r="X1084" s="42" t="n">
        <v>26</v>
      </c>
      <c r="Y1084" s="42" t="n">
        <v>3</v>
      </c>
      <c r="Z1084" s="42" t="n">
        <v>39.55</v>
      </c>
      <c r="AA1084" s="42" t="n">
        <v>17.1</v>
      </c>
    </row>
    <row r="1085">
      <c r="A1085" s="38" t="n">
        <v>142</v>
      </c>
      <c r="B1085" s="39" t="n">
        <v>12</v>
      </c>
      <c r="C1085" s="39" t="n">
        <v>16</v>
      </c>
      <c r="D1085" s="39" t="n">
        <v>30</v>
      </c>
      <c r="E1085" s="39" t="n">
        <v>34</v>
      </c>
      <c r="F1085" s="39" t="n">
        <v>40</v>
      </c>
      <c r="G1085" s="39" t="n">
        <v>44</v>
      </c>
      <c r="H1085" s="39" t="n">
        <v>19</v>
      </c>
      <c r="I1085" s="40" t="inlineStr">
        <is>
          <t>12 16 30 34 40 44</t>
        </is>
      </c>
      <c r="J1085" s="39" t="n">
        <v>176</v>
      </c>
      <c r="K1085" s="39" t="n">
        <v>0</v>
      </c>
      <c r="L1085" s="39" t="n">
        <v>4</v>
      </c>
      <c r="M1085" s="39" t="n">
        <v>32</v>
      </c>
      <c r="N1085" s="39" t="n">
        <v>0</v>
      </c>
      <c r="O1085" s="39" t="inlineStr">
        <is>
          <t>고4 저2</t>
        </is>
      </c>
      <c r="P1085" s="38" t="n">
        <v>48</v>
      </c>
      <c r="Q1085" s="39" t="inlineStr">
        <is>
          <t>-11</t>
        </is>
      </c>
      <c r="R1085" s="39" t="inlineStr">
        <is>
          <t>상위87.0%</t>
        </is>
      </c>
      <c r="S1085" s="39" t="n">
        <v>1</v>
      </c>
      <c r="T1085" s="39" t="n">
        <v>0</v>
      </c>
      <c r="U1085" s="39" t="n">
        <v>0</v>
      </c>
      <c r="V1085" s="39" t="n">
        <v>0</v>
      </c>
      <c r="W1085" s="39" t="n">
        <v>0</v>
      </c>
      <c r="X1085" s="39" t="n">
        <v>24</v>
      </c>
      <c r="Y1085" s="39" t="n">
        <v>11</v>
      </c>
      <c r="Z1085" s="39" t="n">
        <v>10.18</v>
      </c>
      <c r="AA1085" s="39" t="n">
        <v>12.89</v>
      </c>
    </row>
    <row r="1086">
      <c r="A1086" s="27" t="n">
        <v>141</v>
      </c>
      <c r="B1086" s="28" t="n">
        <v>8</v>
      </c>
      <c r="C1086" s="28" t="n">
        <v>12</v>
      </c>
      <c r="D1086" s="28" t="n">
        <v>29</v>
      </c>
      <c r="E1086" s="28" t="n">
        <v>31</v>
      </c>
      <c r="F1086" s="28" t="n">
        <v>42</v>
      </c>
      <c r="G1086" s="28" t="n">
        <v>43</v>
      </c>
      <c r="H1086" s="28" t="n">
        <v>2</v>
      </c>
      <c r="I1086" s="30" t="inlineStr">
        <is>
          <t>8 12 29 31 42 43</t>
        </is>
      </c>
      <c r="J1086" s="28" t="n">
        <v>165</v>
      </c>
      <c r="K1086" s="28" t="n">
        <v>3</v>
      </c>
      <c r="L1086" s="28" t="n">
        <v>10</v>
      </c>
      <c r="M1086" s="28" t="n">
        <v>35</v>
      </c>
      <c r="N1086" s="28" t="n">
        <v>1</v>
      </c>
      <c r="O1086" s="28" t="inlineStr">
        <is>
          <t>고4 저2</t>
        </is>
      </c>
      <c r="P1086" s="27" t="n">
        <v>59</v>
      </c>
      <c r="Q1086" s="28" t="inlineStr">
        <is>
          <t>-0</t>
        </is>
      </c>
      <c r="R1086" s="28" t="inlineStr">
        <is>
          <t>상위52.2%</t>
        </is>
      </c>
      <c r="S1086" s="28" t="n">
        <v>4</v>
      </c>
      <c r="T1086" s="28" t="n">
        <v>0</v>
      </c>
      <c r="U1086" s="28" t="n">
        <v>0</v>
      </c>
      <c r="V1086" s="28" t="n">
        <v>0</v>
      </c>
      <c r="W1086" s="28" t="n">
        <v>3</v>
      </c>
      <c r="X1086" s="28" t="n">
        <v>25</v>
      </c>
      <c r="Y1086" s="28" t="n">
        <v>6</v>
      </c>
      <c r="Z1086" s="28" t="n">
        <v>19.01</v>
      </c>
      <c r="AA1086" s="28" t="n">
        <v>9.51</v>
      </c>
    </row>
    <row r="1087">
      <c r="A1087" s="41" t="n">
        <v>140</v>
      </c>
      <c r="B1087" s="42" t="n">
        <v>3</v>
      </c>
      <c r="C1087" s="42" t="n">
        <v>13</v>
      </c>
      <c r="D1087" s="42" t="n">
        <v>17</v>
      </c>
      <c r="E1087" s="42" t="n">
        <v>18</v>
      </c>
      <c r="F1087" s="42" t="n">
        <v>19</v>
      </c>
      <c r="G1087" s="42" t="n">
        <v>28</v>
      </c>
      <c r="H1087" s="42" t="n">
        <v>8</v>
      </c>
      <c r="I1087" s="43" t="inlineStr">
        <is>
          <t>3 13 17 18 19 28</t>
        </is>
      </c>
      <c r="J1087" s="42" t="n">
        <v>98</v>
      </c>
      <c r="K1087" s="42" t="n">
        <v>4</v>
      </c>
      <c r="L1087" s="42" t="n">
        <v>7</v>
      </c>
      <c r="M1087" s="42" t="n">
        <v>25</v>
      </c>
      <c r="N1087" s="42" t="n">
        <v>2</v>
      </c>
      <c r="O1087" s="42" t="inlineStr">
        <is>
          <t>고1 저5</t>
        </is>
      </c>
      <c r="P1087" s="41" t="n">
        <v>52</v>
      </c>
      <c r="Q1087" s="42" t="inlineStr">
        <is>
          <t>-7</t>
        </is>
      </c>
      <c r="R1087" s="42" t="inlineStr">
        <is>
          <t>상위77.4%</t>
        </is>
      </c>
      <c r="S1087" s="42" t="n">
        <v>1</v>
      </c>
      <c r="T1087" s="42" t="n">
        <v>0</v>
      </c>
      <c r="U1087" s="42" t="n">
        <v>0</v>
      </c>
      <c r="V1087" s="42" t="n">
        <v>0</v>
      </c>
      <c r="W1087" s="42" t="n">
        <v>0</v>
      </c>
      <c r="X1087" s="42" t="n">
        <v>26</v>
      </c>
      <c r="Y1087" s="42" t="n">
        <v>5</v>
      </c>
      <c r="Z1087" s="42" t="n">
        <v>21.09</v>
      </c>
      <c r="AA1087" s="42" t="n">
        <v>23.18</v>
      </c>
    </row>
    <row r="1088">
      <c r="A1088" s="38" t="n">
        <v>139</v>
      </c>
      <c r="B1088" s="39" t="n">
        <v>9</v>
      </c>
      <c r="C1088" s="39" t="n">
        <v>11</v>
      </c>
      <c r="D1088" s="39" t="n">
        <v>15</v>
      </c>
      <c r="E1088" s="39" t="n">
        <v>20</v>
      </c>
      <c r="F1088" s="39" t="n">
        <v>28</v>
      </c>
      <c r="G1088" s="39" t="n">
        <v>43</v>
      </c>
      <c r="H1088" s="39" t="n">
        <v>13</v>
      </c>
      <c r="I1088" s="40" t="inlineStr">
        <is>
          <t>9 11 15 20 28 43</t>
        </is>
      </c>
      <c r="J1088" s="39" t="n">
        <v>126</v>
      </c>
      <c r="K1088" s="39" t="n">
        <v>4</v>
      </c>
      <c r="L1088" s="39" t="n">
        <v>10</v>
      </c>
      <c r="M1088" s="39" t="n">
        <v>34</v>
      </c>
      <c r="N1088" s="39" t="n">
        <v>0</v>
      </c>
      <c r="O1088" s="39" t="inlineStr">
        <is>
          <t>고2 저4</t>
        </is>
      </c>
      <c r="P1088" s="38" t="n">
        <v>30</v>
      </c>
      <c r="Q1088" s="39" t="inlineStr">
        <is>
          <t>-29</t>
        </is>
      </c>
      <c r="R1088" s="39" t="inlineStr">
        <is>
          <t>상위99.7%</t>
        </is>
      </c>
      <c r="S1088" s="39" t="n">
        <v>3</v>
      </c>
      <c r="T1088" s="39" t="n">
        <v>0</v>
      </c>
      <c r="U1088" s="39" t="n">
        <v>0</v>
      </c>
      <c r="V1088" s="39" t="n">
        <v>0</v>
      </c>
      <c r="W1088" s="39" t="n">
        <v>0</v>
      </c>
      <c r="X1088" s="39" t="n">
        <v>15</v>
      </c>
      <c r="Y1088" s="39" t="n">
        <v>7</v>
      </c>
      <c r="Z1088" s="39" t="n">
        <v>16.5</v>
      </c>
      <c r="AA1088" s="39" t="n">
        <v>4.79</v>
      </c>
    </row>
    <row r="1089">
      <c r="A1089" s="41" t="n">
        <v>138</v>
      </c>
      <c r="B1089" s="42" t="n">
        <v>10</v>
      </c>
      <c r="C1089" s="42" t="n">
        <v>11</v>
      </c>
      <c r="D1089" s="42" t="n">
        <v>27</v>
      </c>
      <c r="E1089" s="42" t="n">
        <v>28</v>
      </c>
      <c r="F1089" s="42" t="n">
        <v>37</v>
      </c>
      <c r="G1089" s="42" t="n">
        <v>39</v>
      </c>
      <c r="H1089" s="42" t="n">
        <v>19</v>
      </c>
      <c r="I1089" s="43" t="inlineStr">
        <is>
          <t>10 11 27 28 37 39</t>
        </is>
      </c>
      <c r="J1089" s="42" t="n">
        <v>152</v>
      </c>
      <c r="K1089" s="42" t="n">
        <v>4</v>
      </c>
      <c r="L1089" s="42" t="n">
        <v>8</v>
      </c>
      <c r="M1089" s="42" t="n">
        <v>29</v>
      </c>
      <c r="N1089" s="42" t="n">
        <v>2</v>
      </c>
      <c r="O1089" s="42" t="inlineStr">
        <is>
          <t>고4 저2</t>
        </is>
      </c>
      <c r="P1089" s="41" t="n">
        <v>58</v>
      </c>
      <c r="Q1089" s="42" t="inlineStr">
        <is>
          <t>-1</t>
        </is>
      </c>
      <c r="R1089" s="42" t="inlineStr">
        <is>
          <t>상위55.5%</t>
        </is>
      </c>
      <c r="S1089" s="42" t="n">
        <v>5</v>
      </c>
      <c r="T1089" s="42" t="n">
        <v>0</v>
      </c>
      <c r="U1089" s="42" t="n">
        <v>0</v>
      </c>
      <c r="V1089" s="42" t="n">
        <v>0</v>
      </c>
      <c r="W1089" s="42" t="n">
        <v>2</v>
      </c>
      <c r="X1089" s="42" t="n">
        <v>26</v>
      </c>
      <c r="Y1089" s="42" t="n">
        <v>5</v>
      </c>
      <c r="Z1089" s="42" t="n">
        <v>22.27</v>
      </c>
      <c r="AA1089" s="42" t="n">
        <v>21.44</v>
      </c>
    </row>
    <row r="1090">
      <c r="A1090" s="41" t="n">
        <v>137</v>
      </c>
      <c r="B1090" s="42" t="n">
        <v>7</v>
      </c>
      <c r="C1090" s="42" t="n">
        <v>9</v>
      </c>
      <c r="D1090" s="42" t="n">
        <v>20</v>
      </c>
      <c r="E1090" s="42" t="n">
        <v>25</v>
      </c>
      <c r="F1090" s="42" t="n">
        <v>36</v>
      </c>
      <c r="G1090" s="42" t="n">
        <v>39</v>
      </c>
      <c r="H1090" s="42" t="n">
        <v>15</v>
      </c>
      <c r="I1090" s="43" t="inlineStr">
        <is>
          <t>7 9 20 25 36 39</t>
        </is>
      </c>
      <c r="J1090" s="42" t="n">
        <v>136</v>
      </c>
      <c r="K1090" s="42" t="n">
        <v>4</v>
      </c>
      <c r="L1090" s="42" t="n">
        <v>8</v>
      </c>
      <c r="M1090" s="42" t="n">
        <v>32</v>
      </c>
      <c r="N1090" s="42" t="n">
        <v>0</v>
      </c>
      <c r="O1090" s="42" t="inlineStr">
        <is>
          <t>고3 저3</t>
        </is>
      </c>
      <c r="P1090" s="41" t="n">
        <v>56</v>
      </c>
      <c r="Q1090" s="42" t="inlineStr">
        <is>
          <t>-3</t>
        </is>
      </c>
      <c r="R1090" s="42" t="inlineStr">
        <is>
          <t>상위63.5%</t>
        </is>
      </c>
      <c r="S1090" s="42" t="n">
        <v>3</v>
      </c>
      <c r="T1090" s="42" t="n">
        <v>0</v>
      </c>
      <c r="U1090" s="42" t="n">
        <v>0</v>
      </c>
      <c r="V1090" s="42" t="n">
        <v>0</v>
      </c>
      <c r="W1090" s="42" t="n">
        <v>0</v>
      </c>
      <c r="X1090" s="42" t="n">
        <v>28</v>
      </c>
      <c r="Y1090" s="42" t="n">
        <v>9</v>
      </c>
      <c r="Z1090" s="42" t="n">
        <v>12.7</v>
      </c>
      <c r="AA1090" s="42" t="n">
        <v>17.3</v>
      </c>
    </row>
    <row r="1091">
      <c r="A1091" s="38" t="n">
        <v>136</v>
      </c>
      <c r="B1091" s="39" t="n">
        <v>2</v>
      </c>
      <c r="C1091" s="39" t="n">
        <v>16</v>
      </c>
      <c r="D1091" s="39" t="n">
        <v>30</v>
      </c>
      <c r="E1091" s="39" t="n">
        <v>36</v>
      </c>
      <c r="F1091" s="39" t="n">
        <v>41</v>
      </c>
      <c r="G1091" s="39" t="n">
        <v>42</v>
      </c>
      <c r="H1091" s="39" t="n">
        <v>11</v>
      </c>
      <c r="I1091" s="40" t="inlineStr">
        <is>
          <t>2 16 30 36 41 42</t>
        </is>
      </c>
      <c r="J1091" s="39" t="n">
        <v>167</v>
      </c>
      <c r="K1091" s="39" t="n">
        <v>1</v>
      </c>
      <c r="L1091" s="39" t="n">
        <v>8</v>
      </c>
      <c r="M1091" s="39" t="n">
        <v>40</v>
      </c>
      <c r="N1091" s="39" t="n">
        <v>1</v>
      </c>
      <c r="O1091" s="39" t="inlineStr">
        <is>
          <t>고4 저2</t>
        </is>
      </c>
      <c r="P1091" s="38" t="n">
        <v>44</v>
      </c>
      <c r="Q1091" s="39" t="inlineStr">
        <is>
          <t>-15</t>
        </is>
      </c>
      <c r="R1091" s="39" t="inlineStr">
        <is>
          <t>상위93.5%</t>
        </is>
      </c>
      <c r="S1091" s="39" t="n">
        <v>3</v>
      </c>
      <c r="T1091" s="39" t="n">
        <v>0</v>
      </c>
      <c r="U1091" s="39" t="n">
        <v>0</v>
      </c>
      <c r="V1091" s="39" t="n">
        <v>0</v>
      </c>
      <c r="W1091" s="39" t="n">
        <v>0</v>
      </c>
      <c r="X1091" s="39" t="n">
        <v>22</v>
      </c>
      <c r="Y1091" s="39" t="n">
        <v>6</v>
      </c>
      <c r="Z1091" s="39" t="n">
        <v>19.98</v>
      </c>
      <c r="AA1091" s="39" t="n">
        <v>18.89</v>
      </c>
    </row>
    <row r="1092">
      <c r="A1092" s="41" t="n">
        <v>135</v>
      </c>
      <c r="B1092" s="42" t="n">
        <v>6</v>
      </c>
      <c r="C1092" s="42" t="n">
        <v>14</v>
      </c>
      <c r="D1092" s="42" t="n">
        <v>22</v>
      </c>
      <c r="E1092" s="42" t="n">
        <v>28</v>
      </c>
      <c r="F1092" s="42" t="n">
        <v>35</v>
      </c>
      <c r="G1092" s="42" t="n">
        <v>39</v>
      </c>
      <c r="H1092" s="42" t="n">
        <v>16</v>
      </c>
      <c r="I1092" s="43" t="inlineStr">
        <is>
          <t>6 14 22 28 35 39</t>
        </is>
      </c>
      <c r="J1092" s="42" t="n">
        <v>144</v>
      </c>
      <c r="K1092" s="42" t="n">
        <v>2</v>
      </c>
      <c r="L1092" s="42" t="n">
        <v>9</v>
      </c>
      <c r="M1092" s="42" t="n">
        <v>33</v>
      </c>
      <c r="N1092" s="42" t="n">
        <v>0</v>
      </c>
      <c r="O1092" s="42" t="inlineStr">
        <is>
          <t>고3 저3</t>
        </is>
      </c>
      <c r="P1092" s="41" t="n">
        <v>52</v>
      </c>
      <c r="Q1092" s="42" t="inlineStr">
        <is>
          <t>-7</t>
        </is>
      </c>
      <c r="R1092" s="42" t="inlineStr">
        <is>
          <t>상위77.4%</t>
        </is>
      </c>
      <c r="S1092" s="42" t="n">
        <v>4</v>
      </c>
      <c r="T1092" s="42" t="n">
        <v>0</v>
      </c>
      <c r="U1092" s="42" t="n">
        <v>0</v>
      </c>
      <c r="V1092" s="42" t="n">
        <v>0</v>
      </c>
      <c r="W1092" s="42" t="n">
        <v>2</v>
      </c>
      <c r="X1092" s="42" t="n">
        <v>23</v>
      </c>
      <c r="Y1092" s="42" t="n">
        <v>7</v>
      </c>
      <c r="Z1092" s="42" t="n">
        <v>17.17</v>
      </c>
      <c r="AA1092" s="42" t="n">
        <v>12.73</v>
      </c>
    </row>
    <row r="1093">
      <c r="A1093" s="41" t="n">
        <v>134</v>
      </c>
      <c r="B1093" s="42" t="n">
        <v>3</v>
      </c>
      <c r="C1093" s="42" t="n">
        <v>12</v>
      </c>
      <c r="D1093" s="42" t="n">
        <v>20</v>
      </c>
      <c r="E1093" s="42" t="n">
        <v>23</v>
      </c>
      <c r="F1093" s="42" t="n">
        <v>31</v>
      </c>
      <c r="G1093" s="42" t="n">
        <v>35</v>
      </c>
      <c r="H1093" s="42" t="n">
        <v>43</v>
      </c>
      <c r="I1093" s="43" t="inlineStr">
        <is>
          <t>3 12 20 23 31 35</t>
        </is>
      </c>
      <c r="J1093" s="42" t="n">
        <v>124</v>
      </c>
      <c r="K1093" s="42" t="n">
        <v>4</v>
      </c>
      <c r="L1093" s="42" t="n">
        <v>8</v>
      </c>
      <c r="M1093" s="42" t="n">
        <v>32</v>
      </c>
      <c r="N1093" s="42" t="n">
        <v>0</v>
      </c>
      <c r="O1093" s="42" t="inlineStr">
        <is>
          <t>고3 저3</t>
        </is>
      </c>
      <c r="P1093" s="41" t="n">
        <v>58</v>
      </c>
      <c r="Q1093" s="42" t="inlineStr">
        <is>
          <t>-1</t>
        </is>
      </c>
      <c r="R1093" s="42" t="inlineStr">
        <is>
          <t>상위55.5%</t>
        </is>
      </c>
      <c r="S1093" s="42" t="n">
        <v>4</v>
      </c>
      <c r="T1093" s="42" t="n">
        <v>0</v>
      </c>
      <c r="U1093" s="42" t="n">
        <v>0</v>
      </c>
      <c r="V1093" s="42" t="n">
        <v>0</v>
      </c>
      <c r="W1093" s="42" t="n">
        <v>0</v>
      </c>
      <c r="X1093" s="42" t="n">
        <v>29</v>
      </c>
      <c r="Y1093" s="42" t="n">
        <v>5</v>
      </c>
      <c r="Z1093" s="42" t="n">
        <v>23.49</v>
      </c>
      <c r="AA1093" s="42" t="n">
        <v>10.97</v>
      </c>
    </row>
    <row r="1094">
      <c r="A1094" s="27" t="n">
        <v>133</v>
      </c>
      <c r="B1094" s="28" t="n">
        <v>4</v>
      </c>
      <c r="C1094" s="28" t="n">
        <v>7</v>
      </c>
      <c r="D1094" s="28" t="n">
        <v>15</v>
      </c>
      <c r="E1094" s="28" t="n">
        <v>18</v>
      </c>
      <c r="F1094" s="28" t="n">
        <v>23</v>
      </c>
      <c r="G1094" s="28" t="n">
        <v>26</v>
      </c>
      <c r="H1094" s="28" t="n">
        <v>13</v>
      </c>
      <c r="I1094" s="30" t="inlineStr">
        <is>
          <t>4 7 15 18 23 26</t>
        </is>
      </c>
      <c r="J1094" s="28" t="n">
        <v>93</v>
      </c>
      <c r="K1094" s="28" t="n">
        <v>3</v>
      </c>
      <c r="L1094" s="28" t="n">
        <v>3</v>
      </c>
      <c r="M1094" s="28" t="n">
        <v>22</v>
      </c>
      <c r="N1094" s="28" t="n">
        <v>0</v>
      </c>
      <c r="O1094" s="28" t="inlineStr">
        <is>
          <t>고2 저4</t>
        </is>
      </c>
      <c r="P1094" s="27" t="n">
        <v>65</v>
      </c>
      <c r="Q1094" s="28" t="inlineStr">
        <is>
          <t>+6</t>
        </is>
      </c>
      <c r="R1094" s="28" t="inlineStr">
        <is>
          <t>상위32.5%</t>
        </is>
      </c>
      <c r="S1094" s="28" t="n">
        <v>5</v>
      </c>
      <c r="T1094" s="28" t="n">
        <v>0</v>
      </c>
      <c r="U1094" s="28" t="n">
        <v>0</v>
      </c>
      <c r="V1094" s="28" t="n">
        <v>0</v>
      </c>
      <c r="W1094" s="28" t="n">
        <v>1</v>
      </c>
      <c r="X1094" s="28" t="n">
        <v>31</v>
      </c>
      <c r="Y1094" s="28" t="n">
        <v>8</v>
      </c>
      <c r="Z1094" s="28" t="n">
        <v>14.5</v>
      </c>
      <c r="AA1094" s="28" t="n">
        <v>19.06</v>
      </c>
    </row>
    <row r="1095">
      <c r="A1095" s="38" t="n">
        <v>132</v>
      </c>
      <c r="B1095" s="39" t="n">
        <v>3</v>
      </c>
      <c r="C1095" s="39" t="n">
        <v>17</v>
      </c>
      <c r="D1095" s="39" t="n">
        <v>23</v>
      </c>
      <c r="E1095" s="39" t="n">
        <v>34</v>
      </c>
      <c r="F1095" s="39" t="n">
        <v>41</v>
      </c>
      <c r="G1095" s="39" t="n">
        <v>45</v>
      </c>
      <c r="H1095" s="39" t="n">
        <v>43</v>
      </c>
      <c r="I1095" s="40" t="inlineStr">
        <is>
          <t>3 17 23 34 41 45</t>
        </is>
      </c>
      <c r="J1095" s="39" t="n">
        <v>163</v>
      </c>
      <c r="K1095" s="39" t="n">
        <v>5</v>
      </c>
      <c r="L1095" s="39" t="n">
        <v>9</v>
      </c>
      <c r="M1095" s="39" t="n">
        <v>42</v>
      </c>
      <c r="N1095" s="39" t="n">
        <v>0</v>
      </c>
      <c r="O1095" s="39" t="inlineStr">
        <is>
          <t>고4 저2</t>
        </is>
      </c>
      <c r="P1095" s="38" t="n">
        <v>51</v>
      </c>
      <c r="Q1095" s="39" t="inlineStr">
        <is>
          <t>-8</t>
        </is>
      </c>
      <c r="R1095" s="39" t="inlineStr">
        <is>
          <t>상위79.2%</t>
        </is>
      </c>
      <c r="S1095" s="39" t="n">
        <v>5</v>
      </c>
      <c r="T1095" s="39" t="n">
        <v>0</v>
      </c>
      <c r="U1095" s="39" t="n">
        <v>0</v>
      </c>
      <c r="V1095" s="39" t="n">
        <v>0</v>
      </c>
      <c r="W1095" s="39" t="n">
        <v>3</v>
      </c>
      <c r="X1095" s="39" t="n">
        <v>21</v>
      </c>
      <c r="Y1095" s="39" t="n">
        <v>4</v>
      </c>
      <c r="Z1095" s="39" t="n">
        <v>29.2</v>
      </c>
      <c r="AA1095" s="39" t="n">
        <v>19.45</v>
      </c>
    </row>
    <row r="1096">
      <c r="A1096" s="25" t="n">
        <v>131</v>
      </c>
      <c r="B1096" s="26" t="n">
        <v>8</v>
      </c>
      <c r="C1096" s="26" t="n">
        <v>10</v>
      </c>
      <c r="D1096" s="26" t="n">
        <v>11</v>
      </c>
      <c r="E1096" s="26" t="n">
        <v>14</v>
      </c>
      <c r="F1096" s="26" t="n">
        <v>15</v>
      </c>
      <c r="G1096" s="26" t="n">
        <v>21</v>
      </c>
      <c r="H1096" s="26" t="n">
        <v>37</v>
      </c>
      <c r="I1096" s="44" t="inlineStr">
        <is>
          <t>8 10 11 14 15 21</t>
        </is>
      </c>
      <c r="J1096" s="26" t="n">
        <v>79</v>
      </c>
      <c r="K1096" s="26" t="n">
        <v>3</v>
      </c>
      <c r="L1096" s="26" t="n">
        <v>5</v>
      </c>
      <c r="M1096" s="26" t="n">
        <v>13</v>
      </c>
      <c r="N1096" s="26" t="n">
        <v>2</v>
      </c>
      <c r="O1096" s="26" t="inlineStr">
        <is>
          <t>고0 저6</t>
        </is>
      </c>
      <c r="P1096" s="25" t="n">
        <v>77</v>
      </c>
      <c r="Q1096" s="26" t="inlineStr">
        <is>
          <t>+18</t>
        </is>
      </c>
      <c r="R1096" s="26" t="inlineStr">
        <is>
          <t>상위5.7%</t>
        </is>
      </c>
      <c r="S1096" s="26" t="n">
        <v>3</v>
      </c>
      <c r="T1096" s="26" t="n">
        <v>0</v>
      </c>
      <c r="U1096" s="26" t="n">
        <v>0</v>
      </c>
      <c r="V1096" s="26" t="n">
        <v>0</v>
      </c>
      <c r="W1096" s="26" t="n">
        <v>1</v>
      </c>
      <c r="X1096" s="26" t="n">
        <v>37</v>
      </c>
      <c r="Y1096" s="26" t="n">
        <v>8</v>
      </c>
      <c r="Z1096" s="26" t="n">
        <v>14.51</v>
      </c>
      <c r="AA1096" s="26" t="n">
        <v>17.42</v>
      </c>
    </row>
    <row r="1097">
      <c r="A1097" s="25" t="n">
        <v>130</v>
      </c>
      <c r="B1097" s="26" t="n">
        <v>7</v>
      </c>
      <c r="C1097" s="26" t="n">
        <v>19</v>
      </c>
      <c r="D1097" s="26" t="n">
        <v>24</v>
      </c>
      <c r="E1097" s="26" t="n">
        <v>27</v>
      </c>
      <c r="F1097" s="26" t="n">
        <v>42</v>
      </c>
      <c r="G1097" s="26" t="n">
        <v>45</v>
      </c>
      <c r="H1097" s="26" t="n">
        <v>31</v>
      </c>
      <c r="I1097" s="44" t="inlineStr">
        <is>
          <t>7 19 24 27 42 45</t>
        </is>
      </c>
      <c r="J1097" s="26" t="n">
        <v>164</v>
      </c>
      <c r="K1097" s="26" t="n">
        <v>4</v>
      </c>
      <c r="L1097" s="26" t="n">
        <v>8</v>
      </c>
      <c r="M1097" s="26" t="n">
        <v>38</v>
      </c>
      <c r="N1097" s="26" t="n">
        <v>0</v>
      </c>
      <c r="O1097" s="26" t="inlineStr">
        <is>
          <t>고4 저2</t>
        </is>
      </c>
      <c r="P1097" s="25" t="n">
        <v>87</v>
      </c>
      <c r="Q1097" s="26" t="inlineStr">
        <is>
          <t>+28</t>
        </is>
      </c>
      <c r="R1097" s="26" t="inlineStr">
        <is>
          <t>상위1.0%</t>
        </is>
      </c>
      <c r="S1097" s="26" t="n">
        <v>8</v>
      </c>
      <c r="T1097" s="26" t="n">
        <v>0</v>
      </c>
      <c r="U1097" s="26" t="n">
        <v>0</v>
      </c>
      <c r="V1097" s="26" t="n">
        <v>0</v>
      </c>
      <c r="W1097" s="26" t="n">
        <v>3</v>
      </c>
      <c r="X1097" s="26" t="n">
        <v>39</v>
      </c>
      <c r="Y1097" s="26" t="n">
        <v>4</v>
      </c>
      <c r="Z1097" s="26" t="n">
        <v>30.36</v>
      </c>
      <c r="AA1097" s="26" t="n">
        <v>20.9</v>
      </c>
    </row>
    <row r="1098">
      <c r="A1098" s="41" t="n">
        <v>129</v>
      </c>
      <c r="B1098" s="42" t="n">
        <v>19</v>
      </c>
      <c r="C1098" s="42" t="n">
        <v>23</v>
      </c>
      <c r="D1098" s="42" t="n">
        <v>25</v>
      </c>
      <c r="E1098" s="42" t="n">
        <v>28</v>
      </c>
      <c r="F1098" s="42" t="n">
        <v>38</v>
      </c>
      <c r="G1098" s="42" t="n">
        <v>42</v>
      </c>
      <c r="H1098" s="42" t="n">
        <v>17</v>
      </c>
      <c r="I1098" s="43" t="inlineStr">
        <is>
          <t>19 23 25 28 38 42</t>
        </is>
      </c>
      <c r="J1098" s="42" t="n">
        <v>175</v>
      </c>
      <c r="K1098" s="42" t="n">
        <v>3</v>
      </c>
      <c r="L1098" s="42" t="n">
        <v>8</v>
      </c>
      <c r="M1098" s="42" t="n">
        <v>23</v>
      </c>
      <c r="N1098" s="42" t="n">
        <v>0</v>
      </c>
      <c r="O1098" s="42" t="inlineStr">
        <is>
          <t>고5 저1</t>
        </is>
      </c>
      <c r="P1098" s="41" t="n">
        <v>55</v>
      </c>
      <c r="Q1098" s="42" t="inlineStr">
        <is>
          <t>-4</t>
        </is>
      </c>
      <c r="R1098" s="42" t="inlineStr">
        <is>
          <t>상위66.9%</t>
        </is>
      </c>
      <c r="S1098" s="42" t="n">
        <v>4</v>
      </c>
      <c r="T1098" s="42" t="n">
        <v>0</v>
      </c>
      <c r="U1098" s="42" t="n">
        <v>0</v>
      </c>
      <c r="V1098" s="42" t="n">
        <v>0</v>
      </c>
      <c r="W1098" s="42" t="n">
        <v>5</v>
      </c>
      <c r="X1098" s="42" t="n">
        <v>20</v>
      </c>
      <c r="Y1098" s="42" t="n">
        <v>11</v>
      </c>
      <c r="Z1098" s="42" t="n">
        <v>10.94</v>
      </c>
      <c r="AA1098" s="42" t="n">
        <v>14.33</v>
      </c>
    </row>
    <row r="1099">
      <c r="A1099" s="27" t="n">
        <v>128</v>
      </c>
      <c r="B1099" s="28" t="n">
        <v>12</v>
      </c>
      <c r="C1099" s="28" t="n">
        <v>30</v>
      </c>
      <c r="D1099" s="28" t="n">
        <v>34</v>
      </c>
      <c r="E1099" s="28" t="n">
        <v>36</v>
      </c>
      <c r="F1099" s="28" t="n">
        <v>37</v>
      </c>
      <c r="G1099" s="28" t="n">
        <v>45</v>
      </c>
      <c r="H1099" s="28" t="n">
        <v>39</v>
      </c>
      <c r="I1099" s="30" t="inlineStr">
        <is>
          <t>12 30 34 36 37 45</t>
        </is>
      </c>
      <c r="J1099" s="28" t="n">
        <v>194</v>
      </c>
      <c r="K1099" s="28" t="n">
        <v>2</v>
      </c>
      <c r="L1099" s="28" t="n">
        <v>10</v>
      </c>
      <c r="M1099" s="28" t="n">
        <v>33</v>
      </c>
      <c r="N1099" s="28" t="n">
        <v>1</v>
      </c>
      <c r="O1099" s="28" t="inlineStr">
        <is>
          <t>고5 저1</t>
        </is>
      </c>
      <c r="P1099" s="27" t="n">
        <v>59</v>
      </c>
      <c r="Q1099" s="28" t="inlineStr">
        <is>
          <t>-0</t>
        </is>
      </c>
      <c r="R1099" s="28" t="inlineStr">
        <is>
          <t>상위52.2%</t>
        </is>
      </c>
      <c r="S1099" s="28" t="n">
        <v>1</v>
      </c>
      <c r="T1099" s="28" t="n">
        <v>0</v>
      </c>
      <c r="U1099" s="28" t="n">
        <v>0</v>
      </c>
      <c r="V1099" s="28" t="n">
        <v>0</v>
      </c>
      <c r="W1099" s="28" t="n">
        <v>1</v>
      </c>
      <c r="X1099" s="28" t="n">
        <v>28</v>
      </c>
      <c r="Y1099" s="28" t="n">
        <v>6</v>
      </c>
      <c r="Z1099" s="28" t="n">
        <v>20.64</v>
      </c>
      <c r="AA1099" s="28" t="n">
        <v>19.27</v>
      </c>
    </row>
    <row r="1100">
      <c r="A1100" s="38" t="n">
        <v>127</v>
      </c>
      <c r="B1100" s="39" t="n">
        <v>3</v>
      </c>
      <c r="C1100" s="39" t="n">
        <v>5</v>
      </c>
      <c r="D1100" s="39" t="n">
        <v>10</v>
      </c>
      <c r="E1100" s="39" t="n">
        <v>29</v>
      </c>
      <c r="F1100" s="39" t="n">
        <v>32</v>
      </c>
      <c r="G1100" s="39" t="n">
        <v>43</v>
      </c>
      <c r="H1100" s="39" t="n">
        <v>35</v>
      </c>
      <c r="I1100" s="40" t="inlineStr">
        <is>
          <t>3 5 10 29 32 43</t>
        </is>
      </c>
      <c r="J1100" s="39" t="n">
        <v>122</v>
      </c>
      <c r="K1100" s="39" t="n">
        <v>4</v>
      </c>
      <c r="L1100" s="39" t="n">
        <v>10</v>
      </c>
      <c r="M1100" s="39" t="n">
        <v>40</v>
      </c>
      <c r="N1100" s="39" t="n">
        <v>0</v>
      </c>
      <c r="O1100" s="39" t="inlineStr">
        <is>
          <t>고3 저3</t>
        </is>
      </c>
      <c r="P1100" s="38" t="n">
        <v>40</v>
      </c>
      <c r="Q1100" s="39" t="inlineStr">
        <is>
          <t>-19</t>
        </is>
      </c>
      <c r="R1100" s="39" t="inlineStr">
        <is>
          <t>상위97.4%</t>
        </is>
      </c>
      <c r="S1100" s="39" t="n">
        <v>3</v>
      </c>
      <c r="T1100" s="39" t="n">
        <v>0</v>
      </c>
      <c r="U1100" s="39" t="n">
        <v>0</v>
      </c>
      <c r="V1100" s="39" t="n">
        <v>0</v>
      </c>
      <c r="W1100" s="39" t="n">
        <v>0</v>
      </c>
      <c r="X1100" s="39" t="n">
        <v>20</v>
      </c>
      <c r="Y1100" s="39" t="n">
        <v>6</v>
      </c>
      <c r="Z1100" s="39" t="n">
        <v>19.66</v>
      </c>
      <c r="AA1100" s="39" t="n">
        <v>17.21</v>
      </c>
    </row>
    <row r="1101">
      <c r="A1101" s="41" t="n">
        <v>126</v>
      </c>
      <c r="B1101" s="42" t="n">
        <v>7</v>
      </c>
      <c r="C1101" s="42" t="n">
        <v>20</v>
      </c>
      <c r="D1101" s="42" t="n">
        <v>22</v>
      </c>
      <c r="E1101" s="42" t="n">
        <v>27</v>
      </c>
      <c r="F1101" s="42" t="n">
        <v>40</v>
      </c>
      <c r="G1101" s="42" t="n">
        <v>43</v>
      </c>
      <c r="H1101" s="42" t="n">
        <v>1</v>
      </c>
      <c r="I1101" s="43" t="inlineStr">
        <is>
          <t>7 20 22 27 40 43</t>
        </is>
      </c>
      <c r="J1101" s="42" t="n">
        <v>159</v>
      </c>
      <c r="K1101" s="42" t="n">
        <v>3</v>
      </c>
      <c r="L1101" s="42" t="n">
        <v>8</v>
      </c>
      <c r="M1101" s="42" t="n">
        <v>36</v>
      </c>
      <c r="N1101" s="42" t="n">
        <v>0</v>
      </c>
      <c r="O1101" s="42" t="inlineStr">
        <is>
          <t>고3 저3</t>
        </is>
      </c>
      <c r="P1101" s="41" t="n">
        <v>52</v>
      </c>
      <c r="Q1101" s="42" t="inlineStr">
        <is>
          <t>-7</t>
        </is>
      </c>
      <c r="R1101" s="42" t="inlineStr">
        <is>
          <t>상위77.4%</t>
        </is>
      </c>
      <c r="S1101" s="42" t="n">
        <v>5</v>
      </c>
      <c r="T1101" s="42" t="n">
        <v>0</v>
      </c>
      <c r="U1101" s="42" t="n">
        <v>0</v>
      </c>
      <c r="V1101" s="42" t="n">
        <v>0</v>
      </c>
      <c r="W1101" s="42" t="n">
        <v>2</v>
      </c>
      <c r="X1101" s="42" t="n">
        <v>23</v>
      </c>
      <c r="Y1101" s="42" t="n">
        <v>9</v>
      </c>
      <c r="Z1101" s="42" t="n">
        <v>13.69</v>
      </c>
      <c r="AA1101" s="42" t="n">
        <v>11.48</v>
      </c>
    </row>
    <row r="1102">
      <c r="A1102" s="41" t="n">
        <v>125</v>
      </c>
      <c r="B1102" s="42" t="n">
        <v>2</v>
      </c>
      <c r="C1102" s="42" t="n">
        <v>8</v>
      </c>
      <c r="D1102" s="42" t="n">
        <v>32</v>
      </c>
      <c r="E1102" s="42" t="n">
        <v>33</v>
      </c>
      <c r="F1102" s="42" t="n">
        <v>35</v>
      </c>
      <c r="G1102" s="42" t="n">
        <v>36</v>
      </c>
      <c r="H1102" s="42" t="n">
        <v>18</v>
      </c>
      <c r="I1102" s="43" t="inlineStr">
        <is>
          <t>2 8 32 33 35 36</t>
        </is>
      </c>
      <c r="J1102" s="42" t="n">
        <v>146</v>
      </c>
      <c r="K1102" s="42" t="n">
        <v>2</v>
      </c>
      <c r="L1102" s="42" t="n">
        <v>8</v>
      </c>
      <c r="M1102" s="42" t="n">
        <v>34</v>
      </c>
      <c r="N1102" s="42" t="n">
        <v>2</v>
      </c>
      <c r="O1102" s="42" t="inlineStr">
        <is>
          <t>고4 저2</t>
        </is>
      </c>
      <c r="P1102" s="41" t="n">
        <v>53</v>
      </c>
      <c r="Q1102" s="42" t="inlineStr">
        <is>
          <t>-6</t>
        </is>
      </c>
      <c r="R1102" s="42" t="inlineStr">
        <is>
          <t>상위73.7%</t>
        </is>
      </c>
      <c r="S1102" s="42" t="n">
        <v>0</v>
      </c>
      <c r="T1102" s="42" t="n">
        <v>0</v>
      </c>
      <c r="U1102" s="42" t="n">
        <v>0</v>
      </c>
      <c r="V1102" s="42" t="n">
        <v>0</v>
      </c>
      <c r="W1102" s="42" t="n">
        <v>1</v>
      </c>
      <c r="X1102" s="42" t="n">
        <v>25</v>
      </c>
      <c r="Y1102" s="42" t="n">
        <v>7</v>
      </c>
      <c r="Z1102" s="42" t="n">
        <v>17.55</v>
      </c>
      <c r="AA1102" s="42" t="n">
        <v>15.62</v>
      </c>
    </row>
    <row r="1103">
      <c r="A1103" s="27" t="n">
        <v>124</v>
      </c>
      <c r="B1103" s="28" t="n">
        <v>4</v>
      </c>
      <c r="C1103" s="28" t="n">
        <v>16</v>
      </c>
      <c r="D1103" s="28" t="n">
        <v>23</v>
      </c>
      <c r="E1103" s="28" t="n">
        <v>25</v>
      </c>
      <c r="F1103" s="28" t="n">
        <v>29</v>
      </c>
      <c r="G1103" s="28" t="n">
        <v>42</v>
      </c>
      <c r="H1103" s="28" t="n">
        <v>1</v>
      </c>
      <c r="I1103" s="30" t="inlineStr">
        <is>
          <t>4 16 23 25 29 42</t>
        </is>
      </c>
      <c r="J1103" s="28" t="n">
        <v>139</v>
      </c>
      <c r="K1103" s="28" t="n">
        <v>3</v>
      </c>
      <c r="L1103" s="28" t="n">
        <v>8</v>
      </c>
      <c r="M1103" s="28" t="n">
        <v>38</v>
      </c>
      <c r="N1103" s="28" t="n">
        <v>0</v>
      </c>
      <c r="O1103" s="28" t="inlineStr">
        <is>
          <t>고4 저2</t>
        </is>
      </c>
      <c r="P1103" s="27" t="n">
        <v>61</v>
      </c>
      <c r="Q1103" s="28" t="inlineStr">
        <is>
          <t>+2</t>
        </is>
      </c>
      <c r="R1103" s="28" t="inlineStr">
        <is>
          <t>상위45.2%</t>
        </is>
      </c>
      <c r="S1103" s="28" t="n">
        <v>6</v>
      </c>
      <c r="T1103" s="28" t="n">
        <v>0</v>
      </c>
      <c r="U1103" s="28" t="n">
        <v>0</v>
      </c>
      <c r="V1103" s="28" t="n">
        <v>0</v>
      </c>
      <c r="W1103" s="28" t="n">
        <v>3</v>
      </c>
      <c r="X1103" s="28" t="n">
        <v>26</v>
      </c>
      <c r="Y1103" s="28" t="n">
        <v>9</v>
      </c>
      <c r="Z1103" s="28" t="n">
        <v>13.96</v>
      </c>
      <c r="AA1103" s="28" t="n">
        <v>22.47</v>
      </c>
    </row>
    <row r="1104">
      <c r="A1104" s="25" t="n">
        <v>123</v>
      </c>
      <c r="B1104" s="26" t="n">
        <v>7</v>
      </c>
      <c r="C1104" s="26" t="n">
        <v>17</v>
      </c>
      <c r="D1104" s="26" t="n">
        <v>18</v>
      </c>
      <c r="E1104" s="26" t="n">
        <v>28</v>
      </c>
      <c r="F1104" s="26" t="n">
        <v>30</v>
      </c>
      <c r="G1104" s="26" t="n">
        <v>45</v>
      </c>
      <c r="H1104" s="26" t="n">
        <v>27</v>
      </c>
      <c r="I1104" s="44" t="inlineStr">
        <is>
          <t>7 17 18 28 30 45</t>
        </is>
      </c>
      <c r="J1104" s="26" t="n">
        <v>145</v>
      </c>
      <c r="K1104" s="26" t="n">
        <v>3</v>
      </c>
      <c r="L1104" s="26" t="n">
        <v>8</v>
      </c>
      <c r="M1104" s="26" t="n">
        <v>38</v>
      </c>
      <c r="N1104" s="26" t="n">
        <v>1</v>
      </c>
      <c r="O1104" s="26" t="inlineStr">
        <is>
          <t>고3 저3</t>
        </is>
      </c>
      <c r="P1104" s="25" t="n">
        <v>67</v>
      </c>
      <c r="Q1104" s="26" t="inlineStr">
        <is>
          <t>+8</t>
        </is>
      </c>
      <c r="R1104" s="26" t="inlineStr">
        <is>
          <t>상위26.4%</t>
        </is>
      </c>
      <c r="S1104" s="26" t="n">
        <v>6</v>
      </c>
      <c r="T1104" s="26" t="n">
        <v>0</v>
      </c>
      <c r="U1104" s="26" t="n">
        <v>0</v>
      </c>
      <c r="V1104" s="26" t="n">
        <v>0</v>
      </c>
      <c r="W1104" s="26" t="n">
        <v>1</v>
      </c>
      <c r="X1104" s="26" t="n">
        <v>32</v>
      </c>
      <c r="Y1104" s="26" t="n">
        <v>5</v>
      </c>
      <c r="Z1104" s="26" t="n">
        <v>25.33</v>
      </c>
      <c r="AA1104" s="26" t="n">
        <v>14.21</v>
      </c>
    </row>
    <row r="1105">
      <c r="A1105" s="41" t="n">
        <v>122</v>
      </c>
      <c r="B1105" s="42" t="n">
        <v>1</v>
      </c>
      <c r="C1105" s="42" t="n">
        <v>11</v>
      </c>
      <c r="D1105" s="42" t="n">
        <v>16</v>
      </c>
      <c r="E1105" s="42" t="n">
        <v>17</v>
      </c>
      <c r="F1105" s="42" t="n">
        <v>36</v>
      </c>
      <c r="G1105" s="42" t="n">
        <v>40</v>
      </c>
      <c r="H1105" s="42" t="n">
        <v>8</v>
      </c>
      <c r="I1105" s="43" t="inlineStr">
        <is>
          <t>1 11 16 17 36 40</t>
        </is>
      </c>
      <c r="J1105" s="42" t="n">
        <v>121</v>
      </c>
      <c r="K1105" s="42" t="n">
        <v>3</v>
      </c>
      <c r="L1105" s="42" t="n">
        <v>10</v>
      </c>
      <c r="M1105" s="42" t="n">
        <v>39</v>
      </c>
      <c r="N1105" s="42" t="n">
        <v>1</v>
      </c>
      <c r="O1105" s="42" t="inlineStr">
        <is>
          <t>고2 저4</t>
        </is>
      </c>
      <c r="P1105" s="41" t="n">
        <v>53</v>
      </c>
      <c r="Q1105" s="42" t="inlineStr">
        <is>
          <t>-6</t>
        </is>
      </c>
      <c r="R1105" s="42" t="inlineStr">
        <is>
          <t>상위73.7%</t>
        </is>
      </c>
      <c r="S1105" s="42" t="n">
        <v>4</v>
      </c>
      <c r="T1105" s="42" t="n">
        <v>0</v>
      </c>
      <c r="U1105" s="42" t="n">
        <v>0</v>
      </c>
      <c r="V1105" s="42" t="n">
        <v>0</v>
      </c>
      <c r="W1105" s="42" t="n">
        <v>1</v>
      </c>
      <c r="X1105" s="42" t="n">
        <v>25</v>
      </c>
      <c r="Y1105" s="42" t="n">
        <v>9</v>
      </c>
      <c r="Z1105" s="42" t="n">
        <v>14.5</v>
      </c>
      <c r="AA1105" s="42" t="n">
        <v>9.470000000000001</v>
      </c>
    </row>
    <row r="1106">
      <c r="A1106" s="25" t="n">
        <v>121</v>
      </c>
      <c r="B1106" s="26" t="n">
        <v>12</v>
      </c>
      <c r="C1106" s="26" t="n">
        <v>28</v>
      </c>
      <c r="D1106" s="26" t="n">
        <v>30</v>
      </c>
      <c r="E1106" s="26" t="n">
        <v>34</v>
      </c>
      <c r="F1106" s="26" t="n">
        <v>38</v>
      </c>
      <c r="G1106" s="26" t="n">
        <v>43</v>
      </c>
      <c r="H1106" s="26" t="n">
        <v>9</v>
      </c>
      <c r="I1106" s="44" t="inlineStr">
        <is>
          <t>12 28 30 34 38 43</t>
        </is>
      </c>
      <c r="J1106" s="26" t="n">
        <v>185</v>
      </c>
      <c r="K1106" s="26" t="n">
        <v>1</v>
      </c>
      <c r="L1106" s="26" t="n">
        <v>9</v>
      </c>
      <c r="M1106" s="26" t="n">
        <v>31</v>
      </c>
      <c r="N1106" s="26" t="n">
        <v>0</v>
      </c>
      <c r="O1106" s="26" t="inlineStr">
        <is>
          <t>고5 저1</t>
        </is>
      </c>
      <c r="P1106" s="25" t="n">
        <v>68</v>
      </c>
      <c r="Q1106" s="26" t="inlineStr">
        <is>
          <t>+9</t>
        </is>
      </c>
      <c r="R1106" s="26" t="inlineStr">
        <is>
          <t>상위23.2%</t>
        </is>
      </c>
      <c r="S1106" s="26" t="n">
        <v>7</v>
      </c>
      <c r="T1106" s="26" t="n">
        <v>0</v>
      </c>
      <c r="U1106" s="26" t="n">
        <v>0</v>
      </c>
      <c r="V1106" s="26" t="n">
        <v>0</v>
      </c>
      <c r="W1106" s="26" t="n">
        <v>0</v>
      </c>
      <c r="X1106" s="26" t="n">
        <v>34</v>
      </c>
      <c r="Y1106" s="26" t="n">
        <v>2</v>
      </c>
      <c r="Z1106" s="26" t="n">
        <v>68.40000000000001</v>
      </c>
      <c r="AA1106" s="26" t="n">
        <v>13.91</v>
      </c>
    </row>
    <row r="1107">
      <c r="A1107" s="27" t="n">
        <v>120</v>
      </c>
      <c r="B1107" s="28" t="n">
        <v>4</v>
      </c>
      <c r="C1107" s="28" t="n">
        <v>6</v>
      </c>
      <c r="D1107" s="28" t="n">
        <v>10</v>
      </c>
      <c r="E1107" s="28" t="n">
        <v>11</v>
      </c>
      <c r="F1107" s="28" t="n">
        <v>32</v>
      </c>
      <c r="G1107" s="28" t="n">
        <v>37</v>
      </c>
      <c r="H1107" s="28" t="n">
        <v>30</v>
      </c>
      <c r="I1107" s="30" t="inlineStr">
        <is>
          <t>4 6 10 11 32 37</t>
        </is>
      </c>
      <c r="J1107" s="28" t="n">
        <v>100</v>
      </c>
      <c r="K1107" s="28" t="n">
        <v>2</v>
      </c>
      <c r="L1107" s="28" t="n">
        <v>8</v>
      </c>
      <c r="M1107" s="28" t="n">
        <v>33</v>
      </c>
      <c r="N1107" s="28" t="n">
        <v>1</v>
      </c>
      <c r="O1107" s="28" t="inlineStr">
        <is>
          <t>고2 저4</t>
        </is>
      </c>
      <c r="P1107" s="27" t="n">
        <v>66</v>
      </c>
      <c r="Q1107" s="28" t="inlineStr">
        <is>
          <t>+7</t>
        </is>
      </c>
      <c r="R1107" s="28" t="inlineStr">
        <is>
          <t>상위29.4%</t>
        </is>
      </c>
      <c r="S1107" s="28" t="n">
        <v>5</v>
      </c>
      <c r="T1107" s="28" t="n">
        <v>0</v>
      </c>
      <c r="U1107" s="28" t="n">
        <v>0</v>
      </c>
      <c r="V1107" s="28" t="n">
        <v>0</v>
      </c>
      <c r="W1107" s="28" t="n">
        <v>0</v>
      </c>
      <c r="X1107" s="28" t="n">
        <v>33</v>
      </c>
      <c r="Y1107" s="28" t="n">
        <v>3</v>
      </c>
      <c r="Z1107" s="28" t="n">
        <v>43.65</v>
      </c>
      <c r="AA1107" s="28" t="n">
        <v>20.75</v>
      </c>
    </row>
    <row r="1108">
      <c r="A1108" s="27" t="n">
        <v>119</v>
      </c>
      <c r="B1108" s="28" t="n">
        <v>3</v>
      </c>
      <c r="C1108" s="28" t="n">
        <v>11</v>
      </c>
      <c r="D1108" s="28" t="n">
        <v>13</v>
      </c>
      <c r="E1108" s="28" t="n">
        <v>14</v>
      </c>
      <c r="F1108" s="28" t="n">
        <v>17</v>
      </c>
      <c r="G1108" s="28" t="n">
        <v>21</v>
      </c>
      <c r="H1108" s="28" t="n">
        <v>38</v>
      </c>
      <c r="I1108" s="30" t="inlineStr">
        <is>
          <t>3 11 13 14 17 21</t>
        </is>
      </c>
      <c r="J1108" s="28" t="n">
        <v>79</v>
      </c>
      <c r="K1108" s="28" t="n">
        <v>5</v>
      </c>
      <c r="L1108" s="28" t="n">
        <v>6</v>
      </c>
      <c r="M1108" s="28" t="n">
        <v>18</v>
      </c>
      <c r="N1108" s="28" t="n">
        <v>1</v>
      </c>
      <c r="O1108" s="28" t="inlineStr">
        <is>
          <t>고0 저6</t>
        </is>
      </c>
      <c r="P1108" s="27" t="n">
        <v>63</v>
      </c>
      <c r="Q1108" s="28" t="inlineStr">
        <is>
          <t>+4</t>
        </is>
      </c>
      <c r="R1108" s="28" t="inlineStr">
        <is>
          <t>상위38.3%</t>
        </is>
      </c>
      <c r="S1108" s="28" t="n">
        <v>3</v>
      </c>
      <c r="T1108" s="28" t="n">
        <v>0</v>
      </c>
      <c r="U1108" s="28" t="n">
        <v>0</v>
      </c>
      <c r="V1108" s="28" t="n">
        <v>0</v>
      </c>
      <c r="W1108" s="28" t="n">
        <v>1</v>
      </c>
      <c r="X1108" s="28" t="n">
        <v>30</v>
      </c>
      <c r="Y1108" s="28" t="n">
        <v>9</v>
      </c>
      <c r="Z1108" s="28" t="n">
        <v>14.75</v>
      </c>
      <c r="AA1108" s="28" t="n">
        <v>18.66</v>
      </c>
    </row>
    <row r="1109">
      <c r="A1109" s="27" t="n">
        <v>118</v>
      </c>
      <c r="B1109" s="28" t="n">
        <v>3</v>
      </c>
      <c r="C1109" s="28" t="n">
        <v>4</v>
      </c>
      <c r="D1109" s="28" t="n">
        <v>10</v>
      </c>
      <c r="E1109" s="28" t="n">
        <v>17</v>
      </c>
      <c r="F1109" s="28" t="n">
        <v>19</v>
      </c>
      <c r="G1109" s="28" t="n">
        <v>22</v>
      </c>
      <c r="H1109" s="28" t="n">
        <v>38</v>
      </c>
      <c r="I1109" s="30" t="inlineStr">
        <is>
          <t>3 4 10 17 19 22</t>
        </is>
      </c>
      <c r="J1109" s="28" t="n">
        <v>75</v>
      </c>
      <c r="K1109" s="28" t="n">
        <v>3</v>
      </c>
      <c r="L1109" s="28" t="n">
        <v>9</v>
      </c>
      <c r="M1109" s="28" t="n">
        <v>19</v>
      </c>
      <c r="N1109" s="28" t="n">
        <v>1</v>
      </c>
      <c r="O1109" s="28" t="inlineStr">
        <is>
          <t>고0 저6</t>
        </is>
      </c>
      <c r="P1109" s="27" t="n">
        <v>64</v>
      </c>
      <c r="Q1109" s="28" t="inlineStr">
        <is>
          <t>+5</t>
        </is>
      </c>
      <c r="R1109" s="28" t="inlineStr">
        <is>
          <t>상위35.2%</t>
        </is>
      </c>
      <c r="S1109" s="28" t="n">
        <v>3</v>
      </c>
      <c r="T1109" s="28" t="n">
        <v>0</v>
      </c>
      <c r="U1109" s="28" t="n">
        <v>0</v>
      </c>
      <c r="V1109" s="28" t="n">
        <v>0</v>
      </c>
      <c r="W1109" s="28" t="n">
        <v>2</v>
      </c>
      <c r="X1109" s="28" t="n">
        <v>29</v>
      </c>
      <c r="Y1109" s="28" t="n">
        <v>10</v>
      </c>
      <c r="Z1109" s="28" t="n">
        <v>12.98</v>
      </c>
      <c r="AA1109" s="28" t="n">
        <v>22.11</v>
      </c>
    </row>
    <row r="1110">
      <c r="A1110" s="27" t="n">
        <v>117</v>
      </c>
      <c r="B1110" s="28" t="n">
        <v>5</v>
      </c>
      <c r="C1110" s="28" t="n">
        <v>10</v>
      </c>
      <c r="D1110" s="28" t="n">
        <v>22</v>
      </c>
      <c r="E1110" s="28" t="n">
        <v>34</v>
      </c>
      <c r="F1110" s="28" t="n">
        <v>36</v>
      </c>
      <c r="G1110" s="28" t="n">
        <v>44</v>
      </c>
      <c r="H1110" s="28" t="n">
        <v>35</v>
      </c>
      <c r="I1110" s="30" t="inlineStr">
        <is>
          <t>5 10 22 34 36 44</t>
        </is>
      </c>
      <c r="J1110" s="28" t="n">
        <v>151</v>
      </c>
      <c r="K1110" s="28" t="n">
        <v>1</v>
      </c>
      <c r="L1110" s="28" t="n">
        <v>9</v>
      </c>
      <c r="M1110" s="28" t="n">
        <v>39</v>
      </c>
      <c r="N1110" s="28" t="n">
        <v>0</v>
      </c>
      <c r="O1110" s="28" t="inlineStr">
        <is>
          <t>고3 저3</t>
        </is>
      </c>
      <c r="P1110" s="27" t="n">
        <v>61</v>
      </c>
      <c r="Q1110" s="28" t="inlineStr">
        <is>
          <t>+2</t>
        </is>
      </c>
      <c r="R1110" s="28" t="inlineStr">
        <is>
          <t>상위45.2%</t>
        </is>
      </c>
      <c r="S1110" s="28" t="n">
        <v>6</v>
      </c>
      <c r="T1110" s="28" t="n">
        <v>0</v>
      </c>
      <c r="U1110" s="28" t="n">
        <v>0</v>
      </c>
      <c r="V1110" s="28" t="n">
        <v>1</v>
      </c>
      <c r="W1110" s="28" t="n">
        <v>1</v>
      </c>
      <c r="X1110" s="28" t="n">
        <v>27</v>
      </c>
      <c r="Y1110" s="28" t="n">
        <v>9</v>
      </c>
      <c r="Z1110" s="28" t="n">
        <v>15.58</v>
      </c>
      <c r="AA1110" s="28" t="n">
        <v>19.33</v>
      </c>
    </row>
    <row r="1111">
      <c r="A1111" s="41" t="n">
        <v>116</v>
      </c>
      <c r="B1111" s="42" t="n">
        <v>2</v>
      </c>
      <c r="C1111" s="42" t="n">
        <v>4</v>
      </c>
      <c r="D1111" s="42" t="n">
        <v>25</v>
      </c>
      <c r="E1111" s="42" t="n">
        <v>31</v>
      </c>
      <c r="F1111" s="42" t="n">
        <v>34</v>
      </c>
      <c r="G1111" s="42" t="n">
        <v>37</v>
      </c>
      <c r="H1111" s="42" t="n">
        <v>17</v>
      </c>
      <c r="I1111" s="43" t="inlineStr">
        <is>
          <t>2 4 25 31 34 37</t>
        </is>
      </c>
      <c r="J1111" s="42" t="n">
        <v>133</v>
      </c>
      <c r="K1111" s="42" t="n">
        <v>3</v>
      </c>
      <c r="L1111" s="42" t="n">
        <v>8</v>
      </c>
      <c r="M1111" s="42" t="n">
        <v>35</v>
      </c>
      <c r="N1111" s="42" t="n">
        <v>0</v>
      </c>
      <c r="O1111" s="42" t="inlineStr">
        <is>
          <t>고4 저2</t>
        </is>
      </c>
      <c r="P1111" s="41" t="n">
        <v>57</v>
      </c>
      <c r="Q1111" s="42" t="inlineStr">
        <is>
          <t>-2</t>
        </is>
      </c>
      <c r="R1111" s="42" t="inlineStr">
        <is>
          <t>상위59.3%</t>
        </is>
      </c>
      <c r="S1111" s="42" t="n">
        <v>4</v>
      </c>
      <c r="T1111" s="42" t="n">
        <v>0</v>
      </c>
      <c r="U1111" s="42" t="n">
        <v>0</v>
      </c>
      <c r="V1111" s="42" t="n">
        <v>0</v>
      </c>
      <c r="W1111" s="42" t="n">
        <v>3</v>
      </c>
      <c r="X1111" s="42" t="n">
        <v>24</v>
      </c>
      <c r="Y1111" s="42" t="n">
        <v>7</v>
      </c>
      <c r="Z1111" s="42" t="n">
        <v>19.98</v>
      </c>
      <c r="AA1111" s="42" t="n">
        <v>14.28</v>
      </c>
    </row>
    <row r="1112">
      <c r="A1112" s="25" t="n">
        <v>115</v>
      </c>
      <c r="B1112" s="26" t="n">
        <v>1</v>
      </c>
      <c r="C1112" s="26" t="n">
        <v>2</v>
      </c>
      <c r="D1112" s="26" t="n">
        <v>6</v>
      </c>
      <c r="E1112" s="26" t="n">
        <v>9</v>
      </c>
      <c r="F1112" s="26" t="n">
        <v>25</v>
      </c>
      <c r="G1112" s="26" t="n">
        <v>28</v>
      </c>
      <c r="H1112" s="26" t="n">
        <v>31</v>
      </c>
      <c r="I1112" s="44" t="inlineStr">
        <is>
          <t>1 2 6 9 25 28</t>
        </is>
      </c>
      <c r="J1112" s="26" t="n">
        <v>71</v>
      </c>
      <c r="K1112" s="26" t="n">
        <v>3</v>
      </c>
      <c r="L1112" s="26" t="n">
        <v>8</v>
      </c>
      <c r="M1112" s="26" t="n">
        <v>27</v>
      </c>
      <c r="N1112" s="26" t="n">
        <v>1</v>
      </c>
      <c r="O1112" s="26" t="inlineStr">
        <is>
          <t>고2 저4</t>
        </is>
      </c>
      <c r="P1112" s="25" t="n">
        <v>73</v>
      </c>
      <c r="Q1112" s="26" t="inlineStr">
        <is>
          <t>+14</t>
        </is>
      </c>
      <c r="R1112" s="26" t="inlineStr">
        <is>
          <t>상위10.9%</t>
        </is>
      </c>
      <c r="S1112" s="26" t="n">
        <v>3</v>
      </c>
      <c r="T1112" s="26" t="n">
        <v>0</v>
      </c>
      <c r="U1112" s="26" t="n">
        <v>0</v>
      </c>
      <c r="V1112" s="26" t="n">
        <v>0</v>
      </c>
      <c r="W1112" s="26" t="n">
        <v>1</v>
      </c>
      <c r="X1112" s="26" t="n">
        <v>35</v>
      </c>
      <c r="Y1112" s="26" t="n">
        <v>9</v>
      </c>
      <c r="Z1112" s="26" t="n">
        <v>14.89</v>
      </c>
      <c r="AA1112" s="26" t="n">
        <v>15.37</v>
      </c>
    </row>
    <row r="1113">
      <c r="A1113" s="38" t="n">
        <v>114</v>
      </c>
      <c r="B1113" s="39" t="n">
        <v>11</v>
      </c>
      <c r="C1113" s="39" t="n">
        <v>14</v>
      </c>
      <c r="D1113" s="39" t="n">
        <v>19</v>
      </c>
      <c r="E1113" s="39" t="n">
        <v>26</v>
      </c>
      <c r="F1113" s="39" t="n">
        <v>28</v>
      </c>
      <c r="G1113" s="39" t="n">
        <v>41</v>
      </c>
      <c r="H1113" s="39" t="n">
        <v>2</v>
      </c>
      <c r="I1113" s="40" t="inlineStr">
        <is>
          <t>11 14 19 26 28 41</t>
        </is>
      </c>
      <c r="J1113" s="39" t="n">
        <v>139</v>
      </c>
      <c r="K1113" s="39" t="n">
        <v>3</v>
      </c>
      <c r="L1113" s="39" t="n">
        <v>9</v>
      </c>
      <c r="M1113" s="39" t="n">
        <v>30</v>
      </c>
      <c r="N1113" s="39" t="n">
        <v>0</v>
      </c>
      <c r="O1113" s="39" t="inlineStr">
        <is>
          <t>고3 저3</t>
        </is>
      </c>
      <c r="P1113" s="38" t="n">
        <v>49</v>
      </c>
      <c r="Q1113" s="39" t="inlineStr">
        <is>
          <t>-10</t>
        </is>
      </c>
      <c r="R1113" s="39" t="inlineStr">
        <is>
          <t>상위84.8%</t>
        </is>
      </c>
      <c r="S1113" s="39" t="n">
        <v>3</v>
      </c>
      <c r="T1113" s="39" t="n">
        <v>0</v>
      </c>
      <c r="U1113" s="39" t="n">
        <v>0</v>
      </c>
      <c r="V1113" s="39" t="n">
        <v>0</v>
      </c>
      <c r="W1113" s="39" t="n">
        <v>1</v>
      </c>
      <c r="X1113" s="39" t="n">
        <v>23</v>
      </c>
      <c r="Y1113" s="39" t="n">
        <v>6</v>
      </c>
      <c r="Z1113" s="39" t="n">
        <v>23.62</v>
      </c>
      <c r="AA1113" s="39" t="n">
        <v>9.65</v>
      </c>
    </row>
    <row r="1114">
      <c r="A1114" s="41" t="n">
        <v>113</v>
      </c>
      <c r="B1114" s="42" t="n">
        <v>4</v>
      </c>
      <c r="C1114" s="42" t="n">
        <v>9</v>
      </c>
      <c r="D1114" s="42" t="n">
        <v>28</v>
      </c>
      <c r="E1114" s="42" t="n">
        <v>33</v>
      </c>
      <c r="F1114" s="42" t="n">
        <v>36</v>
      </c>
      <c r="G1114" s="42" t="n">
        <v>45</v>
      </c>
      <c r="H1114" s="42" t="n">
        <v>26</v>
      </c>
      <c r="I1114" s="43" t="inlineStr">
        <is>
          <t>4 9 28 33 36 45</t>
        </is>
      </c>
      <c r="J1114" s="42" t="n">
        <v>155</v>
      </c>
      <c r="K1114" s="42" t="n">
        <v>3</v>
      </c>
      <c r="L1114" s="42" t="n">
        <v>8</v>
      </c>
      <c r="M1114" s="42" t="n">
        <v>41</v>
      </c>
      <c r="N1114" s="42" t="n">
        <v>0</v>
      </c>
      <c r="O1114" s="42" t="inlineStr">
        <is>
          <t>고4 저2</t>
        </is>
      </c>
      <c r="P1114" s="41" t="n">
        <v>54</v>
      </c>
      <c r="Q1114" s="42" t="inlineStr">
        <is>
          <t>-5</t>
        </is>
      </c>
      <c r="R1114" s="42" t="inlineStr">
        <is>
          <t>상위69.9%</t>
        </is>
      </c>
      <c r="S1114" s="42" t="n">
        <v>4</v>
      </c>
      <c r="T1114" s="42" t="n">
        <v>0</v>
      </c>
      <c r="U1114" s="42" t="n">
        <v>0</v>
      </c>
      <c r="V1114" s="42" t="n">
        <v>0</v>
      </c>
      <c r="W1114" s="42" t="n">
        <v>2</v>
      </c>
      <c r="X1114" s="42" t="n">
        <v>24</v>
      </c>
      <c r="Y1114" s="42" t="n">
        <v>9</v>
      </c>
      <c r="Z1114" s="42" t="n">
        <v>15.62</v>
      </c>
      <c r="AA1114" s="42" t="n">
        <v>11.07</v>
      </c>
    </row>
    <row r="1115">
      <c r="A1115" s="41" t="n">
        <v>112</v>
      </c>
      <c r="B1115" s="42" t="n">
        <v>26</v>
      </c>
      <c r="C1115" s="42" t="n">
        <v>29</v>
      </c>
      <c r="D1115" s="42" t="n">
        <v>30</v>
      </c>
      <c r="E1115" s="42" t="n">
        <v>33</v>
      </c>
      <c r="F1115" s="42" t="n">
        <v>41</v>
      </c>
      <c r="G1115" s="42" t="n">
        <v>42</v>
      </c>
      <c r="H1115" s="42" t="n">
        <v>43</v>
      </c>
      <c r="I1115" s="43" t="inlineStr">
        <is>
          <t>26 29 30 33 41 42</t>
        </is>
      </c>
      <c r="J1115" s="42" t="n">
        <v>201</v>
      </c>
      <c r="K1115" s="42" t="n">
        <v>3</v>
      </c>
      <c r="L1115" s="42" t="n">
        <v>6</v>
      </c>
      <c r="M1115" s="42" t="n">
        <v>16</v>
      </c>
      <c r="N1115" s="42" t="n">
        <v>2</v>
      </c>
      <c r="O1115" s="42" t="inlineStr">
        <is>
          <t>고6 저0</t>
        </is>
      </c>
      <c r="P1115" s="41" t="n">
        <v>55</v>
      </c>
      <c r="Q1115" s="42" t="inlineStr">
        <is>
          <t>-4</t>
        </is>
      </c>
      <c r="R1115" s="42" t="inlineStr">
        <is>
          <t>상위66.9%</t>
        </is>
      </c>
      <c r="S1115" s="42" t="n">
        <v>0</v>
      </c>
      <c r="T1115" s="42" t="n">
        <v>0</v>
      </c>
      <c r="U1115" s="42" t="n">
        <v>0</v>
      </c>
      <c r="V1115" s="42" t="n">
        <v>0</v>
      </c>
      <c r="W1115" s="42" t="n">
        <v>1</v>
      </c>
      <c r="X1115" s="42" t="n">
        <v>26</v>
      </c>
      <c r="Y1115" s="42" t="n">
        <v>9</v>
      </c>
      <c r="Z1115" s="42" t="n">
        <v>15.67</v>
      </c>
      <c r="AA1115" s="42" t="n">
        <v>17.72</v>
      </c>
    </row>
    <row r="1116">
      <c r="A1116" s="41" t="n">
        <v>111</v>
      </c>
      <c r="B1116" s="42" t="n">
        <v>7</v>
      </c>
      <c r="C1116" s="42" t="n">
        <v>18</v>
      </c>
      <c r="D1116" s="42" t="n">
        <v>31</v>
      </c>
      <c r="E1116" s="42" t="n">
        <v>33</v>
      </c>
      <c r="F1116" s="42" t="n">
        <v>36</v>
      </c>
      <c r="G1116" s="42" t="n">
        <v>40</v>
      </c>
      <c r="H1116" s="42" t="n">
        <v>27</v>
      </c>
      <c r="I1116" s="43" t="inlineStr">
        <is>
          <t>7 18 31 33 36 40</t>
        </is>
      </c>
      <c r="J1116" s="42" t="n">
        <v>165</v>
      </c>
      <c r="K1116" s="42" t="n">
        <v>3</v>
      </c>
      <c r="L1116" s="42" t="n">
        <v>10</v>
      </c>
      <c r="M1116" s="42" t="n">
        <v>33</v>
      </c>
      <c r="N1116" s="42" t="n">
        <v>0</v>
      </c>
      <c r="O1116" s="42" t="inlineStr">
        <is>
          <t>고4 저2</t>
        </is>
      </c>
      <c r="P1116" s="41" t="n">
        <v>57</v>
      </c>
      <c r="Q1116" s="42" t="inlineStr">
        <is>
          <t>-2</t>
        </is>
      </c>
      <c r="R1116" s="42" t="inlineStr">
        <is>
          <t>상위59.3%</t>
        </is>
      </c>
      <c r="S1116" s="42" t="n">
        <v>4</v>
      </c>
      <c r="T1116" s="42" t="n">
        <v>0</v>
      </c>
      <c r="U1116" s="42" t="n">
        <v>0</v>
      </c>
      <c r="V1116" s="42" t="n">
        <v>0</v>
      </c>
      <c r="W1116" s="42" t="n">
        <v>1</v>
      </c>
      <c r="X1116" s="42" t="n">
        <v>27</v>
      </c>
      <c r="Y1116" s="42" t="n">
        <v>6</v>
      </c>
      <c r="Z1116" s="42" t="n">
        <v>21.99</v>
      </c>
      <c r="AA1116" s="42" t="n">
        <v>16.61</v>
      </c>
    </row>
    <row r="1117">
      <c r="A1117" s="38" t="n">
        <v>110</v>
      </c>
      <c r="B1117" s="39" t="n">
        <v>7</v>
      </c>
      <c r="C1117" s="39" t="n">
        <v>20</v>
      </c>
      <c r="D1117" s="39" t="n">
        <v>22</v>
      </c>
      <c r="E1117" s="39" t="n">
        <v>23</v>
      </c>
      <c r="F1117" s="39" t="n">
        <v>29</v>
      </c>
      <c r="G1117" s="39" t="n">
        <v>43</v>
      </c>
      <c r="H1117" s="39" t="n">
        <v>1</v>
      </c>
      <c r="I1117" s="40" t="inlineStr">
        <is>
          <t>7 20 22 23 29 43</t>
        </is>
      </c>
      <c r="J1117" s="39" t="n">
        <v>144</v>
      </c>
      <c r="K1117" s="39" t="n">
        <v>4</v>
      </c>
      <c r="L1117" s="39" t="n">
        <v>10</v>
      </c>
      <c r="M1117" s="39" t="n">
        <v>36</v>
      </c>
      <c r="N1117" s="39" t="n">
        <v>1</v>
      </c>
      <c r="O1117" s="39" t="inlineStr">
        <is>
          <t>고3 저3</t>
        </is>
      </c>
      <c r="P1117" s="38" t="n">
        <v>50</v>
      </c>
      <c r="Q1117" s="39" t="inlineStr">
        <is>
          <t>-9</t>
        </is>
      </c>
      <c r="R1117" s="39" t="inlineStr">
        <is>
          <t>상위82.2%</t>
        </is>
      </c>
      <c r="S1117" s="39" t="n">
        <v>1</v>
      </c>
      <c r="T1117" s="39" t="n">
        <v>0</v>
      </c>
      <c r="U1117" s="39" t="n">
        <v>0</v>
      </c>
      <c r="V1117" s="39" t="n">
        <v>0</v>
      </c>
      <c r="W1117" s="39" t="n">
        <v>2</v>
      </c>
      <c r="X1117" s="39" t="n">
        <v>22</v>
      </c>
      <c r="Y1117" s="39" t="n">
        <v>3</v>
      </c>
      <c r="Z1117" s="39" t="n">
        <v>45.66</v>
      </c>
      <c r="AA1117" s="39" t="n">
        <v>15.87</v>
      </c>
    </row>
    <row r="1118">
      <c r="A1118" s="25" t="n">
        <v>109</v>
      </c>
      <c r="B1118" s="26" t="n">
        <v>1</v>
      </c>
      <c r="C1118" s="26" t="n">
        <v>5</v>
      </c>
      <c r="D1118" s="26" t="n">
        <v>34</v>
      </c>
      <c r="E1118" s="26" t="n">
        <v>36</v>
      </c>
      <c r="F1118" s="26" t="n">
        <v>42</v>
      </c>
      <c r="G1118" s="26" t="n">
        <v>44</v>
      </c>
      <c r="H1118" s="26" t="n">
        <v>33</v>
      </c>
      <c r="I1118" s="44" t="inlineStr">
        <is>
          <t>1 5 34 36 42 44</t>
        </is>
      </c>
      <c r="J1118" s="26" t="n">
        <v>162</v>
      </c>
      <c r="K1118" s="26" t="n">
        <v>2</v>
      </c>
      <c r="L1118" s="26" t="n">
        <v>8</v>
      </c>
      <c r="M1118" s="26" t="n">
        <v>43</v>
      </c>
      <c r="N1118" s="26" t="n">
        <v>0</v>
      </c>
      <c r="O1118" s="26" t="inlineStr">
        <is>
          <t>고4 저2</t>
        </is>
      </c>
      <c r="P1118" s="25" t="n">
        <v>70</v>
      </c>
      <c r="Q1118" s="26" t="inlineStr">
        <is>
          <t>+11</t>
        </is>
      </c>
      <c r="R1118" s="26" t="inlineStr">
        <is>
          <t>상위17.7%</t>
        </is>
      </c>
      <c r="S1118" s="26" t="n">
        <v>7</v>
      </c>
      <c r="T1118" s="26" t="n">
        <v>0</v>
      </c>
      <c r="U1118" s="26" t="n">
        <v>0</v>
      </c>
      <c r="V1118" s="26" t="n">
        <v>0</v>
      </c>
      <c r="W1118" s="26" t="n">
        <v>2</v>
      </c>
      <c r="X1118" s="26" t="n">
        <v>32</v>
      </c>
      <c r="Y1118" s="26" t="n">
        <v>12</v>
      </c>
      <c r="Z1118" s="26" t="n">
        <v>12.47</v>
      </c>
      <c r="AA1118" s="26" t="n">
        <v>25.33</v>
      </c>
    </row>
    <row r="1119">
      <c r="A1119" s="27" t="n">
        <v>108</v>
      </c>
      <c r="B1119" s="28" t="n">
        <v>7</v>
      </c>
      <c r="C1119" s="28" t="n">
        <v>18</v>
      </c>
      <c r="D1119" s="28" t="n">
        <v>22</v>
      </c>
      <c r="E1119" s="28" t="n">
        <v>23</v>
      </c>
      <c r="F1119" s="28" t="n">
        <v>29</v>
      </c>
      <c r="G1119" s="28" t="n">
        <v>44</v>
      </c>
      <c r="H1119" s="28" t="n">
        <v>12</v>
      </c>
      <c r="I1119" s="30" t="inlineStr">
        <is>
          <t>7 18 22 23 29 44</t>
        </is>
      </c>
      <c r="J1119" s="28" t="n">
        <v>143</v>
      </c>
      <c r="K1119" s="28" t="n">
        <v>3</v>
      </c>
      <c r="L1119" s="28" t="n">
        <v>7</v>
      </c>
      <c r="M1119" s="28" t="n">
        <v>37</v>
      </c>
      <c r="N1119" s="28" t="n">
        <v>1</v>
      </c>
      <c r="O1119" s="28" t="inlineStr">
        <is>
          <t>고3 저3</t>
        </is>
      </c>
      <c r="P1119" s="27" t="n">
        <v>63</v>
      </c>
      <c r="Q1119" s="28" t="inlineStr">
        <is>
          <t>+4</t>
        </is>
      </c>
      <c r="R1119" s="28" t="inlineStr">
        <is>
          <t>상위38.3%</t>
        </is>
      </c>
      <c r="S1119" s="28" t="n">
        <v>5</v>
      </c>
      <c r="T1119" s="28" t="n">
        <v>0</v>
      </c>
      <c r="U1119" s="28" t="n">
        <v>0</v>
      </c>
      <c r="V1119" s="28" t="n">
        <v>0</v>
      </c>
      <c r="W1119" s="28" t="n">
        <v>1</v>
      </c>
      <c r="X1119" s="28" t="n">
        <v>30</v>
      </c>
      <c r="Y1119" s="28" t="n">
        <v>7</v>
      </c>
      <c r="Z1119" s="28" t="n">
        <v>19.99</v>
      </c>
      <c r="AA1119" s="28" t="n">
        <v>19.67</v>
      </c>
    </row>
    <row r="1120">
      <c r="A1120" s="38" t="n">
        <v>107</v>
      </c>
      <c r="B1120" s="39" t="n">
        <v>1</v>
      </c>
      <c r="C1120" s="39" t="n">
        <v>4</v>
      </c>
      <c r="D1120" s="39" t="n">
        <v>5</v>
      </c>
      <c r="E1120" s="39" t="n">
        <v>6</v>
      </c>
      <c r="F1120" s="39" t="n">
        <v>9</v>
      </c>
      <c r="G1120" s="39" t="n">
        <v>31</v>
      </c>
      <c r="H1120" s="39" t="n">
        <v>17</v>
      </c>
      <c r="I1120" s="40" t="inlineStr">
        <is>
          <t>1 4 5 6 9 31</t>
        </is>
      </c>
      <c r="J1120" s="39" t="n">
        <v>56</v>
      </c>
      <c r="K1120" s="39" t="n">
        <v>4</v>
      </c>
      <c r="L1120" s="39" t="n">
        <v>6</v>
      </c>
      <c r="M1120" s="39" t="n">
        <v>30</v>
      </c>
      <c r="N1120" s="39" t="n">
        <v>2</v>
      </c>
      <c r="O1120" s="39" t="inlineStr">
        <is>
          <t>고1 저5</t>
        </is>
      </c>
      <c r="P1120" s="38" t="n">
        <v>40</v>
      </c>
      <c r="Q1120" s="39" t="inlineStr">
        <is>
          <t>-19</t>
        </is>
      </c>
      <c r="R1120" s="39" t="inlineStr">
        <is>
          <t>상위97.4%</t>
        </is>
      </c>
      <c r="S1120" s="39" t="n">
        <v>0</v>
      </c>
      <c r="T1120" s="39" t="n">
        <v>0</v>
      </c>
      <c r="U1120" s="39" t="n">
        <v>0</v>
      </c>
      <c r="V1120" s="39" t="n">
        <v>0</v>
      </c>
      <c r="W1120" s="39" t="n">
        <v>0</v>
      </c>
      <c r="X1120" s="39" t="n">
        <v>20</v>
      </c>
      <c r="Y1120" s="39" t="n">
        <v>2</v>
      </c>
      <c r="Z1120" s="39" t="n">
        <v>66.8</v>
      </c>
      <c r="AA1120" s="39" t="n">
        <v>10.74</v>
      </c>
    </row>
    <row r="1121">
      <c r="A1121" s="27" t="n">
        <v>106</v>
      </c>
      <c r="B1121" s="28" t="n">
        <v>4</v>
      </c>
      <c r="C1121" s="28" t="n">
        <v>10</v>
      </c>
      <c r="D1121" s="28" t="n">
        <v>12</v>
      </c>
      <c r="E1121" s="28" t="n">
        <v>22</v>
      </c>
      <c r="F1121" s="28" t="n">
        <v>24</v>
      </c>
      <c r="G1121" s="28" t="n">
        <v>33</v>
      </c>
      <c r="H1121" s="28" t="n">
        <v>29</v>
      </c>
      <c r="I1121" s="30" t="inlineStr">
        <is>
          <t>4 10 12 22 24 33</t>
        </is>
      </c>
      <c r="J1121" s="28" t="n">
        <v>105</v>
      </c>
      <c r="K1121" s="28" t="n">
        <v>1</v>
      </c>
      <c r="L1121" s="28" t="n">
        <v>8</v>
      </c>
      <c r="M1121" s="28" t="n">
        <v>29</v>
      </c>
      <c r="N1121" s="28" t="n">
        <v>0</v>
      </c>
      <c r="O1121" s="28" t="inlineStr">
        <is>
          <t>고2 저4</t>
        </is>
      </c>
      <c r="P1121" s="27" t="n">
        <v>60</v>
      </c>
      <c r="Q1121" s="28" t="inlineStr">
        <is>
          <t>+1</t>
        </is>
      </c>
      <c r="R1121" s="28" t="inlineStr">
        <is>
          <t>상위48.5%</t>
        </is>
      </c>
      <c r="S1121" s="28" t="n">
        <v>7</v>
      </c>
      <c r="T1121" s="28" t="n">
        <v>0</v>
      </c>
      <c r="U1121" s="28" t="n">
        <v>0</v>
      </c>
      <c r="V1121" s="28" t="n">
        <v>1</v>
      </c>
      <c r="W1121" s="28" t="n">
        <v>2</v>
      </c>
      <c r="X1121" s="28" t="n">
        <v>25</v>
      </c>
      <c r="Y1121" s="28" t="n">
        <v>16</v>
      </c>
      <c r="Z1121" s="28" t="n">
        <v>8.1</v>
      </c>
      <c r="AA1121" s="28" t="n">
        <v>12.13</v>
      </c>
    </row>
    <row r="1122">
      <c r="A1122" s="38" t="n">
        <v>105</v>
      </c>
      <c r="B1122" s="39" t="n">
        <v>8</v>
      </c>
      <c r="C1122" s="39" t="n">
        <v>10</v>
      </c>
      <c r="D1122" s="39" t="n">
        <v>20</v>
      </c>
      <c r="E1122" s="39" t="n">
        <v>34</v>
      </c>
      <c r="F1122" s="39" t="n">
        <v>41</v>
      </c>
      <c r="G1122" s="39" t="n">
        <v>45</v>
      </c>
      <c r="H1122" s="39" t="n">
        <v>28</v>
      </c>
      <c r="I1122" s="40" t="inlineStr">
        <is>
          <t>8 10 20 34 41 45</t>
        </is>
      </c>
      <c r="J1122" s="39" t="n">
        <v>158</v>
      </c>
      <c r="K1122" s="39" t="n">
        <v>2</v>
      </c>
      <c r="L1122" s="39" t="n">
        <v>10</v>
      </c>
      <c r="M1122" s="39" t="n">
        <v>37</v>
      </c>
      <c r="N1122" s="39" t="n">
        <v>0</v>
      </c>
      <c r="O1122" s="39" t="inlineStr">
        <is>
          <t>고3 저3</t>
        </is>
      </c>
      <c r="P1122" s="38" t="n">
        <v>43</v>
      </c>
      <c r="Q1122" s="39" t="inlineStr">
        <is>
          <t>-16</t>
        </is>
      </c>
      <c r="R1122" s="39" t="inlineStr">
        <is>
          <t>상위94.4%</t>
        </is>
      </c>
      <c r="S1122" s="39" t="n">
        <v>4</v>
      </c>
      <c r="T1122" s="39" t="n">
        <v>0</v>
      </c>
      <c r="U1122" s="39" t="n">
        <v>0</v>
      </c>
      <c r="V1122" s="39" t="n">
        <v>0</v>
      </c>
      <c r="W1122" s="39" t="n">
        <v>1</v>
      </c>
      <c r="X1122" s="39" t="n">
        <v>20</v>
      </c>
      <c r="Y1122" s="39" t="n">
        <v>4</v>
      </c>
      <c r="Z1122" s="39" t="n">
        <v>34.17</v>
      </c>
      <c r="AA1122" s="39" t="n">
        <v>12.06</v>
      </c>
    </row>
    <row r="1123">
      <c r="A1123" s="27" t="n">
        <v>104</v>
      </c>
      <c r="B1123" s="28" t="n">
        <v>17</v>
      </c>
      <c r="C1123" s="28" t="n">
        <v>32</v>
      </c>
      <c r="D1123" s="28" t="n">
        <v>33</v>
      </c>
      <c r="E1123" s="28" t="n">
        <v>34</v>
      </c>
      <c r="F1123" s="28" t="n">
        <v>42</v>
      </c>
      <c r="G1123" s="28" t="n">
        <v>44</v>
      </c>
      <c r="H1123" s="28" t="n">
        <v>35</v>
      </c>
      <c r="I1123" s="30" t="inlineStr">
        <is>
          <t>17 32 33 34 42 44</t>
        </is>
      </c>
      <c r="J1123" s="28" t="n">
        <v>202</v>
      </c>
      <c r="K1123" s="28" t="n">
        <v>2</v>
      </c>
      <c r="L1123" s="28" t="n">
        <v>7</v>
      </c>
      <c r="M1123" s="28" t="n">
        <v>27</v>
      </c>
      <c r="N1123" s="28" t="n">
        <v>2</v>
      </c>
      <c r="O1123" s="28" t="inlineStr">
        <is>
          <t>고5 저1</t>
        </is>
      </c>
      <c r="P1123" s="27" t="n">
        <v>62</v>
      </c>
      <c r="Q1123" s="28" t="inlineStr">
        <is>
          <t>+3</t>
        </is>
      </c>
      <c r="R1123" s="28" t="inlineStr">
        <is>
          <t>상위41.2%</t>
        </is>
      </c>
      <c r="S1123" s="28" t="n">
        <v>4</v>
      </c>
      <c r="T1123" s="28" t="n">
        <v>0</v>
      </c>
      <c r="U1123" s="28" t="n">
        <v>0</v>
      </c>
      <c r="V1123" s="28" t="n">
        <v>0</v>
      </c>
      <c r="W1123" s="28" t="n">
        <v>2</v>
      </c>
      <c r="X1123" s="28" t="n">
        <v>28</v>
      </c>
      <c r="Y1123" s="28" t="n">
        <v>2</v>
      </c>
      <c r="Z1123" s="28" t="n">
        <v>66.11</v>
      </c>
      <c r="AA1123" s="28" t="n">
        <v>13.73</v>
      </c>
    </row>
    <row r="1124">
      <c r="A1124" s="25" t="n">
        <v>103</v>
      </c>
      <c r="B1124" s="26" t="n">
        <v>5</v>
      </c>
      <c r="C1124" s="26" t="n">
        <v>14</v>
      </c>
      <c r="D1124" s="26" t="n">
        <v>15</v>
      </c>
      <c r="E1124" s="26" t="n">
        <v>27</v>
      </c>
      <c r="F1124" s="26" t="n">
        <v>30</v>
      </c>
      <c r="G1124" s="26" t="n">
        <v>45</v>
      </c>
      <c r="H1124" s="26" t="n">
        <v>10</v>
      </c>
      <c r="I1124" s="44" t="inlineStr">
        <is>
          <t>5 14 15 27 30 45</t>
        </is>
      </c>
      <c r="J1124" s="26" t="n">
        <v>136</v>
      </c>
      <c r="K1124" s="26" t="n">
        <v>4</v>
      </c>
      <c r="L1124" s="26" t="n">
        <v>9</v>
      </c>
      <c r="M1124" s="26" t="n">
        <v>40</v>
      </c>
      <c r="N1124" s="26" t="n">
        <v>1</v>
      </c>
      <c r="O1124" s="26" t="inlineStr">
        <is>
          <t>고3 저3</t>
        </is>
      </c>
      <c r="P1124" s="25" t="n">
        <v>75</v>
      </c>
      <c r="Q1124" s="26" t="inlineStr">
        <is>
          <t>+16</t>
        </is>
      </c>
      <c r="R1124" s="26" t="inlineStr">
        <is>
          <t>상위7.8%</t>
        </is>
      </c>
      <c r="S1124" s="26" t="n">
        <v>8</v>
      </c>
      <c r="T1124" s="26" t="n">
        <v>0</v>
      </c>
      <c r="U1124" s="26" t="n">
        <v>0</v>
      </c>
      <c r="V1124" s="26" t="n">
        <v>0</v>
      </c>
      <c r="W1124" s="26" t="n">
        <v>3</v>
      </c>
      <c r="X1124" s="26" t="n">
        <v>33</v>
      </c>
      <c r="Y1124" s="26" t="n">
        <v>8</v>
      </c>
      <c r="Z1124" s="26" t="n">
        <v>16.92</v>
      </c>
      <c r="AA1124" s="26" t="n">
        <v>18.64</v>
      </c>
    </row>
    <row r="1125">
      <c r="A1125" s="38" t="n">
        <v>102</v>
      </c>
      <c r="B1125" s="39" t="n">
        <v>17</v>
      </c>
      <c r="C1125" s="39" t="n">
        <v>22</v>
      </c>
      <c r="D1125" s="39" t="n">
        <v>24</v>
      </c>
      <c r="E1125" s="39" t="n">
        <v>26</v>
      </c>
      <c r="F1125" s="39" t="n">
        <v>35</v>
      </c>
      <c r="G1125" s="39" t="n">
        <v>40</v>
      </c>
      <c r="H1125" s="39" t="n">
        <v>42</v>
      </c>
      <c r="I1125" s="40" t="inlineStr">
        <is>
          <t>17 22 24 26 35 40</t>
        </is>
      </c>
      <c r="J1125" s="39" t="n">
        <v>164</v>
      </c>
      <c r="K1125" s="39" t="n">
        <v>2</v>
      </c>
      <c r="L1125" s="39" t="n">
        <v>6</v>
      </c>
      <c r="M1125" s="39" t="n">
        <v>23</v>
      </c>
      <c r="N1125" s="39" t="n">
        <v>0</v>
      </c>
      <c r="O1125" s="39" t="inlineStr">
        <is>
          <t>고4 저2</t>
        </is>
      </c>
      <c r="P1125" s="38" t="n">
        <v>47</v>
      </c>
      <c r="Q1125" s="39" t="inlineStr">
        <is>
          <t>-12</t>
        </is>
      </c>
      <c r="R1125" s="39" t="inlineStr">
        <is>
          <t>상위89.0%</t>
        </is>
      </c>
      <c r="S1125" s="39" t="n">
        <v>3</v>
      </c>
      <c r="T1125" s="39" t="n">
        <v>0</v>
      </c>
      <c r="U1125" s="39" t="n">
        <v>0</v>
      </c>
      <c r="V1125" s="39" t="n">
        <v>0</v>
      </c>
      <c r="W1125" s="39" t="n">
        <v>1</v>
      </c>
      <c r="X1125" s="39" t="n">
        <v>22</v>
      </c>
      <c r="Y1125" s="39" t="n">
        <v>9</v>
      </c>
      <c r="Z1125" s="39" t="n">
        <v>14.57</v>
      </c>
      <c r="AA1125" s="39" t="n">
        <v>13.93</v>
      </c>
    </row>
    <row r="1126">
      <c r="A1126" s="25" t="n">
        <v>101</v>
      </c>
      <c r="B1126" s="26" t="n">
        <v>1</v>
      </c>
      <c r="C1126" s="26" t="n">
        <v>3</v>
      </c>
      <c r="D1126" s="26" t="n">
        <v>17</v>
      </c>
      <c r="E1126" s="26" t="n">
        <v>32</v>
      </c>
      <c r="F1126" s="26" t="n">
        <v>35</v>
      </c>
      <c r="G1126" s="26" t="n">
        <v>45</v>
      </c>
      <c r="H1126" s="26" t="n">
        <v>8</v>
      </c>
      <c r="I1126" s="44" t="inlineStr">
        <is>
          <t>1 3 17 32 35 45</t>
        </is>
      </c>
      <c r="J1126" s="26" t="n">
        <v>133</v>
      </c>
      <c r="K1126" s="26" t="n">
        <v>5</v>
      </c>
      <c r="L1126" s="26" t="n">
        <v>10</v>
      </c>
      <c r="M1126" s="26" t="n">
        <v>44</v>
      </c>
      <c r="N1126" s="26" t="n">
        <v>0</v>
      </c>
      <c r="O1126" s="26" t="inlineStr">
        <is>
          <t>고3 저3</t>
        </is>
      </c>
      <c r="P1126" s="25" t="n">
        <v>71</v>
      </c>
      <c r="Q1126" s="26" t="inlineStr">
        <is>
          <t>+12</t>
        </is>
      </c>
      <c r="R1126" s="26" t="inlineStr">
        <is>
          <t>상위14.8%</t>
        </is>
      </c>
      <c r="S1126" s="26" t="n">
        <v>7</v>
      </c>
      <c r="T1126" s="26" t="n">
        <v>0</v>
      </c>
      <c r="U1126" s="26" t="n">
        <v>0</v>
      </c>
      <c r="V1126" s="26" t="n">
        <v>0</v>
      </c>
      <c r="W1126" s="26" t="n">
        <v>1</v>
      </c>
      <c r="X1126" s="26" t="n">
        <v>34</v>
      </c>
      <c r="Y1126" s="26" t="n">
        <v>5</v>
      </c>
      <c r="Z1126" s="26" t="n">
        <v>27.07</v>
      </c>
      <c r="AA1126" s="26" t="n">
        <v>19.36</v>
      </c>
    </row>
    <row r="1127">
      <c r="A1127" s="38" t="n">
        <v>100</v>
      </c>
      <c r="B1127" s="39" t="n">
        <v>1</v>
      </c>
      <c r="C1127" s="39" t="n">
        <v>7</v>
      </c>
      <c r="D1127" s="39" t="n">
        <v>11</v>
      </c>
      <c r="E1127" s="39" t="n">
        <v>23</v>
      </c>
      <c r="F1127" s="39" t="n">
        <v>37</v>
      </c>
      <c r="G1127" s="39" t="n">
        <v>42</v>
      </c>
      <c r="H1127" s="39" t="n">
        <v>6</v>
      </c>
      <c r="I1127" s="40" t="inlineStr">
        <is>
          <t>1 7 11 23 37 42</t>
        </is>
      </c>
      <c r="J1127" s="39" t="n">
        <v>121</v>
      </c>
      <c r="K1127" s="39" t="n">
        <v>5</v>
      </c>
      <c r="L1127" s="39" t="n">
        <v>10</v>
      </c>
      <c r="M1127" s="39" t="n">
        <v>41</v>
      </c>
      <c r="N1127" s="39" t="n">
        <v>0</v>
      </c>
      <c r="O1127" s="39" t="inlineStr">
        <is>
          <t>고3 저3</t>
        </is>
      </c>
      <c r="P1127" s="38" t="n">
        <v>48</v>
      </c>
      <c r="Q1127" s="39" t="inlineStr">
        <is>
          <t>-11</t>
        </is>
      </c>
      <c r="R1127" s="39" t="inlineStr">
        <is>
          <t>상위87.0%</t>
        </is>
      </c>
      <c r="S1127" s="39" t="n">
        <v>4</v>
      </c>
      <c r="T1127" s="39" t="n">
        <v>0</v>
      </c>
      <c r="U1127" s="39" t="n">
        <v>0</v>
      </c>
      <c r="V1127" s="39" t="n">
        <v>0</v>
      </c>
      <c r="W1127" s="39" t="n">
        <v>2</v>
      </c>
      <c r="X1127" s="39" t="n">
        <v>21</v>
      </c>
      <c r="Y1127" s="39" t="n">
        <v>4</v>
      </c>
      <c r="Z1127" s="39" t="n">
        <v>33.15</v>
      </c>
      <c r="AA1127" s="39" t="n">
        <v>8.859999999999999</v>
      </c>
    </row>
    <row r="1128">
      <c r="A1128" s="27" t="n">
        <v>99</v>
      </c>
      <c r="B1128" s="28" t="n">
        <v>1</v>
      </c>
      <c r="C1128" s="28" t="n">
        <v>3</v>
      </c>
      <c r="D1128" s="28" t="n">
        <v>10</v>
      </c>
      <c r="E1128" s="28" t="n">
        <v>27</v>
      </c>
      <c r="F1128" s="28" t="n">
        <v>29</v>
      </c>
      <c r="G1128" s="28" t="n">
        <v>37</v>
      </c>
      <c r="H1128" s="28" t="n">
        <v>11</v>
      </c>
      <c r="I1128" s="30" t="inlineStr">
        <is>
          <t>1 3 10 27 29 37</t>
        </is>
      </c>
      <c r="J1128" s="28" t="n">
        <v>107</v>
      </c>
      <c r="K1128" s="28" t="n">
        <v>5</v>
      </c>
      <c r="L1128" s="28" t="n">
        <v>8</v>
      </c>
      <c r="M1128" s="28" t="n">
        <v>36</v>
      </c>
      <c r="N1128" s="28" t="n">
        <v>0</v>
      </c>
      <c r="O1128" s="28" t="inlineStr">
        <is>
          <t>고3 저3</t>
        </is>
      </c>
      <c r="P1128" s="27" t="n">
        <v>65</v>
      </c>
      <c r="Q1128" s="28" t="inlineStr">
        <is>
          <t>+6</t>
        </is>
      </c>
      <c r="R1128" s="28" t="inlineStr">
        <is>
          <t>상위32.5%</t>
        </is>
      </c>
      <c r="S1128" s="28" t="n">
        <v>6</v>
      </c>
      <c r="T1128" s="28" t="n">
        <v>0</v>
      </c>
      <c r="U1128" s="28" t="n">
        <v>0</v>
      </c>
      <c r="V1128" s="28" t="n">
        <v>0</v>
      </c>
      <c r="W1128" s="28" t="n">
        <v>1</v>
      </c>
      <c r="X1128" s="28" t="n">
        <v>31</v>
      </c>
      <c r="Y1128" s="28" t="n">
        <v>6</v>
      </c>
      <c r="Z1128" s="28" t="n">
        <v>21.69</v>
      </c>
      <c r="AA1128" s="28" t="n">
        <v>24.98</v>
      </c>
    </row>
    <row r="1129">
      <c r="A1129" s="38" t="n">
        <v>98</v>
      </c>
      <c r="B1129" s="39" t="n">
        <v>6</v>
      </c>
      <c r="C1129" s="39" t="n">
        <v>9</v>
      </c>
      <c r="D1129" s="39" t="n">
        <v>16</v>
      </c>
      <c r="E1129" s="39" t="n">
        <v>23</v>
      </c>
      <c r="F1129" s="39" t="n">
        <v>24</v>
      </c>
      <c r="G1129" s="39" t="n">
        <v>32</v>
      </c>
      <c r="H1129" s="39" t="n">
        <v>43</v>
      </c>
      <c r="I1129" s="40" t="inlineStr">
        <is>
          <t>6 9 16 23 24 32</t>
        </is>
      </c>
      <c r="J1129" s="39" t="n">
        <v>110</v>
      </c>
      <c r="K1129" s="39" t="n">
        <v>2</v>
      </c>
      <c r="L1129" s="39" t="n">
        <v>8</v>
      </c>
      <c r="M1129" s="39" t="n">
        <v>26</v>
      </c>
      <c r="N1129" s="39" t="n">
        <v>1</v>
      </c>
      <c r="O1129" s="39" t="inlineStr">
        <is>
          <t>고3 저3</t>
        </is>
      </c>
      <c r="P1129" s="38" t="n">
        <v>44</v>
      </c>
      <c r="Q1129" s="39" t="inlineStr">
        <is>
          <t>-15</t>
        </is>
      </c>
      <c r="R1129" s="39" t="inlineStr">
        <is>
          <t>상위93.5%</t>
        </is>
      </c>
      <c r="S1129" s="39" t="n">
        <v>4</v>
      </c>
      <c r="T1129" s="39" t="n">
        <v>0</v>
      </c>
      <c r="U1129" s="39" t="n">
        <v>0</v>
      </c>
      <c r="V1129" s="39" t="n">
        <v>0</v>
      </c>
      <c r="W1129" s="39" t="n">
        <v>2</v>
      </c>
      <c r="X1129" s="39" t="n">
        <v>19</v>
      </c>
      <c r="Y1129" s="39" t="n">
        <v>4</v>
      </c>
      <c r="Z1129" s="39" t="n">
        <v>31.78</v>
      </c>
      <c r="AA1129" s="39" t="n">
        <v>4.08</v>
      </c>
    </row>
    <row r="1130">
      <c r="A1130" s="41" t="n">
        <v>97</v>
      </c>
      <c r="B1130" s="42" t="n">
        <v>6</v>
      </c>
      <c r="C1130" s="42" t="n">
        <v>7</v>
      </c>
      <c r="D1130" s="42" t="n">
        <v>14</v>
      </c>
      <c r="E1130" s="42" t="n">
        <v>15</v>
      </c>
      <c r="F1130" s="42" t="n">
        <v>20</v>
      </c>
      <c r="G1130" s="42" t="n">
        <v>36</v>
      </c>
      <c r="H1130" s="42" t="n">
        <v>3</v>
      </c>
      <c r="I1130" s="43" t="inlineStr">
        <is>
          <t>6 7 14 15 20 36</t>
        </is>
      </c>
      <c r="J1130" s="42" t="n">
        <v>98</v>
      </c>
      <c r="K1130" s="42" t="n">
        <v>2</v>
      </c>
      <c r="L1130" s="42" t="n">
        <v>8</v>
      </c>
      <c r="M1130" s="42" t="n">
        <v>30</v>
      </c>
      <c r="N1130" s="42" t="n">
        <v>2</v>
      </c>
      <c r="O1130" s="42" t="inlineStr">
        <is>
          <t>고1 저5</t>
        </is>
      </c>
      <c r="P1130" s="41" t="n">
        <v>53</v>
      </c>
      <c r="Q1130" s="42" t="inlineStr">
        <is>
          <t>-6</t>
        </is>
      </c>
      <c r="R1130" s="42" t="inlineStr">
        <is>
          <t>상위73.7%</t>
        </is>
      </c>
      <c r="S1130" s="42" t="n">
        <v>4</v>
      </c>
      <c r="T1130" s="42" t="n">
        <v>0</v>
      </c>
      <c r="U1130" s="42" t="n">
        <v>0</v>
      </c>
      <c r="V1130" s="42" t="n">
        <v>0</v>
      </c>
      <c r="W1130" s="42" t="n">
        <v>1</v>
      </c>
      <c r="X1130" s="42" t="n">
        <v>25</v>
      </c>
      <c r="Y1130" s="42" t="n">
        <v>9</v>
      </c>
      <c r="Z1130" s="42" t="n">
        <v>14.96</v>
      </c>
      <c r="AA1130" s="42" t="n">
        <v>13.95</v>
      </c>
    </row>
    <row r="1131">
      <c r="A1131" s="41" t="n">
        <v>96</v>
      </c>
      <c r="B1131" s="42" t="n">
        <v>1</v>
      </c>
      <c r="C1131" s="42" t="n">
        <v>3</v>
      </c>
      <c r="D1131" s="42" t="n">
        <v>8</v>
      </c>
      <c r="E1131" s="42" t="n">
        <v>21</v>
      </c>
      <c r="F1131" s="42" t="n">
        <v>22</v>
      </c>
      <c r="G1131" s="42" t="n">
        <v>31</v>
      </c>
      <c r="H1131" s="42" t="n">
        <v>20</v>
      </c>
      <c r="I1131" s="43" t="inlineStr">
        <is>
          <t>1 3 8 21 22 31</t>
        </is>
      </c>
      <c r="J1131" s="42" t="n">
        <v>86</v>
      </c>
      <c r="K1131" s="42" t="n">
        <v>4</v>
      </c>
      <c r="L1131" s="42" t="n">
        <v>10</v>
      </c>
      <c r="M1131" s="42" t="n">
        <v>30</v>
      </c>
      <c r="N1131" s="42" t="n">
        <v>1</v>
      </c>
      <c r="O1131" s="42" t="inlineStr">
        <is>
          <t>고1 저5</t>
        </is>
      </c>
      <c r="P1131" s="41" t="n">
        <v>52</v>
      </c>
      <c r="Q1131" s="42" t="inlineStr">
        <is>
          <t>-7</t>
        </is>
      </c>
      <c r="R1131" s="42" t="inlineStr">
        <is>
          <t>상위77.4%</t>
        </is>
      </c>
      <c r="S1131" s="42" t="n">
        <v>3</v>
      </c>
      <c r="T1131" s="42" t="n">
        <v>0</v>
      </c>
      <c r="U1131" s="42" t="n">
        <v>0</v>
      </c>
      <c r="V1131" s="42" t="n">
        <v>0</v>
      </c>
      <c r="W1131" s="42" t="n">
        <v>0</v>
      </c>
      <c r="X1131" s="42" t="n">
        <v>26</v>
      </c>
      <c r="Y1131" s="42" t="n">
        <v>7</v>
      </c>
      <c r="Z1131" s="42" t="n">
        <v>18.47</v>
      </c>
      <c r="AA1131" s="42" t="n">
        <v>11.82</v>
      </c>
    </row>
    <row r="1132">
      <c r="A1132" s="25" t="n">
        <v>95</v>
      </c>
      <c r="B1132" s="26" t="n">
        <v>8</v>
      </c>
      <c r="C1132" s="26" t="n">
        <v>17</v>
      </c>
      <c r="D1132" s="26" t="n">
        <v>27</v>
      </c>
      <c r="E1132" s="26" t="n">
        <v>31</v>
      </c>
      <c r="F1132" s="26" t="n">
        <v>34</v>
      </c>
      <c r="G1132" s="26" t="n">
        <v>43</v>
      </c>
      <c r="H1132" s="26" t="n">
        <v>14</v>
      </c>
      <c r="I1132" s="44" t="inlineStr">
        <is>
          <t>8 17 27 31 34 43</t>
        </is>
      </c>
      <c r="J1132" s="26" t="n">
        <v>160</v>
      </c>
      <c r="K1132" s="26" t="n">
        <v>4</v>
      </c>
      <c r="L1132" s="26" t="n">
        <v>8</v>
      </c>
      <c r="M1132" s="26" t="n">
        <v>35</v>
      </c>
      <c r="N1132" s="26" t="n">
        <v>0</v>
      </c>
      <c r="O1132" s="26" t="inlineStr">
        <is>
          <t>고4 저2</t>
        </is>
      </c>
      <c r="P1132" s="25" t="n">
        <v>69</v>
      </c>
      <c r="Q1132" s="26" t="inlineStr">
        <is>
          <t>+10</t>
        </is>
      </c>
      <c r="R1132" s="26" t="inlineStr">
        <is>
          <t>상위19.9%</t>
        </is>
      </c>
      <c r="S1132" s="26" t="n">
        <v>8</v>
      </c>
      <c r="T1132" s="26" t="n">
        <v>0</v>
      </c>
      <c r="U1132" s="26" t="n">
        <v>0</v>
      </c>
      <c r="V1132" s="26" t="n">
        <v>0</v>
      </c>
      <c r="W1132" s="26" t="n">
        <v>3</v>
      </c>
      <c r="X1132" s="26" t="n">
        <v>30</v>
      </c>
      <c r="Y1132" s="26" t="n">
        <v>8</v>
      </c>
      <c r="Z1132" s="26" t="n">
        <v>17.48</v>
      </c>
      <c r="AA1132" s="26" t="n">
        <v>13.32</v>
      </c>
    </row>
    <row r="1133">
      <c r="A1133" s="41" t="n">
        <v>94</v>
      </c>
      <c r="B1133" s="42" t="n">
        <v>5</v>
      </c>
      <c r="C1133" s="42" t="n">
        <v>32</v>
      </c>
      <c r="D1133" s="42" t="n">
        <v>34</v>
      </c>
      <c r="E1133" s="42" t="n">
        <v>40</v>
      </c>
      <c r="F1133" s="42" t="n">
        <v>41</v>
      </c>
      <c r="G1133" s="42" t="n">
        <v>45</v>
      </c>
      <c r="H1133" s="42" t="n">
        <v>6</v>
      </c>
      <c r="I1133" s="43" t="inlineStr">
        <is>
          <t>5 32 34 40 41 45</t>
        </is>
      </c>
      <c r="J1133" s="42" t="n">
        <v>197</v>
      </c>
      <c r="K1133" s="42" t="n">
        <v>3</v>
      </c>
      <c r="L1133" s="42" t="n">
        <v>10</v>
      </c>
      <c r="M1133" s="42" t="n">
        <v>40</v>
      </c>
      <c r="N1133" s="42" t="n">
        <v>1</v>
      </c>
      <c r="O1133" s="42" t="inlineStr">
        <is>
          <t>고5 저1</t>
        </is>
      </c>
      <c r="P1133" s="41" t="n">
        <v>52</v>
      </c>
      <c r="Q1133" s="42" t="inlineStr">
        <is>
          <t>-7</t>
        </is>
      </c>
      <c r="R1133" s="42" t="inlineStr">
        <is>
          <t>상위77.4%</t>
        </is>
      </c>
      <c r="S1133" s="42" t="n">
        <v>4</v>
      </c>
      <c r="T1133" s="42" t="n">
        <v>0</v>
      </c>
      <c r="U1133" s="42" t="n">
        <v>0</v>
      </c>
      <c r="V1133" s="42" t="n">
        <v>0</v>
      </c>
      <c r="W1133" s="42" t="n">
        <v>2</v>
      </c>
      <c r="X1133" s="42" t="n">
        <v>23</v>
      </c>
      <c r="Y1133" s="42" t="n">
        <v>6</v>
      </c>
      <c r="Z1133" s="42" t="n">
        <v>22.45</v>
      </c>
      <c r="AA1133" s="42" t="n">
        <v>18.09</v>
      </c>
    </row>
    <row r="1134">
      <c r="A1134" s="38" t="n">
        <v>93</v>
      </c>
      <c r="B1134" s="39" t="n">
        <v>6</v>
      </c>
      <c r="C1134" s="39" t="n">
        <v>22</v>
      </c>
      <c r="D1134" s="39" t="n">
        <v>24</v>
      </c>
      <c r="E1134" s="39" t="n">
        <v>36</v>
      </c>
      <c r="F1134" s="39" t="n">
        <v>38</v>
      </c>
      <c r="G1134" s="39" t="n">
        <v>44</v>
      </c>
      <c r="H1134" s="39" t="n">
        <v>19</v>
      </c>
      <c r="I1134" s="40" t="inlineStr">
        <is>
          <t>6 22 24 36 38 44</t>
        </is>
      </c>
      <c r="J1134" s="39" t="n">
        <v>170</v>
      </c>
      <c r="K1134" s="39" t="n">
        <v>0</v>
      </c>
      <c r="L1134" s="39" t="n">
        <v>7</v>
      </c>
      <c r="M1134" s="39" t="n">
        <v>38</v>
      </c>
      <c r="N1134" s="39" t="n">
        <v>0</v>
      </c>
      <c r="O1134" s="39" t="inlineStr">
        <is>
          <t>고4 저2</t>
        </is>
      </c>
      <c r="P1134" s="38" t="n">
        <v>51</v>
      </c>
      <c r="Q1134" s="39" t="inlineStr">
        <is>
          <t>-8</t>
        </is>
      </c>
      <c r="R1134" s="39" t="inlineStr">
        <is>
          <t>상위79.2%</t>
        </is>
      </c>
      <c r="S1134" s="39" t="n">
        <v>1</v>
      </c>
      <c r="T1134" s="39" t="n">
        <v>0</v>
      </c>
      <c r="U1134" s="39" t="n">
        <v>0</v>
      </c>
      <c r="V1134" s="39" t="n">
        <v>0</v>
      </c>
      <c r="W1134" s="39" t="n">
        <v>3</v>
      </c>
      <c r="X1134" s="39" t="n">
        <v>21</v>
      </c>
      <c r="Y1134" s="39" t="n">
        <v>6</v>
      </c>
      <c r="Z1134" s="39" t="n">
        <v>22.69</v>
      </c>
      <c r="AA1134" s="39" t="n">
        <v>9.380000000000001</v>
      </c>
    </row>
    <row r="1135">
      <c r="A1135" s="27" t="n">
        <v>92</v>
      </c>
      <c r="B1135" s="28" t="n">
        <v>3</v>
      </c>
      <c r="C1135" s="28" t="n">
        <v>14</v>
      </c>
      <c r="D1135" s="28" t="n">
        <v>24</v>
      </c>
      <c r="E1135" s="28" t="n">
        <v>33</v>
      </c>
      <c r="F1135" s="28" t="n">
        <v>35</v>
      </c>
      <c r="G1135" s="28" t="n">
        <v>36</v>
      </c>
      <c r="H1135" s="28" t="n">
        <v>17</v>
      </c>
      <c r="I1135" s="30" t="inlineStr">
        <is>
          <t>3 14 24 33 35 36</t>
        </is>
      </c>
      <c r="J1135" s="28" t="n">
        <v>145</v>
      </c>
      <c r="K1135" s="28" t="n">
        <v>3</v>
      </c>
      <c r="L1135" s="28" t="n">
        <v>8</v>
      </c>
      <c r="M1135" s="28" t="n">
        <v>33</v>
      </c>
      <c r="N1135" s="28" t="n">
        <v>1</v>
      </c>
      <c r="O1135" s="28" t="inlineStr">
        <is>
          <t>고4 저2</t>
        </is>
      </c>
      <c r="P1135" s="27" t="n">
        <v>60</v>
      </c>
      <c r="Q1135" s="28" t="inlineStr">
        <is>
          <t>+1</t>
        </is>
      </c>
      <c r="R1135" s="28" t="inlineStr">
        <is>
          <t>상위48.5%</t>
        </is>
      </c>
      <c r="S1135" s="28" t="n">
        <v>6</v>
      </c>
      <c r="T1135" s="28" t="n">
        <v>0</v>
      </c>
      <c r="U1135" s="28" t="n">
        <v>0</v>
      </c>
      <c r="V1135" s="28" t="n">
        <v>0</v>
      </c>
      <c r="W1135" s="28" t="n">
        <v>0</v>
      </c>
      <c r="X1135" s="28" t="n">
        <v>30</v>
      </c>
      <c r="Y1135" s="28" t="n">
        <v>11</v>
      </c>
      <c r="Z1135" s="28" t="n">
        <v>12.33</v>
      </c>
      <c r="AA1135" s="28" t="n">
        <v>9.51</v>
      </c>
    </row>
    <row r="1136">
      <c r="A1136" s="41" t="n">
        <v>91</v>
      </c>
      <c r="B1136" s="42" t="n">
        <v>1</v>
      </c>
      <c r="C1136" s="42" t="n">
        <v>21</v>
      </c>
      <c r="D1136" s="42" t="n">
        <v>24</v>
      </c>
      <c r="E1136" s="42" t="n">
        <v>26</v>
      </c>
      <c r="F1136" s="42" t="n">
        <v>29</v>
      </c>
      <c r="G1136" s="42" t="n">
        <v>42</v>
      </c>
      <c r="H1136" s="42" t="n">
        <v>27</v>
      </c>
      <c r="I1136" s="43" t="inlineStr">
        <is>
          <t>1 21 24 26 29 42</t>
        </is>
      </c>
      <c r="J1136" s="42" t="n">
        <v>143</v>
      </c>
      <c r="K1136" s="42" t="n">
        <v>3</v>
      </c>
      <c r="L1136" s="42" t="n">
        <v>8</v>
      </c>
      <c r="M1136" s="42" t="n">
        <v>41</v>
      </c>
      <c r="N1136" s="42" t="n">
        <v>0</v>
      </c>
      <c r="O1136" s="42" t="inlineStr">
        <is>
          <t>고4 저2</t>
        </is>
      </c>
      <c r="P1136" s="41" t="n">
        <v>56</v>
      </c>
      <c r="Q1136" s="42" t="inlineStr">
        <is>
          <t>-3</t>
        </is>
      </c>
      <c r="R1136" s="42" t="inlineStr">
        <is>
          <t>상위63.5%</t>
        </is>
      </c>
      <c r="S1136" s="42" t="n">
        <v>0</v>
      </c>
      <c r="T1136" s="42" t="n">
        <v>0</v>
      </c>
      <c r="U1136" s="42" t="n">
        <v>0</v>
      </c>
      <c r="V1136" s="42" t="n">
        <v>0</v>
      </c>
      <c r="W1136" s="42" t="n">
        <v>0</v>
      </c>
      <c r="X1136" s="42" t="n">
        <v>28</v>
      </c>
      <c r="Y1136" s="42" t="n">
        <v>4</v>
      </c>
      <c r="Z1136" s="42" t="n">
        <v>35.83</v>
      </c>
      <c r="AA1136" s="42" t="n">
        <v>15.53</v>
      </c>
    </row>
    <row r="1137">
      <c r="A1137" s="25" t="n">
        <v>90</v>
      </c>
      <c r="B1137" s="26" t="n">
        <v>17</v>
      </c>
      <c r="C1137" s="26" t="n">
        <v>20</v>
      </c>
      <c r="D1137" s="26" t="n">
        <v>29</v>
      </c>
      <c r="E1137" s="26" t="n">
        <v>35</v>
      </c>
      <c r="F1137" s="26" t="n">
        <v>38</v>
      </c>
      <c r="G1137" s="26" t="n">
        <v>44</v>
      </c>
      <c r="H1137" s="26" t="n">
        <v>10</v>
      </c>
      <c r="I1137" s="44" t="inlineStr">
        <is>
          <t>17 20 29 35 38 44</t>
        </is>
      </c>
      <c r="J1137" s="26" t="n">
        <v>183</v>
      </c>
      <c r="K1137" s="26" t="n">
        <v>3</v>
      </c>
      <c r="L1137" s="26" t="n">
        <v>4</v>
      </c>
      <c r="M1137" s="26" t="n">
        <v>27</v>
      </c>
      <c r="N1137" s="26" t="n">
        <v>0</v>
      </c>
      <c r="O1137" s="26" t="inlineStr">
        <is>
          <t>고4 저2</t>
        </is>
      </c>
      <c r="P1137" s="25" t="n">
        <v>68</v>
      </c>
      <c r="Q1137" s="26" t="inlineStr">
        <is>
          <t>+9</t>
        </is>
      </c>
      <c r="R1137" s="26" t="inlineStr">
        <is>
          <t>상위23.2%</t>
        </is>
      </c>
      <c r="S1137" s="26" t="n">
        <v>7</v>
      </c>
      <c r="T1137" s="26" t="n">
        <v>0</v>
      </c>
      <c r="U1137" s="26" t="n">
        <v>0</v>
      </c>
      <c r="V1137" s="26" t="n">
        <v>0</v>
      </c>
      <c r="W1137" s="26" t="n">
        <v>2</v>
      </c>
      <c r="X1137" s="26" t="n">
        <v>31</v>
      </c>
      <c r="Y1137" s="26" t="n">
        <v>4</v>
      </c>
      <c r="Z1137" s="26" t="n">
        <v>32.91</v>
      </c>
      <c r="AA1137" s="26" t="n">
        <v>12.49</v>
      </c>
    </row>
    <row r="1138">
      <c r="A1138" s="25" t="n">
        <v>89</v>
      </c>
      <c r="B1138" s="26" t="n">
        <v>4</v>
      </c>
      <c r="C1138" s="26" t="n">
        <v>26</v>
      </c>
      <c r="D1138" s="26" t="n">
        <v>28</v>
      </c>
      <c r="E1138" s="26" t="n">
        <v>29</v>
      </c>
      <c r="F1138" s="26" t="n">
        <v>33</v>
      </c>
      <c r="G1138" s="26" t="n">
        <v>40</v>
      </c>
      <c r="H1138" s="26" t="n">
        <v>37</v>
      </c>
      <c r="I1138" s="44" t="inlineStr">
        <is>
          <t>4 26 28 29 33 40</t>
        </is>
      </c>
      <c r="J1138" s="26" t="n">
        <v>160</v>
      </c>
      <c r="K1138" s="26" t="n">
        <v>2</v>
      </c>
      <c r="L1138" s="26" t="n">
        <v>9</v>
      </c>
      <c r="M1138" s="26" t="n">
        <v>36</v>
      </c>
      <c r="N1138" s="26" t="n">
        <v>1</v>
      </c>
      <c r="O1138" s="26" t="inlineStr">
        <is>
          <t>고5 저1</t>
        </is>
      </c>
      <c r="P1138" s="25" t="n">
        <v>69</v>
      </c>
      <c r="Q1138" s="26" t="inlineStr">
        <is>
          <t>+10</t>
        </is>
      </c>
      <c r="R1138" s="26" t="inlineStr">
        <is>
          <t>상위19.9%</t>
        </is>
      </c>
      <c r="S1138" s="26" t="n">
        <v>7</v>
      </c>
      <c r="T1138" s="26" t="n">
        <v>0</v>
      </c>
      <c r="U1138" s="26" t="n">
        <v>0</v>
      </c>
      <c r="V1138" s="26" t="n">
        <v>0</v>
      </c>
      <c r="W1138" s="26" t="n">
        <v>3</v>
      </c>
      <c r="X1138" s="26" t="n">
        <v>30</v>
      </c>
      <c r="Y1138" s="26" t="n">
        <v>3</v>
      </c>
      <c r="Z1138" s="26" t="n">
        <v>42.48</v>
      </c>
      <c r="AA1138" s="26" t="n">
        <v>23.03</v>
      </c>
    </row>
    <row r="1139">
      <c r="A1139" s="41" t="n">
        <v>88</v>
      </c>
      <c r="B1139" s="42" t="n">
        <v>1</v>
      </c>
      <c r="C1139" s="42" t="n">
        <v>17</v>
      </c>
      <c r="D1139" s="42" t="n">
        <v>20</v>
      </c>
      <c r="E1139" s="42" t="n">
        <v>24</v>
      </c>
      <c r="F1139" s="42" t="n">
        <v>30</v>
      </c>
      <c r="G1139" s="42" t="n">
        <v>41</v>
      </c>
      <c r="H1139" s="42" t="n">
        <v>27</v>
      </c>
      <c r="I1139" s="43" t="inlineStr">
        <is>
          <t>1 17 20 24 30 41</t>
        </is>
      </c>
      <c r="J1139" s="42" t="n">
        <v>133</v>
      </c>
      <c r="K1139" s="42" t="n">
        <v>3</v>
      </c>
      <c r="L1139" s="42" t="n">
        <v>10</v>
      </c>
      <c r="M1139" s="42" t="n">
        <v>40</v>
      </c>
      <c r="N1139" s="42" t="n">
        <v>0</v>
      </c>
      <c r="O1139" s="42" t="inlineStr">
        <is>
          <t>고3 저3</t>
        </is>
      </c>
      <c r="P1139" s="41" t="n">
        <v>57</v>
      </c>
      <c r="Q1139" s="42" t="inlineStr">
        <is>
          <t>-2</t>
        </is>
      </c>
      <c r="R1139" s="42" t="inlineStr">
        <is>
          <t>상위59.3%</t>
        </is>
      </c>
      <c r="S1139" s="42" t="n">
        <v>3</v>
      </c>
      <c r="T1139" s="42" t="n">
        <v>0</v>
      </c>
      <c r="U1139" s="42" t="n">
        <v>0</v>
      </c>
      <c r="V1139" s="42" t="n">
        <v>0</v>
      </c>
      <c r="W1139" s="42" t="n">
        <v>1</v>
      </c>
      <c r="X1139" s="42" t="n">
        <v>27</v>
      </c>
      <c r="Y1139" s="42" t="n">
        <v>4</v>
      </c>
      <c r="Z1139" s="42" t="n">
        <v>30.7</v>
      </c>
      <c r="AA1139" s="42" t="n">
        <v>13.41</v>
      </c>
    </row>
    <row r="1140">
      <c r="A1140" s="27" t="n">
        <v>87</v>
      </c>
      <c r="B1140" s="28" t="n">
        <v>4</v>
      </c>
      <c r="C1140" s="28" t="n">
        <v>12</v>
      </c>
      <c r="D1140" s="28" t="n">
        <v>16</v>
      </c>
      <c r="E1140" s="28" t="n">
        <v>23</v>
      </c>
      <c r="F1140" s="28" t="n">
        <v>34</v>
      </c>
      <c r="G1140" s="28" t="n">
        <v>43</v>
      </c>
      <c r="H1140" s="28" t="n">
        <v>26</v>
      </c>
      <c r="I1140" s="30" t="inlineStr">
        <is>
          <t>4 12 16 23 34 43</t>
        </is>
      </c>
      <c r="J1140" s="28" t="n">
        <v>132</v>
      </c>
      <c r="K1140" s="28" t="n">
        <v>2</v>
      </c>
      <c r="L1140" s="28" t="n">
        <v>9</v>
      </c>
      <c r="M1140" s="28" t="n">
        <v>39</v>
      </c>
      <c r="N1140" s="28" t="n">
        <v>0</v>
      </c>
      <c r="O1140" s="28" t="inlineStr">
        <is>
          <t>고3 저3</t>
        </is>
      </c>
      <c r="P1140" s="27" t="n">
        <v>59</v>
      </c>
      <c r="Q1140" s="28" t="inlineStr">
        <is>
          <t>-0</t>
        </is>
      </c>
      <c r="R1140" s="28" t="inlineStr">
        <is>
          <t>상위52.2%</t>
        </is>
      </c>
      <c r="S1140" s="28" t="n">
        <v>4</v>
      </c>
      <c r="T1140" s="28" t="n">
        <v>0</v>
      </c>
      <c r="U1140" s="28" t="n">
        <v>0</v>
      </c>
      <c r="V1140" s="28" t="n">
        <v>0</v>
      </c>
      <c r="W1140" s="28" t="n">
        <v>1</v>
      </c>
      <c r="X1140" s="28" t="n">
        <v>28</v>
      </c>
      <c r="Y1140" s="28" t="n">
        <v>11</v>
      </c>
      <c r="Z1140" s="28" t="n">
        <v>17.99</v>
      </c>
      <c r="AA1140" s="28" t="n">
        <v>16.22</v>
      </c>
    </row>
    <row r="1141">
      <c r="A1141" s="25" t="n">
        <v>86</v>
      </c>
      <c r="B1141" s="26" t="n">
        <v>2</v>
      </c>
      <c r="C1141" s="26" t="n">
        <v>12</v>
      </c>
      <c r="D1141" s="26" t="n">
        <v>37</v>
      </c>
      <c r="E1141" s="26" t="n">
        <v>39</v>
      </c>
      <c r="F1141" s="26" t="n">
        <v>41</v>
      </c>
      <c r="G1141" s="26" t="n">
        <v>45</v>
      </c>
      <c r="H1141" s="26" t="n">
        <v>33</v>
      </c>
      <c r="I1141" s="44" t="inlineStr">
        <is>
          <t>2 12 37 39 41 45</t>
        </is>
      </c>
      <c r="J1141" s="26" t="n">
        <v>176</v>
      </c>
      <c r="K1141" s="26" t="n">
        <v>4</v>
      </c>
      <c r="L1141" s="26" t="n">
        <v>8</v>
      </c>
      <c r="M1141" s="26" t="n">
        <v>43</v>
      </c>
      <c r="N1141" s="26" t="n">
        <v>0</v>
      </c>
      <c r="O1141" s="26" t="inlineStr">
        <is>
          <t>고4 저2</t>
        </is>
      </c>
      <c r="P1141" s="25" t="n">
        <v>69</v>
      </c>
      <c r="Q1141" s="26" t="inlineStr">
        <is>
          <t>+10</t>
        </is>
      </c>
      <c r="R1141" s="26" t="inlineStr">
        <is>
          <t>상위19.9%</t>
        </is>
      </c>
      <c r="S1141" s="26" t="n">
        <v>7</v>
      </c>
      <c r="T1141" s="26" t="n">
        <v>0</v>
      </c>
      <c r="U1141" s="26" t="n">
        <v>0</v>
      </c>
      <c r="V1141" s="26" t="n">
        <v>0</v>
      </c>
      <c r="W1141" s="26" t="n">
        <v>1</v>
      </c>
      <c r="X1141" s="26" t="n">
        <v>33</v>
      </c>
      <c r="Y1141" s="26" t="n">
        <v>1</v>
      </c>
      <c r="Z1141" s="26" t="n">
        <v>142.52</v>
      </c>
      <c r="AA1141" s="26" t="n">
        <v>15.78</v>
      </c>
    </row>
    <row r="1142">
      <c r="A1142" s="41" t="n">
        <v>85</v>
      </c>
      <c r="B1142" s="42" t="n">
        <v>6</v>
      </c>
      <c r="C1142" s="42" t="n">
        <v>8</v>
      </c>
      <c r="D1142" s="42" t="n">
        <v>13</v>
      </c>
      <c r="E1142" s="42" t="n">
        <v>23</v>
      </c>
      <c r="F1142" s="42" t="n">
        <v>31</v>
      </c>
      <c r="G1142" s="42" t="n">
        <v>36</v>
      </c>
      <c r="H1142" s="42" t="n">
        <v>21</v>
      </c>
      <c r="I1142" s="43" t="inlineStr">
        <is>
          <t>6 8 13 23 31 36</t>
        </is>
      </c>
      <c r="J1142" s="42" t="n">
        <v>117</v>
      </c>
      <c r="K1142" s="42" t="n">
        <v>3</v>
      </c>
      <c r="L1142" s="42" t="n">
        <v>8</v>
      </c>
      <c r="M1142" s="42" t="n">
        <v>30</v>
      </c>
      <c r="N1142" s="42" t="n">
        <v>0</v>
      </c>
      <c r="O1142" s="42" t="inlineStr">
        <is>
          <t>고3 저3</t>
        </is>
      </c>
      <c r="P1142" s="41" t="n">
        <v>53</v>
      </c>
      <c r="Q1142" s="42" t="inlineStr">
        <is>
          <t>-6</t>
        </is>
      </c>
      <c r="R1142" s="42" t="inlineStr">
        <is>
          <t>상위73.7%</t>
        </is>
      </c>
      <c r="S1142" s="42" t="n">
        <v>4</v>
      </c>
      <c r="T1142" s="42" t="n">
        <v>0</v>
      </c>
      <c r="U1142" s="42" t="n">
        <v>0</v>
      </c>
      <c r="V1142" s="42" t="n">
        <v>0</v>
      </c>
      <c r="W1142" s="42" t="n">
        <v>3</v>
      </c>
      <c r="X1142" s="42" t="n">
        <v>22</v>
      </c>
      <c r="Y1142" s="42" t="n">
        <v>4</v>
      </c>
      <c r="Z1142" s="42" t="n">
        <v>34.62</v>
      </c>
      <c r="AA1142" s="42" t="n">
        <v>9.779999999999999</v>
      </c>
    </row>
    <row r="1143">
      <c r="A1143" s="41" t="n">
        <v>84</v>
      </c>
      <c r="B1143" s="42" t="n">
        <v>16</v>
      </c>
      <c r="C1143" s="42" t="n">
        <v>23</v>
      </c>
      <c r="D1143" s="42" t="n">
        <v>27</v>
      </c>
      <c r="E1143" s="42" t="n">
        <v>34</v>
      </c>
      <c r="F1143" s="42" t="n">
        <v>42</v>
      </c>
      <c r="G1143" s="42" t="n">
        <v>45</v>
      </c>
      <c r="H1143" s="42" t="n">
        <v>11</v>
      </c>
      <c r="I1143" s="43" t="inlineStr">
        <is>
          <t>16 23 27 34 42 45</t>
        </is>
      </c>
      <c r="J1143" s="42" t="n">
        <v>187</v>
      </c>
      <c r="K1143" s="42" t="n">
        <v>3</v>
      </c>
      <c r="L1143" s="42" t="n">
        <v>6</v>
      </c>
      <c r="M1143" s="42" t="n">
        <v>29</v>
      </c>
      <c r="N1143" s="42" t="n">
        <v>0</v>
      </c>
      <c r="O1143" s="42" t="inlineStr">
        <is>
          <t>고5 저1</t>
        </is>
      </c>
      <c r="P1143" s="41" t="n">
        <v>55</v>
      </c>
      <c r="Q1143" s="42" t="inlineStr">
        <is>
          <t>-4</t>
        </is>
      </c>
      <c r="R1143" s="42" t="inlineStr">
        <is>
          <t>상위66.9%</t>
        </is>
      </c>
      <c r="S1143" s="42" t="n">
        <v>5</v>
      </c>
      <c r="T1143" s="42" t="n">
        <v>0</v>
      </c>
      <c r="U1143" s="42" t="n">
        <v>0</v>
      </c>
      <c r="V1143" s="42" t="n">
        <v>0</v>
      </c>
      <c r="W1143" s="42" t="n">
        <v>3</v>
      </c>
      <c r="X1143" s="42" t="n">
        <v>23</v>
      </c>
      <c r="Y1143" s="42" t="n">
        <v>2</v>
      </c>
      <c r="Z1143" s="42" t="n">
        <v>76.7</v>
      </c>
      <c r="AA1143" s="42" t="n">
        <v>20.14</v>
      </c>
    </row>
    <row r="1144">
      <c r="A1144" s="25" t="n">
        <v>83</v>
      </c>
      <c r="B1144" s="26" t="n">
        <v>6</v>
      </c>
      <c r="C1144" s="26" t="n">
        <v>10</v>
      </c>
      <c r="D1144" s="26" t="n">
        <v>15</v>
      </c>
      <c r="E1144" s="26" t="n">
        <v>17</v>
      </c>
      <c r="F1144" s="26" t="n">
        <v>19</v>
      </c>
      <c r="G1144" s="26" t="n">
        <v>34</v>
      </c>
      <c r="H1144" s="26" t="n">
        <v>14</v>
      </c>
      <c r="I1144" s="44" t="inlineStr">
        <is>
          <t>6 10 15 17 19 34</t>
        </is>
      </c>
      <c r="J1144" s="26" t="n">
        <v>101</v>
      </c>
      <c r="K1144" s="26" t="n">
        <v>3</v>
      </c>
      <c r="L1144" s="26" t="n">
        <v>7</v>
      </c>
      <c r="M1144" s="26" t="n">
        <v>28</v>
      </c>
      <c r="N1144" s="26" t="n">
        <v>0</v>
      </c>
      <c r="O1144" s="26" t="inlineStr">
        <is>
          <t>고1 저5</t>
        </is>
      </c>
      <c r="P1144" s="25" t="n">
        <v>67</v>
      </c>
      <c r="Q1144" s="26" t="inlineStr">
        <is>
          <t>+8</t>
        </is>
      </c>
      <c r="R1144" s="26" t="inlineStr">
        <is>
          <t>상위26.4%</t>
        </is>
      </c>
      <c r="S1144" s="26" t="n">
        <v>3</v>
      </c>
      <c r="T1144" s="26" t="n">
        <v>0</v>
      </c>
      <c r="U1144" s="26" t="n">
        <v>0</v>
      </c>
      <c r="V1144" s="26" t="n">
        <v>0</v>
      </c>
      <c r="W1144" s="26" t="n">
        <v>1</v>
      </c>
      <c r="X1144" s="26" t="n">
        <v>32</v>
      </c>
      <c r="Y1144" s="26" t="n">
        <v>2</v>
      </c>
      <c r="Z1144" s="26" t="n">
        <v>70.87</v>
      </c>
      <c r="AA1144" s="26" t="n">
        <v>11.98</v>
      </c>
    </row>
    <row r="1145">
      <c r="A1145" s="25" t="n">
        <v>82</v>
      </c>
      <c r="B1145" s="26" t="n">
        <v>1</v>
      </c>
      <c r="C1145" s="26" t="n">
        <v>2</v>
      </c>
      <c r="D1145" s="26" t="n">
        <v>3</v>
      </c>
      <c r="E1145" s="26" t="n">
        <v>14</v>
      </c>
      <c r="F1145" s="26" t="n">
        <v>27</v>
      </c>
      <c r="G1145" s="26" t="n">
        <v>42</v>
      </c>
      <c r="H1145" s="26" t="n">
        <v>39</v>
      </c>
      <c r="I1145" s="44" t="inlineStr">
        <is>
          <t>1 2 3 14 27 42</t>
        </is>
      </c>
      <c r="J1145" s="26" t="n">
        <v>89</v>
      </c>
      <c r="K1145" s="26" t="n">
        <v>3</v>
      </c>
      <c r="L1145" s="26" t="n">
        <v>8</v>
      </c>
      <c r="M1145" s="26" t="n">
        <v>41</v>
      </c>
      <c r="N1145" s="26" t="n">
        <v>2</v>
      </c>
      <c r="O1145" s="26" t="inlineStr">
        <is>
          <t>고2 저4</t>
        </is>
      </c>
      <c r="P1145" s="25" t="n">
        <v>70</v>
      </c>
      <c r="Q1145" s="26" t="inlineStr">
        <is>
          <t>+11</t>
        </is>
      </c>
      <c r="R1145" s="26" t="inlineStr">
        <is>
          <t>상위17.7%</t>
        </is>
      </c>
      <c r="S1145" s="26" t="n">
        <v>8</v>
      </c>
      <c r="T1145" s="26" t="n">
        <v>0</v>
      </c>
      <c r="U1145" s="26" t="n">
        <v>0</v>
      </c>
      <c r="V1145" s="26" t="n">
        <v>0</v>
      </c>
      <c r="W1145" s="26" t="n">
        <v>2</v>
      </c>
      <c r="X1145" s="26" t="n">
        <v>32</v>
      </c>
      <c r="Y1145" s="26" t="n">
        <v>1</v>
      </c>
      <c r="Z1145" s="26" t="n">
        <v>145.62</v>
      </c>
      <c r="AA1145" s="26" t="n">
        <v>17.36</v>
      </c>
    </row>
    <row r="1146">
      <c r="A1146" s="25" t="n">
        <v>81</v>
      </c>
      <c r="B1146" s="26" t="n">
        <v>5</v>
      </c>
      <c r="C1146" s="26" t="n">
        <v>7</v>
      </c>
      <c r="D1146" s="26" t="n">
        <v>11</v>
      </c>
      <c r="E1146" s="26" t="n">
        <v>13</v>
      </c>
      <c r="F1146" s="26" t="n">
        <v>20</v>
      </c>
      <c r="G1146" s="26" t="n">
        <v>33</v>
      </c>
      <c r="H1146" s="26" t="n">
        <v>6</v>
      </c>
      <c r="I1146" s="44" t="inlineStr">
        <is>
          <t>5 7 11 13 20 33</t>
        </is>
      </c>
      <c r="J1146" s="26" t="n">
        <v>89</v>
      </c>
      <c r="K1146" s="26" t="n">
        <v>5</v>
      </c>
      <c r="L1146" s="26" t="n">
        <v>7</v>
      </c>
      <c r="M1146" s="26" t="n">
        <v>28</v>
      </c>
      <c r="N1146" s="26" t="n">
        <v>0</v>
      </c>
      <c r="O1146" s="26" t="inlineStr">
        <is>
          <t>고1 저5</t>
        </is>
      </c>
      <c r="P1146" s="25" t="n">
        <v>76</v>
      </c>
      <c r="Q1146" s="26" t="inlineStr">
        <is>
          <t>+17</t>
        </is>
      </c>
      <c r="R1146" s="26" t="inlineStr">
        <is>
          <t>상위6.5%</t>
        </is>
      </c>
      <c r="S1146" s="26" t="n">
        <v>8</v>
      </c>
      <c r="T1146" s="26" t="n">
        <v>0</v>
      </c>
      <c r="U1146" s="26" t="n">
        <v>0</v>
      </c>
      <c r="V1146" s="26" t="n">
        <v>0</v>
      </c>
      <c r="W1146" s="26" t="n">
        <v>2</v>
      </c>
      <c r="X1146" s="26" t="n">
        <v>35</v>
      </c>
      <c r="Y1146" s="26" t="n">
        <v>5</v>
      </c>
      <c r="Z1146" s="26" t="n">
        <v>27.14</v>
      </c>
      <c r="AA1146" s="26" t="n">
        <v>13.82</v>
      </c>
    </row>
    <row r="1147">
      <c r="A1147" s="38" t="n">
        <v>80</v>
      </c>
      <c r="B1147" s="39" t="n">
        <v>17</v>
      </c>
      <c r="C1147" s="39" t="n">
        <v>18</v>
      </c>
      <c r="D1147" s="39" t="n">
        <v>24</v>
      </c>
      <c r="E1147" s="39" t="n">
        <v>25</v>
      </c>
      <c r="F1147" s="39" t="n">
        <v>26</v>
      </c>
      <c r="G1147" s="39" t="n">
        <v>30</v>
      </c>
      <c r="H1147" s="39" t="n">
        <v>1</v>
      </c>
      <c r="I1147" s="40" t="inlineStr">
        <is>
          <t>17 18 24 25 26 30</t>
        </is>
      </c>
      <c r="J1147" s="39" t="n">
        <v>140</v>
      </c>
      <c r="K1147" s="39" t="n">
        <v>2</v>
      </c>
      <c r="L1147" s="39" t="n">
        <v>5</v>
      </c>
      <c r="M1147" s="39" t="n">
        <v>13</v>
      </c>
      <c r="N1147" s="39" t="n">
        <v>3</v>
      </c>
      <c r="O1147" s="39" t="inlineStr">
        <is>
          <t>고4 저2</t>
        </is>
      </c>
      <c r="P1147" s="38" t="n">
        <v>36</v>
      </c>
      <c r="Q1147" s="39" t="inlineStr">
        <is>
          <t>-23</t>
        </is>
      </c>
      <c r="R1147" s="39" t="inlineStr">
        <is>
          <t>상위98.8%</t>
        </is>
      </c>
      <c r="S1147" s="39" t="n">
        <v>0</v>
      </c>
      <c r="T1147" s="39" t="n">
        <v>0</v>
      </c>
      <c r="U1147" s="39" t="n">
        <v>0</v>
      </c>
      <c r="V1147" s="39" t="n">
        <v>0</v>
      </c>
      <c r="W1147" s="39" t="n">
        <v>0</v>
      </c>
      <c r="X1147" s="39" t="n">
        <v>18</v>
      </c>
      <c r="Y1147" s="39" t="n">
        <v>1</v>
      </c>
      <c r="Z1147" s="39" t="n">
        <v>138.1</v>
      </c>
      <c r="AA1147" s="39" t="n">
        <v>11.36</v>
      </c>
    </row>
    <row r="1148">
      <c r="A1148" s="27" t="n">
        <v>79</v>
      </c>
      <c r="B1148" s="28" t="n">
        <v>3</v>
      </c>
      <c r="C1148" s="28" t="n">
        <v>12</v>
      </c>
      <c r="D1148" s="28" t="n">
        <v>24</v>
      </c>
      <c r="E1148" s="28" t="n">
        <v>27</v>
      </c>
      <c r="F1148" s="28" t="n">
        <v>30</v>
      </c>
      <c r="G1148" s="28" t="n">
        <v>32</v>
      </c>
      <c r="H1148" s="28" t="n">
        <v>14</v>
      </c>
      <c r="I1148" s="30" t="inlineStr">
        <is>
          <t>3 12 24 27 30 32</t>
        </is>
      </c>
      <c r="J1148" s="28" t="n">
        <v>128</v>
      </c>
      <c r="K1148" s="28" t="n">
        <v>2</v>
      </c>
      <c r="L1148" s="28" t="n">
        <v>9</v>
      </c>
      <c r="M1148" s="28" t="n">
        <v>29</v>
      </c>
      <c r="N1148" s="28" t="n">
        <v>0</v>
      </c>
      <c r="O1148" s="28" t="inlineStr">
        <is>
          <t>고4 저2</t>
        </is>
      </c>
      <c r="P1148" s="27" t="n">
        <v>65</v>
      </c>
      <c r="Q1148" s="28" t="inlineStr">
        <is>
          <t>+6</t>
        </is>
      </c>
      <c r="R1148" s="28" t="inlineStr">
        <is>
          <t>상위32.5%</t>
        </is>
      </c>
      <c r="S1148" s="28" t="n">
        <v>7</v>
      </c>
      <c r="T1148" s="28" t="n">
        <v>0</v>
      </c>
      <c r="U1148" s="28" t="n">
        <v>0</v>
      </c>
      <c r="V1148" s="28" t="n">
        <v>0</v>
      </c>
      <c r="W1148" s="28" t="n">
        <v>3</v>
      </c>
      <c r="X1148" s="28" t="n">
        <v>28</v>
      </c>
      <c r="Y1148" s="28" t="n">
        <v>4</v>
      </c>
      <c r="Z1148" s="28" t="n">
        <v>34.16</v>
      </c>
      <c r="AA1148" s="28" t="n">
        <v>16.52</v>
      </c>
    </row>
    <row r="1149">
      <c r="A1149" s="27" t="n">
        <v>78</v>
      </c>
      <c r="B1149" s="28" t="n">
        <v>10</v>
      </c>
      <c r="C1149" s="28" t="n">
        <v>13</v>
      </c>
      <c r="D1149" s="28" t="n">
        <v>25</v>
      </c>
      <c r="E1149" s="28" t="n">
        <v>29</v>
      </c>
      <c r="F1149" s="28" t="n">
        <v>33</v>
      </c>
      <c r="G1149" s="28" t="n">
        <v>35</v>
      </c>
      <c r="H1149" s="28" t="n">
        <v>38</v>
      </c>
      <c r="I1149" s="30" t="inlineStr">
        <is>
          <t>10 13 25 29 33 35</t>
        </is>
      </c>
      <c r="J1149" s="28" t="n">
        <v>145</v>
      </c>
      <c r="K1149" s="28" t="n">
        <v>5</v>
      </c>
      <c r="L1149" s="28" t="n">
        <v>9</v>
      </c>
      <c r="M1149" s="28" t="n">
        <v>25</v>
      </c>
      <c r="N1149" s="28" t="n">
        <v>0</v>
      </c>
      <c r="O1149" s="28" t="inlineStr">
        <is>
          <t>고4 저2</t>
        </is>
      </c>
      <c r="P1149" s="27" t="n">
        <v>66</v>
      </c>
      <c r="Q1149" s="28" t="inlineStr">
        <is>
          <t>+7</t>
        </is>
      </c>
      <c r="R1149" s="28" t="inlineStr">
        <is>
          <t>상위29.4%</t>
        </is>
      </c>
      <c r="S1149" s="28" t="n">
        <v>6</v>
      </c>
      <c r="T1149" s="28" t="n">
        <v>0</v>
      </c>
      <c r="U1149" s="28" t="n">
        <v>0</v>
      </c>
      <c r="V1149" s="28" t="n">
        <v>0</v>
      </c>
      <c r="W1149" s="28" t="n">
        <v>2</v>
      </c>
      <c r="X1149" s="28" t="n">
        <v>30</v>
      </c>
      <c r="Y1149" s="28" t="n">
        <v>4</v>
      </c>
      <c r="Z1149" s="28" t="n">
        <v>35.2</v>
      </c>
      <c r="AA1149" s="28" t="n">
        <v>15.95</v>
      </c>
    </row>
    <row r="1150">
      <c r="A1150" s="38" t="n">
        <v>77</v>
      </c>
      <c r="B1150" s="39" t="n">
        <v>2</v>
      </c>
      <c r="C1150" s="39" t="n">
        <v>18</v>
      </c>
      <c r="D1150" s="39" t="n">
        <v>29</v>
      </c>
      <c r="E1150" s="39" t="n">
        <v>32</v>
      </c>
      <c r="F1150" s="39" t="n">
        <v>43</v>
      </c>
      <c r="G1150" s="39" t="n">
        <v>44</v>
      </c>
      <c r="H1150" s="39" t="n">
        <v>37</v>
      </c>
      <c r="I1150" s="40" t="inlineStr">
        <is>
          <t>2 18 29 32 43 44</t>
        </is>
      </c>
      <c r="J1150" s="39" t="n">
        <v>168</v>
      </c>
      <c r="K1150" s="39" t="n">
        <v>2</v>
      </c>
      <c r="L1150" s="39" t="n">
        <v>8</v>
      </c>
      <c r="M1150" s="39" t="n">
        <v>42</v>
      </c>
      <c r="N1150" s="39" t="n">
        <v>1</v>
      </c>
      <c r="O1150" s="39" t="inlineStr">
        <is>
          <t>고4 저2</t>
        </is>
      </c>
      <c r="P1150" s="38" t="n">
        <v>49</v>
      </c>
      <c r="Q1150" s="39" t="inlineStr">
        <is>
          <t>-10</t>
        </is>
      </c>
      <c r="R1150" s="39" t="inlineStr">
        <is>
          <t>상위84.8%</t>
        </is>
      </c>
      <c r="S1150" s="39" t="n">
        <v>3</v>
      </c>
      <c r="T1150" s="39" t="n">
        <v>0</v>
      </c>
      <c r="U1150" s="39" t="n">
        <v>0</v>
      </c>
      <c r="V1150" s="39" t="n">
        <v>0</v>
      </c>
      <c r="W1150" s="39" t="n">
        <v>1</v>
      </c>
      <c r="X1150" s="39" t="n">
        <v>23</v>
      </c>
      <c r="Y1150" s="39" t="n">
        <v>3</v>
      </c>
      <c r="Z1150" s="39" t="n">
        <v>51.56</v>
      </c>
      <c r="AA1150" s="39" t="n">
        <v>18.98</v>
      </c>
    </row>
    <row r="1151">
      <c r="A1151" s="38" t="n">
        <v>76</v>
      </c>
      <c r="B1151" s="39" t="n">
        <v>1</v>
      </c>
      <c r="C1151" s="39" t="n">
        <v>3</v>
      </c>
      <c r="D1151" s="39" t="n">
        <v>15</v>
      </c>
      <c r="E1151" s="39" t="n">
        <v>22</v>
      </c>
      <c r="F1151" s="39" t="n">
        <v>25</v>
      </c>
      <c r="G1151" s="39" t="n">
        <v>37</v>
      </c>
      <c r="H1151" s="39" t="n">
        <v>43</v>
      </c>
      <c r="I1151" s="40" t="inlineStr">
        <is>
          <t>1 3 15 22 25 37</t>
        </is>
      </c>
      <c r="J1151" s="39" t="n">
        <v>103</v>
      </c>
      <c r="K1151" s="39" t="n">
        <v>5</v>
      </c>
      <c r="L1151" s="39" t="n">
        <v>8</v>
      </c>
      <c r="M1151" s="39" t="n">
        <v>36</v>
      </c>
      <c r="N1151" s="39" t="n">
        <v>0</v>
      </c>
      <c r="O1151" s="39" t="inlineStr">
        <is>
          <t>고2 저4</t>
        </is>
      </c>
      <c r="P1151" s="38" t="n">
        <v>51</v>
      </c>
      <c r="Q1151" s="39" t="inlineStr">
        <is>
          <t>-8</t>
        </is>
      </c>
      <c r="R1151" s="39" t="inlineStr">
        <is>
          <t>상위79.2%</t>
        </is>
      </c>
      <c r="S1151" s="39" t="n">
        <v>3</v>
      </c>
      <c r="T1151" s="39" t="n">
        <v>0</v>
      </c>
      <c r="U1151" s="39" t="n">
        <v>0</v>
      </c>
      <c r="V1151" s="39" t="n">
        <v>0</v>
      </c>
      <c r="W1151" s="39" t="n">
        <v>1</v>
      </c>
      <c r="X1151" s="39" t="n">
        <v>24</v>
      </c>
      <c r="Y1151" s="39" t="n">
        <v>2</v>
      </c>
      <c r="Z1151" s="39" t="n">
        <v>74.51000000000001</v>
      </c>
      <c r="AA1151" s="39" t="n">
        <v>12.91</v>
      </c>
    </row>
    <row r="1152">
      <c r="A1152" s="38" t="n">
        <v>75</v>
      </c>
      <c r="B1152" s="39" t="n">
        <v>2</v>
      </c>
      <c r="C1152" s="39" t="n">
        <v>5</v>
      </c>
      <c r="D1152" s="39" t="n">
        <v>24</v>
      </c>
      <c r="E1152" s="39" t="n">
        <v>32</v>
      </c>
      <c r="F1152" s="39" t="n">
        <v>34</v>
      </c>
      <c r="G1152" s="39" t="n">
        <v>44</v>
      </c>
      <c r="H1152" s="39" t="n">
        <v>28</v>
      </c>
      <c r="I1152" s="40" t="inlineStr">
        <is>
          <t>2 5 24 32 34 44</t>
        </is>
      </c>
      <c r="J1152" s="39" t="n">
        <v>141</v>
      </c>
      <c r="K1152" s="39" t="n">
        <v>1</v>
      </c>
      <c r="L1152" s="39" t="n">
        <v>9</v>
      </c>
      <c r="M1152" s="39" t="n">
        <v>42</v>
      </c>
      <c r="N1152" s="39" t="n">
        <v>0</v>
      </c>
      <c r="O1152" s="39" t="inlineStr">
        <is>
          <t>고4 저2</t>
        </is>
      </c>
      <c r="P1152" s="38" t="n">
        <v>49</v>
      </c>
      <c r="Q1152" s="39" t="inlineStr">
        <is>
          <t>-10</t>
        </is>
      </c>
      <c r="R1152" s="39" t="inlineStr">
        <is>
          <t>상위84.8%</t>
        </is>
      </c>
      <c r="S1152" s="39" t="n">
        <v>3</v>
      </c>
      <c r="T1152" s="39" t="n">
        <v>0</v>
      </c>
      <c r="U1152" s="39" t="n">
        <v>0</v>
      </c>
      <c r="V1152" s="39" t="n">
        <v>0</v>
      </c>
      <c r="W1152" s="39" t="n">
        <v>1</v>
      </c>
      <c r="X1152" s="39" t="n">
        <v>23</v>
      </c>
      <c r="Y1152" s="39" t="n">
        <v>4</v>
      </c>
      <c r="Z1152" s="39" t="n">
        <v>39.15</v>
      </c>
      <c r="AA1152" s="39" t="n">
        <v>18.85</v>
      </c>
    </row>
    <row r="1153">
      <c r="A1153" s="38" t="n">
        <v>74</v>
      </c>
      <c r="B1153" s="39" t="n">
        <v>6</v>
      </c>
      <c r="C1153" s="39" t="n">
        <v>15</v>
      </c>
      <c r="D1153" s="39" t="n">
        <v>17</v>
      </c>
      <c r="E1153" s="39" t="n">
        <v>18</v>
      </c>
      <c r="F1153" s="39" t="n">
        <v>35</v>
      </c>
      <c r="G1153" s="39" t="n">
        <v>40</v>
      </c>
      <c r="H1153" s="39" t="n">
        <v>23</v>
      </c>
      <c r="I1153" s="40" t="inlineStr">
        <is>
          <t>6 15 17 18 35 40</t>
        </is>
      </c>
      <c r="J1153" s="39" t="n">
        <v>131</v>
      </c>
      <c r="K1153" s="39" t="n">
        <v>3</v>
      </c>
      <c r="L1153" s="39" t="n">
        <v>10</v>
      </c>
      <c r="M1153" s="39" t="n">
        <v>34</v>
      </c>
      <c r="N1153" s="39" t="n">
        <v>1</v>
      </c>
      <c r="O1153" s="39" t="inlineStr">
        <is>
          <t>고2 저4</t>
        </is>
      </c>
      <c r="P1153" s="38" t="n">
        <v>43</v>
      </c>
      <c r="Q1153" s="39" t="inlineStr">
        <is>
          <t>-16</t>
        </is>
      </c>
      <c r="R1153" s="39" t="inlineStr">
        <is>
          <t>상위94.4%</t>
        </is>
      </c>
      <c r="S1153" s="39" t="n">
        <v>4</v>
      </c>
      <c r="T1153" s="39" t="n">
        <v>0</v>
      </c>
      <c r="U1153" s="39" t="n">
        <v>0</v>
      </c>
      <c r="V1153" s="39" t="n">
        <v>0</v>
      </c>
      <c r="W1153" s="39" t="n">
        <v>1</v>
      </c>
      <c r="X1153" s="39" t="n">
        <v>20</v>
      </c>
      <c r="Y1153" s="39" t="n">
        <v>3</v>
      </c>
      <c r="Z1153" s="39" t="n">
        <v>52.85</v>
      </c>
      <c r="AA1153" s="39" t="n">
        <v>10.75</v>
      </c>
    </row>
    <row r="1154">
      <c r="A1154" s="27" t="n">
        <v>73</v>
      </c>
      <c r="B1154" s="28" t="n">
        <v>3</v>
      </c>
      <c r="C1154" s="28" t="n">
        <v>12</v>
      </c>
      <c r="D1154" s="28" t="n">
        <v>18</v>
      </c>
      <c r="E1154" s="28" t="n">
        <v>32</v>
      </c>
      <c r="F1154" s="28" t="n">
        <v>40</v>
      </c>
      <c r="G1154" s="28" t="n">
        <v>43</v>
      </c>
      <c r="H1154" s="28" t="n">
        <v>38</v>
      </c>
      <c r="I1154" s="30" t="inlineStr">
        <is>
          <t>3 12 18 32 40 43</t>
        </is>
      </c>
      <c r="J1154" s="28" t="n">
        <v>148</v>
      </c>
      <c r="K1154" s="28" t="n">
        <v>2</v>
      </c>
      <c r="L1154" s="28" t="n">
        <v>10</v>
      </c>
      <c r="M1154" s="28" t="n">
        <v>40</v>
      </c>
      <c r="N1154" s="28" t="n">
        <v>0</v>
      </c>
      <c r="O1154" s="28" t="inlineStr">
        <is>
          <t>고3 저3</t>
        </is>
      </c>
      <c r="P1154" s="27" t="n">
        <v>60</v>
      </c>
      <c r="Q1154" s="28" t="inlineStr">
        <is>
          <t>+1</t>
        </is>
      </c>
      <c r="R1154" s="28" t="inlineStr">
        <is>
          <t>상위48.5%</t>
        </is>
      </c>
      <c r="S1154" s="28" t="n">
        <v>7</v>
      </c>
      <c r="T1154" s="28" t="n">
        <v>0</v>
      </c>
      <c r="U1154" s="28" t="n">
        <v>0</v>
      </c>
      <c r="V1154" s="28" t="n">
        <v>0</v>
      </c>
      <c r="W1154" s="28" t="n">
        <v>2</v>
      </c>
      <c r="X1154" s="28" t="n">
        <v>27</v>
      </c>
      <c r="Y1154" s="28" t="n">
        <v>6</v>
      </c>
      <c r="Z1154" s="28" t="n">
        <v>27.67</v>
      </c>
      <c r="AA1154" s="28" t="n">
        <v>16.88</v>
      </c>
    </row>
    <row r="1155">
      <c r="A1155" s="25" t="n">
        <v>72</v>
      </c>
      <c r="B1155" s="26" t="n">
        <v>2</v>
      </c>
      <c r="C1155" s="26" t="n">
        <v>4</v>
      </c>
      <c r="D1155" s="26" t="n">
        <v>11</v>
      </c>
      <c r="E1155" s="26" t="n">
        <v>17</v>
      </c>
      <c r="F1155" s="26" t="n">
        <v>26</v>
      </c>
      <c r="G1155" s="26" t="n">
        <v>27</v>
      </c>
      <c r="H1155" s="26" t="n">
        <v>1</v>
      </c>
      <c r="I1155" s="44" t="inlineStr">
        <is>
          <t>2 4 11 17 26 27</t>
        </is>
      </c>
      <c r="J1155" s="26" t="n">
        <v>87</v>
      </c>
      <c r="K1155" s="26" t="n">
        <v>3</v>
      </c>
      <c r="L1155" s="26" t="n">
        <v>8</v>
      </c>
      <c r="M1155" s="26" t="n">
        <v>25</v>
      </c>
      <c r="N1155" s="26" t="n">
        <v>1</v>
      </c>
      <c r="O1155" s="26" t="inlineStr">
        <is>
          <t>고2 저4</t>
        </is>
      </c>
      <c r="P1155" s="25" t="n">
        <v>83</v>
      </c>
      <c r="Q1155" s="26" t="inlineStr">
        <is>
          <t>+24</t>
        </is>
      </c>
      <c r="R1155" s="26" t="inlineStr">
        <is>
          <t>상위1.9%</t>
        </is>
      </c>
      <c r="S1155" s="26" t="n">
        <v>8</v>
      </c>
      <c r="T1155" s="26" t="n">
        <v>0</v>
      </c>
      <c r="U1155" s="26" t="n">
        <v>0</v>
      </c>
      <c r="V1155" s="26" t="n">
        <v>0</v>
      </c>
      <c r="W1155" s="26" t="n">
        <v>3</v>
      </c>
      <c r="X1155" s="26" t="n">
        <v>37</v>
      </c>
      <c r="Y1155" s="26" t="n">
        <v>13</v>
      </c>
      <c r="Z1155" s="26" t="n">
        <v>32.61</v>
      </c>
      <c r="AA1155" s="26" t="n">
        <v>15.33</v>
      </c>
    </row>
    <row r="1156">
      <c r="A1156" s="38" t="n">
        <v>71</v>
      </c>
      <c r="B1156" s="39" t="n">
        <v>5</v>
      </c>
      <c r="C1156" s="39" t="n">
        <v>9</v>
      </c>
      <c r="D1156" s="39" t="n">
        <v>12</v>
      </c>
      <c r="E1156" s="39" t="n">
        <v>16</v>
      </c>
      <c r="F1156" s="39" t="n">
        <v>29</v>
      </c>
      <c r="G1156" s="39" t="n">
        <v>41</v>
      </c>
      <c r="H1156" s="39" t="n">
        <v>21</v>
      </c>
      <c r="I1156" s="40" t="inlineStr">
        <is>
          <t>5 9 12 16 29 41</t>
        </is>
      </c>
      <c r="J1156" s="39" t="n">
        <v>112</v>
      </c>
      <c r="K1156" s="39" t="n">
        <v>4</v>
      </c>
      <c r="L1156" s="39" t="n">
        <v>8</v>
      </c>
      <c r="M1156" s="39" t="n">
        <v>36</v>
      </c>
      <c r="N1156" s="39" t="n">
        <v>0</v>
      </c>
      <c r="O1156" s="39" t="inlineStr">
        <is>
          <t>고2 저4</t>
        </is>
      </c>
      <c r="P1156" s="38" t="n">
        <v>48</v>
      </c>
      <c r="Q1156" s="39" t="inlineStr">
        <is>
          <t>-11</t>
        </is>
      </c>
      <c r="R1156" s="39" t="inlineStr">
        <is>
          <t>상위87.0%</t>
        </is>
      </c>
      <c r="S1156" s="39" t="n">
        <v>3</v>
      </c>
      <c r="T1156" s="39" t="n">
        <v>0</v>
      </c>
      <c r="U1156" s="39" t="n">
        <v>0</v>
      </c>
      <c r="V1156" s="39" t="n">
        <v>0</v>
      </c>
      <c r="W1156" s="39" t="n">
        <v>0</v>
      </c>
      <c r="X1156" s="39" t="n">
        <v>24</v>
      </c>
      <c r="Y1156" s="39" t="inlineStr">
        <is>
          <t>-</t>
        </is>
      </c>
      <c r="Z1156" s="39" t="inlineStr">
        <is>
          <t>-</t>
        </is>
      </c>
      <c r="AA1156" s="39" t="n">
        <v>7.44</v>
      </c>
    </row>
    <row r="1157">
      <c r="A1157" s="27" t="n">
        <v>70</v>
      </c>
      <c r="B1157" s="28" t="n">
        <v>5</v>
      </c>
      <c r="C1157" s="28" t="n">
        <v>19</v>
      </c>
      <c r="D1157" s="28" t="n">
        <v>22</v>
      </c>
      <c r="E1157" s="28" t="n">
        <v>25</v>
      </c>
      <c r="F1157" s="28" t="n">
        <v>28</v>
      </c>
      <c r="G1157" s="28" t="n">
        <v>43</v>
      </c>
      <c r="H1157" s="28" t="n">
        <v>26</v>
      </c>
      <c r="I1157" s="30" t="inlineStr">
        <is>
          <t>5 19 22 25 28 43</t>
        </is>
      </c>
      <c r="J1157" s="28" t="n">
        <v>142</v>
      </c>
      <c r="K1157" s="28" t="n">
        <v>4</v>
      </c>
      <c r="L1157" s="28" t="n">
        <v>7</v>
      </c>
      <c r="M1157" s="28" t="n">
        <v>38</v>
      </c>
      <c r="N1157" s="28" t="n">
        <v>0</v>
      </c>
      <c r="O1157" s="28" t="inlineStr">
        <is>
          <t>고3 저3</t>
        </is>
      </c>
      <c r="P1157" s="27" t="n">
        <v>61</v>
      </c>
      <c r="Q1157" s="28" t="inlineStr">
        <is>
          <t>+2</t>
        </is>
      </c>
      <c r="R1157" s="28" t="inlineStr">
        <is>
          <t>상위45.2%</t>
        </is>
      </c>
      <c r="S1157" s="28" t="n">
        <v>5</v>
      </c>
      <c r="T1157" s="28" t="n">
        <v>0</v>
      </c>
      <c r="U1157" s="28" t="n">
        <v>0</v>
      </c>
      <c r="V1157" s="28" t="n">
        <v>0</v>
      </c>
      <c r="W1157" s="28" t="n">
        <v>1</v>
      </c>
      <c r="X1157" s="28" t="n">
        <v>29</v>
      </c>
      <c r="Y1157" s="28" t="n">
        <v>3</v>
      </c>
      <c r="Z1157" s="28" t="n">
        <v>50.31</v>
      </c>
      <c r="AA1157" s="28" t="n">
        <v>12.96</v>
      </c>
    </row>
    <row r="1158">
      <c r="A1158" s="27" t="n">
        <v>69</v>
      </c>
      <c r="B1158" s="28" t="n">
        <v>5</v>
      </c>
      <c r="C1158" s="28" t="n">
        <v>8</v>
      </c>
      <c r="D1158" s="28" t="n">
        <v>14</v>
      </c>
      <c r="E1158" s="28" t="n">
        <v>15</v>
      </c>
      <c r="F1158" s="28" t="n">
        <v>19</v>
      </c>
      <c r="G1158" s="28" t="n">
        <v>39</v>
      </c>
      <c r="H1158" s="28" t="n">
        <v>35</v>
      </c>
      <c r="I1158" s="30" t="inlineStr">
        <is>
          <t>5 8 14 15 19 39</t>
        </is>
      </c>
      <c r="J1158" s="28" t="n">
        <v>100</v>
      </c>
      <c r="K1158" s="28" t="n">
        <v>4</v>
      </c>
      <c r="L1158" s="28" t="n">
        <v>10</v>
      </c>
      <c r="M1158" s="28" t="n">
        <v>34</v>
      </c>
      <c r="N1158" s="28" t="n">
        <v>1</v>
      </c>
      <c r="O1158" s="28" t="inlineStr">
        <is>
          <t>고1 저5</t>
        </is>
      </c>
      <c r="P1158" s="27" t="n">
        <v>60</v>
      </c>
      <c r="Q1158" s="28" t="inlineStr">
        <is>
          <t>+1</t>
        </is>
      </c>
      <c r="R1158" s="28" t="inlineStr">
        <is>
          <t>상위48.5%</t>
        </is>
      </c>
      <c r="S1158" s="28" t="n">
        <v>5</v>
      </c>
      <c r="T1158" s="28" t="n">
        <v>0</v>
      </c>
      <c r="U1158" s="28" t="n">
        <v>0</v>
      </c>
      <c r="V1158" s="28" t="n">
        <v>0</v>
      </c>
      <c r="W1158" s="28" t="n">
        <v>0</v>
      </c>
      <c r="X1158" s="28" t="n">
        <v>30</v>
      </c>
      <c r="Y1158" s="28" t="n">
        <v>3</v>
      </c>
      <c r="Z1158" s="28" t="n">
        <v>49.63</v>
      </c>
      <c r="AA1158" s="28" t="n">
        <v>17.64</v>
      </c>
    </row>
    <row r="1159">
      <c r="A1159" s="38" t="n">
        <v>68</v>
      </c>
      <c r="B1159" s="39" t="n">
        <v>10</v>
      </c>
      <c r="C1159" s="39" t="n">
        <v>12</v>
      </c>
      <c r="D1159" s="39" t="n">
        <v>15</v>
      </c>
      <c r="E1159" s="39" t="n">
        <v>16</v>
      </c>
      <c r="F1159" s="39" t="n">
        <v>26</v>
      </c>
      <c r="G1159" s="39" t="n">
        <v>39</v>
      </c>
      <c r="H1159" s="39" t="n">
        <v>38</v>
      </c>
      <c r="I1159" s="40" t="inlineStr">
        <is>
          <t>10 12 15 16 26 39</t>
        </is>
      </c>
      <c r="J1159" s="39" t="n">
        <v>118</v>
      </c>
      <c r="K1159" s="39" t="n">
        <v>2</v>
      </c>
      <c r="L1159" s="39" t="n">
        <v>10</v>
      </c>
      <c r="M1159" s="39" t="n">
        <v>29</v>
      </c>
      <c r="N1159" s="39" t="n">
        <v>1</v>
      </c>
      <c r="O1159" s="39" t="inlineStr">
        <is>
          <t>고2 저4</t>
        </is>
      </c>
      <c r="P1159" s="38" t="n">
        <v>42</v>
      </c>
      <c r="Q1159" s="39" t="inlineStr">
        <is>
          <t>-17</t>
        </is>
      </c>
      <c r="R1159" s="39" t="inlineStr">
        <is>
          <t>상위95.6%</t>
        </is>
      </c>
      <c r="S1159" s="39" t="n">
        <v>1</v>
      </c>
      <c r="T1159" s="39" t="n">
        <v>0</v>
      </c>
      <c r="U1159" s="39" t="n">
        <v>0</v>
      </c>
      <c r="V1159" s="39" t="n">
        <v>0</v>
      </c>
      <c r="W1159" s="39" t="n">
        <v>0</v>
      </c>
      <c r="X1159" s="39" t="n">
        <v>21</v>
      </c>
      <c r="Y1159" s="39" t="n">
        <v>5</v>
      </c>
      <c r="Z1159" s="39" t="n">
        <v>29.46</v>
      </c>
      <c r="AA1159" s="39" t="n">
        <v>8.35</v>
      </c>
    </row>
    <row r="1160">
      <c r="A1160" s="27" t="n">
        <v>67</v>
      </c>
      <c r="B1160" s="28" t="n">
        <v>3</v>
      </c>
      <c r="C1160" s="28" t="n">
        <v>7</v>
      </c>
      <c r="D1160" s="28" t="n">
        <v>10</v>
      </c>
      <c r="E1160" s="28" t="n">
        <v>15</v>
      </c>
      <c r="F1160" s="28" t="n">
        <v>36</v>
      </c>
      <c r="G1160" s="28" t="n">
        <v>38</v>
      </c>
      <c r="H1160" s="28" t="n">
        <v>33</v>
      </c>
      <c r="I1160" s="30" t="inlineStr">
        <is>
          <t>3 7 10 15 36 38</t>
        </is>
      </c>
      <c r="J1160" s="28" t="n">
        <v>109</v>
      </c>
      <c r="K1160" s="28" t="n">
        <v>3</v>
      </c>
      <c r="L1160" s="28" t="n">
        <v>10</v>
      </c>
      <c r="M1160" s="28" t="n">
        <v>35</v>
      </c>
      <c r="N1160" s="28" t="n">
        <v>0</v>
      </c>
      <c r="O1160" s="28" t="inlineStr">
        <is>
          <t>고2 저4</t>
        </is>
      </c>
      <c r="P1160" s="27" t="n">
        <v>59</v>
      </c>
      <c r="Q1160" s="28" t="inlineStr">
        <is>
          <t>-0</t>
        </is>
      </c>
      <c r="R1160" s="28" t="inlineStr">
        <is>
          <t>상위52.2%</t>
        </is>
      </c>
      <c r="S1160" s="28" t="n">
        <v>5</v>
      </c>
      <c r="T1160" s="28" t="n">
        <v>0</v>
      </c>
      <c r="U1160" s="28" t="n">
        <v>0</v>
      </c>
      <c r="V1160" s="28" t="n">
        <v>0</v>
      </c>
      <c r="W1160" s="28" t="n">
        <v>3</v>
      </c>
      <c r="X1160" s="28" t="n">
        <v>25</v>
      </c>
      <c r="Y1160" s="28" t="n">
        <v>7</v>
      </c>
      <c r="Z1160" s="28" t="n">
        <v>21.14</v>
      </c>
      <c r="AA1160" s="28" t="n">
        <v>9.380000000000001</v>
      </c>
    </row>
    <row r="1161">
      <c r="A1161" s="41" t="n">
        <v>66</v>
      </c>
      <c r="B1161" s="42" t="n">
        <v>2</v>
      </c>
      <c r="C1161" s="42" t="n">
        <v>3</v>
      </c>
      <c r="D1161" s="42" t="n">
        <v>7</v>
      </c>
      <c r="E1161" s="42" t="n">
        <v>17</v>
      </c>
      <c r="F1161" s="42" t="n">
        <v>22</v>
      </c>
      <c r="G1161" s="42" t="n">
        <v>24</v>
      </c>
      <c r="H1161" s="42" t="n">
        <v>45</v>
      </c>
      <c r="I1161" s="43" t="inlineStr">
        <is>
          <t>2 3 7 17 22 24</t>
        </is>
      </c>
      <c r="J1161" s="42" t="n">
        <v>75</v>
      </c>
      <c r="K1161" s="42" t="n">
        <v>3</v>
      </c>
      <c r="L1161" s="42" t="n">
        <v>8</v>
      </c>
      <c r="M1161" s="42" t="n">
        <v>22</v>
      </c>
      <c r="N1161" s="42" t="n">
        <v>1</v>
      </c>
      <c r="O1161" s="42" t="inlineStr">
        <is>
          <t>고1 저5</t>
        </is>
      </c>
      <c r="P1161" s="41" t="n">
        <v>53</v>
      </c>
      <c r="Q1161" s="42" t="inlineStr">
        <is>
          <t>-6</t>
        </is>
      </c>
      <c r="R1161" s="42" t="inlineStr">
        <is>
          <t>상위73.7%</t>
        </is>
      </c>
      <c r="S1161" s="42" t="n">
        <v>0</v>
      </c>
      <c r="T1161" s="42" t="n">
        <v>0</v>
      </c>
      <c r="U1161" s="42" t="n">
        <v>0</v>
      </c>
      <c r="V1161" s="42" t="n">
        <v>0</v>
      </c>
      <c r="W1161" s="42" t="n">
        <v>1</v>
      </c>
      <c r="X1161" s="42" t="n">
        <v>25</v>
      </c>
      <c r="Y1161" s="42" t="n">
        <v>4</v>
      </c>
      <c r="Z1161" s="42" t="n">
        <v>36.85</v>
      </c>
      <c r="AA1161" s="42" t="n">
        <v>10.17</v>
      </c>
    </row>
    <row r="1162">
      <c r="A1162" s="25" t="n">
        <v>65</v>
      </c>
      <c r="B1162" s="26" t="n">
        <v>4</v>
      </c>
      <c r="C1162" s="26" t="n">
        <v>25</v>
      </c>
      <c r="D1162" s="26" t="n">
        <v>33</v>
      </c>
      <c r="E1162" s="26" t="n">
        <v>36</v>
      </c>
      <c r="F1162" s="26" t="n">
        <v>40</v>
      </c>
      <c r="G1162" s="26" t="n">
        <v>43</v>
      </c>
      <c r="H1162" s="26" t="n">
        <v>39</v>
      </c>
      <c r="I1162" s="44" t="inlineStr">
        <is>
          <t>4 25 33 36 40 43</t>
        </is>
      </c>
      <c r="J1162" s="26" t="n">
        <v>181</v>
      </c>
      <c r="K1162" s="26" t="n">
        <v>3</v>
      </c>
      <c r="L1162" s="26" t="n">
        <v>8</v>
      </c>
      <c r="M1162" s="26" t="n">
        <v>39</v>
      </c>
      <c r="N1162" s="26" t="n">
        <v>0</v>
      </c>
      <c r="O1162" s="26" t="inlineStr">
        <is>
          <t>고5 저1</t>
        </is>
      </c>
      <c r="P1162" s="25" t="n">
        <v>69</v>
      </c>
      <c r="Q1162" s="26" t="inlineStr">
        <is>
          <t>+10</t>
        </is>
      </c>
      <c r="R1162" s="26" t="inlineStr">
        <is>
          <t>상위19.9%</t>
        </is>
      </c>
      <c r="S1162" s="26" t="n">
        <v>7</v>
      </c>
      <c r="T1162" s="26" t="n">
        <v>0</v>
      </c>
      <c r="U1162" s="26" t="n">
        <v>0</v>
      </c>
      <c r="V1162" s="26" t="n">
        <v>0</v>
      </c>
      <c r="W1162" s="26" t="n">
        <v>3</v>
      </c>
      <c r="X1162" s="26" t="n">
        <v>30</v>
      </c>
      <c r="Y1162" s="26" t="n">
        <v>4</v>
      </c>
      <c r="Z1162" s="26" t="n">
        <v>37.28</v>
      </c>
      <c r="AA1162" s="26" t="n">
        <v>20.69</v>
      </c>
    </row>
    <row r="1163">
      <c r="A1163" s="25" t="n">
        <v>64</v>
      </c>
      <c r="B1163" s="26" t="n">
        <v>14</v>
      </c>
      <c r="C1163" s="26" t="n">
        <v>15</v>
      </c>
      <c r="D1163" s="26" t="n">
        <v>18</v>
      </c>
      <c r="E1163" s="26" t="n">
        <v>21</v>
      </c>
      <c r="F1163" s="26" t="n">
        <v>26</v>
      </c>
      <c r="G1163" s="26" t="n">
        <v>36</v>
      </c>
      <c r="H1163" s="26" t="n">
        <v>39</v>
      </c>
      <c r="I1163" s="44" t="inlineStr">
        <is>
          <t>14 15 18 21 26 36</t>
        </is>
      </c>
      <c r="J1163" s="26" t="n">
        <v>130</v>
      </c>
      <c r="K1163" s="26" t="n">
        <v>2</v>
      </c>
      <c r="L1163" s="26" t="n">
        <v>9</v>
      </c>
      <c r="M1163" s="26" t="n">
        <v>22</v>
      </c>
      <c r="N1163" s="26" t="n">
        <v>1</v>
      </c>
      <c r="O1163" s="26" t="inlineStr">
        <is>
          <t>고2 저4</t>
        </is>
      </c>
      <c r="P1163" s="25" t="n">
        <v>80</v>
      </c>
      <c r="Q1163" s="26" t="inlineStr">
        <is>
          <t>+21</t>
        </is>
      </c>
      <c r="R1163" s="26" t="inlineStr">
        <is>
          <t>상위3.7%</t>
        </is>
      </c>
      <c r="S1163" s="26" t="n">
        <v>9</v>
      </c>
      <c r="T1163" s="26" t="n">
        <v>0</v>
      </c>
      <c r="U1163" s="26" t="n">
        <v>0</v>
      </c>
      <c r="V1163" s="26" t="n">
        <v>1</v>
      </c>
      <c r="W1163" s="26" t="n">
        <v>2</v>
      </c>
      <c r="X1163" s="26" t="n">
        <v>35</v>
      </c>
      <c r="Y1163" s="26" t="n">
        <v>4</v>
      </c>
      <c r="Z1163" s="26" t="n">
        <v>39</v>
      </c>
      <c r="AA1163" s="26" t="n">
        <v>19.51</v>
      </c>
    </row>
    <row r="1164">
      <c r="A1164" s="38" t="n">
        <v>63</v>
      </c>
      <c r="B1164" s="39" t="n">
        <v>3</v>
      </c>
      <c r="C1164" s="39" t="n">
        <v>20</v>
      </c>
      <c r="D1164" s="39" t="n">
        <v>23</v>
      </c>
      <c r="E1164" s="39" t="n">
        <v>36</v>
      </c>
      <c r="F1164" s="39" t="n">
        <v>38</v>
      </c>
      <c r="G1164" s="39" t="n">
        <v>40</v>
      </c>
      <c r="H1164" s="39" t="n">
        <v>5</v>
      </c>
      <c r="I1164" s="40" t="inlineStr">
        <is>
          <t>3 20 23 36 38 40</t>
        </is>
      </c>
      <c r="J1164" s="39" t="n">
        <v>160</v>
      </c>
      <c r="K1164" s="39" t="n">
        <v>2</v>
      </c>
      <c r="L1164" s="39" t="n">
        <v>7</v>
      </c>
      <c r="M1164" s="39" t="n">
        <v>37</v>
      </c>
      <c r="N1164" s="39" t="n">
        <v>0</v>
      </c>
      <c r="O1164" s="39" t="inlineStr">
        <is>
          <t>고4 저2</t>
        </is>
      </c>
      <c r="P1164" s="38" t="n">
        <v>51</v>
      </c>
      <c r="Q1164" s="39" t="inlineStr">
        <is>
          <t>-8</t>
        </is>
      </c>
      <c r="R1164" s="39" t="inlineStr">
        <is>
          <t>상위79.2%</t>
        </is>
      </c>
      <c r="S1164" s="39" t="n">
        <v>4</v>
      </c>
      <c r="T1164" s="39" t="n">
        <v>0</v>
      </c>
      <c r="U1164" s="39" t="n">
        <v>0</v>
      </c>
      <c r="V1164" s="39" t="n">
        <v>0</v>
      </c>
      <c r="W1164" s="39" t="n">
        <v>1</v>
      </c>
      <c r="X1164" s="39" t="n">
        <v>24</v>
      </c>
      <c r="Y1164" s="39" t="n">
        <v>2</v>
      </c>
      <c r="Z1164" s="39" t="n">
        <v>79.22</v>
      </c>
      <c r="AA1164" s="39" t="n">
        <v>10.78</v>
      </c>
    </row>
    <row r="1165">
      <c r="A1165" s="38" t="n">
        <v>62</v>
      </c>
      <c r="B1165" s="39" t="n">
        <v>3</v>
      </c>
      <c r="C1165" s="39" t="n">
        <v>8</v>
      </c>
      <c r="D1165" s="39" t="n">
        <v>15</v>
      </c>
      <c r="E1165" s="39" t="n">
        <v>27</v>
      </c>
      <c r="F1165" s="39" t="n">
        <v>29</v>
      </c>
      <c r="G1165" s="39" t="n">
        <v>35</v>
      </c>
      <c r="H1165" s="39" t="n">
        <v>21</v>
      </c>
      <c r="I1165" s="40" t="inlineStr">
        <is>
          <t>3 8 15 27 29 35</t>
        </is>
      </c>
      <c r="J1165" s="39" t="n">
        <v>117</v>
      </c>
      <c r="K1165" s="39" t="n">
        <v>5</v>
      </c>
      <c r="L1165" s="39" t="n">
        <v>9</v>
      </c>
      <c r="M1165" s="39" t="n">
        <v>32</v>
      </c>
      <c r="N1165" s="39" t="n">
        <v>0</v>
      </c>
      <c r="O1165" s="39" t="inlineStr">
        <is>
          <t>고3 저3</t>
        </is>
      </c>
      <c r="P1165" s="38" t="n">
        <v>49</v>
      </c>
      <c r="Q1165" s="39" t="inlineStr">
        <is>
          <t>-10</t>
        </is>
      </c>
      <c r="R1165" s="39" t="inlineStr">
        <is>
          <t>상위84.8%</t>
        </is>
      </c>
      <c r="S1165" s="39" t="n">
        <v>4</v>
      </c>
      <c r="T1165" s="39" t="n">
        <v>0</v>
      </c>
      <c r="U1165" s="39" t="n">
        <v>0</v>
      </c>
      <c r="V1165" s="39" t="n">
        <v>0</v>
      </c>
      <c r="W1165" s="39" t="n">
        <v>5</v>
      </c>
      <c r="X1165" s="39" t="n">
        <v>17</v>
      </c>
      <c r="Y1165" s="39" t="n">
        <v>1</v>
      </c>
      <c r="Z1165" s="39" t="n">
        <v>158.17</v>
      </c>
      <c r="AA1165" s="39" t="n">
        <v>10.82</v>
      </c>
    </row>
    <row r="1166">
      <c r="A1166" s="25" t="n">
        <v>61</v>
      </c>
      <c r="B1166" s="26" t="n">
        <v>14</v>
      </c>
      <c r="C1166" s="26" t="n">
        <v>15</v>
      </c>
      <c r="D1166" s="26" t="n">
        <v>19</v>
      </c>
      <c r="E1166" s="26" t="n">
        <v>30</v>
      </c>
      <c r="F1166" s="26" t="n">
        <v>38</v>
      </c>
      <c r="G1166" s="26" t="n">
        <v>43</v>
      </c>
      <c r="H1166" s="26" t="n">
        <v>8</v>
      </c>
      <c r="I1166" s="44" t="inlineStr">
        <is>
          <t>14 15 19 30 38 43</t>
        </is>
      </c>
      <c r="J1166" s="26" t="n">
        <v>159</v>
      </c>
      <c r="K1166" s="26" t="n">
        <v>3</v>
      </c>
      <c r="L1166" s="26" t="n">
        <v>8</v>
      </c>
      <c r="M1166" s="26" t="n">
        <v>29</v>
      </c>
      <c r="N1166" s="26" t="n">
        <v>1</v>
      </c>
      <c r="O1166" s="26" t="inlineStr">
        <is>
          <t>고3 저3</t>
        </is>
      </c>
      <c r="P1166" s="25" t="n">
        <v>81</v>
      </c>
      <c r="Q1166" s="26" t="inlineStr">
        <is>
          <t>+22</t>
        </is>
      </c>
      <c r="R1166" s="26" t="inlineStr">
        <is>
          <t>상위2.9%</t>
        </is>
      </c>
      <c r="S1166" s="26" t="n">
        <v>7</v>
      </c>
      <c r="T1166" s="26" t="n">
        <v>0</v>
      </c>
      <c r="U1166" s="26" t="n">
        <v>0</v>
      </c>
      <c r="V1166" s="26" t="n">
        <v>0</v>
      </c>
      <c r="W1166" s="26" t="n">
        <v>1</v>
      </c>
      <c r="X1166" s="26" t="n">
        <v>39</v>
      </c>
      <c r="Y1166" s="26" t="n">
        <v>5</v>
      </c>
      <c r="Z1166" s="26" t="n">
        <v>35.41</v>
      </c>
      <c r="AA1166" s="26" t="n">
        <v>15.25</v>
      </c>
    </row>
    <row r="1167">
      <c r="A1167" s="27" t="n">
        <v>60</v>
      </c>
      <c r="B1167" s="28" t="n">
        <v>2</v>
      </c>
      <c r="C1167" s="28" t="n">
        <v>8</v>
      </c>
      <c r="D1167" s="28" t="n">
        <v>25</v>
      </c>
      <c r="E1167" s="28" t="n">
        <v>36</v>
      </c>
      <c r="F1167" s="28" t="n">
        <v>39</v>
      </c>
      <c r="G1167" s="28" t="n">
        <v>42</v>
      </c>
      <c r="H1167" s="28" t="n">
        <v>11</v>
      </c>
      <c r="I1167" s="30" t="inlineStr">
        <is>
          <t>2 8 25 36 39 42</t>
        </is>
      </c>
      <c r="J1167" s="28" t="n">
        <v>152</v>
      </c>
      <c r="K1167" s="28" t="n">
        <v>2</v>
      </c>
      <c r="L1167" s="28" t="n">
        <v>6</v>
      </c>
      <c r="M1167" s="28" t="n">
        <v>40</v>
      </c>
      <c r="N1167" s="28" t="n">
        <v>0</v>
      </c>
      <c r="O1167" s="28" t="inlineStr">
        <is>
          <t>고4 저2</t>
        </is>
      </c>
      <c r="P1167" s="27" t="n">
        <v>61</v>
      </c>
      <c r="Q1167" s="28" t="inlineStr">
        <is>
          <t>+2</t>
        </is>
      </c>
      <c r="R1167" s="28" t="inlineStr">
        <is>
          <t>상위45.2%</t>
        </is>
      </c>
      <c r="S1167" s="28" t="n">
        <v>5</v>
      </c>
      <c r="T1167" s="28" t="n">
        <v>0</v>
      </c>
      <c r="U1167" s="28" t="n">
        <v>0</v>
      </c>
      <c r="V1167" s="28" t="n">
        <v>0</v>
      </c>
      <c r="W1167" s="28" t="n">
        <v>1</v>
      </c>
      <c r="X1167" s="28" t="n">
        <v>29</v>
      </c>
      <c r="Y1167" s="28" t="n">
        <v>7</v>
      </c>
      <c r="Z1167" s="28" t="n">
        <v>21.73</v>
      </c>
      <c r="AA1167" s="28" t="n">
        <v>20.06</v>
      </c>
    </row>
    <row r="1168">
      <c r="A1168" s="41" t="n">
        <v>59</v>
      </c>
      <c r="B1168" s="42" t="n">
        <v>6</v>
      </c>
      <c r="C1168" s="42" t="n">
        <v>29</v>
      </c>
      <c r="D1168" s="42" t="n">
        <v>36</v>
      </c>
      <c r="E1168" s="42" t="n">
        <v>39</v>
      </c>
      <c r="F1168" s="42" t="n">
        <v>41</v>
      </c>
      <c r="G1168" s="42" t="n">
        <v>45</v>
      </c>
      <c r="H1168" s="42" t="n">
        <v>13</v>
      </c>
      <c r="I1168" s="43" t="inlineStr">
        <is>
          <t>6 29 36 39 41 45</t>
        </is>
      </c>
      <c r="J1168" s="42" t="n">
        <v>196</v>
      </c>
      <c r="K1168" s="42" t="n">
        <v>4</v>
      </c>
      <c r="L1168" s="42" t="n">
        <v>10</v>
      </c>
      <c r="M1168" s="42" t="n">
        <v>39</v>
      </c>
      <c r="N1168" s="42" t="n">
        <v>0</v>
      </c>
      <c r="O1168" s="42" t="inlineStr">
        <is>
          <t>고5 저1</t>
        </is>
      </c>
      <c r="P1168" s="41" t="n">
        <v>53</v>
      </c>
      <c r="Q1168" s="42" t="inlineStr">
        <is>
          <t>-6</t>
        </is>
      </c>
      <c r="R1168" s="42" t="inlineStr">
        <is>
          <t>상위73.7%</t>
        </is>
      </c>
      <c r="S1168" s="42" t="n">
        <v>3</v>
      </c>
      <c r="T1168" s="42" t="n">
        <v>0</v>
      </c>
      <c r="U1168" s="42" t="n">
        <v>0</v>
      </c>
      <c r="V1168" s="42" t="n">
        <v>0</v>
      </c>
      <c r="W1168" s="42" t="n">
        <v>1</v>
      </c>
      <c r="X1168" s="42" t="n">
        <v>25</v>
      </c>
      <c r="Y1168" s="42" t="n">
        <v>4</v>
      </c>
      <c r="Z1168" s="42" t="n">
        <v>41.28</v>
      </c>
      <c r="AA1168" s="42" t="n">
        <v>9.130000000000001</v>
      </c>
    </row>
    <row r="1169">
      <c r="A1169" s="25" t="n">
        <v>58</v>
      </c>
      <c r="B1169" s="26" t="n">
        <v>10</v>
      </c>
      <c r="C1169" s="26" t="n">
        <v>24</v>
      </c>
      <c r="D1169" s="26" t="n">
        <v>25</v>
      </c>
      <c r="E1169" s="26" t="n">
        <v>33</v>
      </c>
      <c r="F1169" s="26" t="n">
        <v>40</v>
      </c>
      <c r="G1169" s="26" t="n">
        <v>44</v>
      </c>
      <c r="H1169" s="26" t="n">
        <v>1</v>
      </c>
      <c r="I1169" s="44" t="inlineStr">
        <is>
          <t>10 24 25 33 40 44</t>
        </is>
      </c>
      <c r="J1169" s="26" t="n">
        <v>176</v>
      </c>
      <c r="K1169" s="26" t="n">
        <v>2</v>
      </c>
      <c r="L1169" s="26" t="n">
        <v>9</v>
      </c>
      <c r="M1169" s="26" t="n">
        <v>34</v>
      </c>
      <c r="N1169" s="26" t="n">
        <v>1</v>
      </c>
      <c r="O1169" s="26" t="inlineStr">
        <is>
          <t>고5 저1</t>
        </is>
      </c>
      <c r="P1169" s="25" t="n">
        <v>76</v>
      </c>
      <c r="Q1169" s="26" t="inlineStr">
        <is>
          <t>+17</t>
        </is>
      </c>
      <c r="R1169" s="26" t="inlineStr">
        <is>
          <t>상위6.5%</t>
        </is>
      </c>
      <c r="S1169" s="26" t="n">
        <v>7</v>
      </c>
      <c r="T1169" s="26" t="n">
        <v>0</v>
      </c>
      <c r="U1169" s="26" t="n">
        <v>0</v>
      </c>
      <c r="V1169" s="26" t="n">
        <v>0</v>
      </c>
      <c r="W1169" s="26" t="n">
        <v>2</v>
      </c>
      <c r="X1169" s="26" t="n">
        <v>35</v>
      </c>
      <c r="Y1169" s="26" t="n">
        <v>4</v>
      </c>
      <c r="Z1169" s="26" t="n">
        <v>36.76</v>
      </c>
      <c r="AA1169" s="26" t="n">
        <v>18.75</v>
      </c>
    </row>
    <row r="1170">
      <c r="A1170" s="27" t="n">
        <v>57</v>
      </c>
      <c r="B1170" s="28" t="n">
        <v>7</v>
      </c>
      <c r="C1170" s="28" t="n">
        <v>10</v>
      </c>
      <c r="D1170" s="28" t="n">
        <v>16</v>
      </c>
      <c r="E1170" s="28" t="n">
        <v>25</v>
      </c>
      <c r="F1170" s="28" t="n">
        <v>29</v>
      </c>
      <c r="G1170" s="28" t="n">
        <v>44</v>
      </c>
      <c r="H1170" s="28" t="n">
        <v>6</v>
      </c>
      <c r="I1170" s="30" t="inlineStr">
        <is>
          <t>7 10 16 25 29 44</t>
        </is>
      </c>
      <c r="J1170" s="28" t="n">
        <v>131</v>
      </c>
      <c r="K1170" s="28" t="n">
        <v>3</v>
      </c>
      <c r="L1170" s="28" t="n">
        <v>7</v>
      </c>
      <c r="M1170" s="28" t="n">
        <v>37</v>
      </c>
      <c r="N1170" s="28" t="n">
        <v>0</v>
      </c>
      <c r="O1170" s="28" t="inlineStr">
        <is>
          <t>고3 저3</t>
        </is>
      </c>
      <c r="P1170" s="27" t="n">
        <v>60</v>
      </c>
      <c r="Q1170" s="28" t="inlineStr">
        <is>
          <t>+1</t>
        </is>
      </c>
      <c r="R1170" s="28" t="inlineStr">
        <is>
          <t>상위48.5%</t>
        </is>
      </c>
      <c r="S1170" s="28" t="n">
        <v>6</v>
      </c>
      <c r="T1170" s="28" t="n">
        <v>0</v>
      </c>
      <c r="U1170" s="28" t="n">
        <v>0</v>
      </c>
      <c r="V1170" s="28" t="n">
        <v>0</v>
      </c>
      <c r="W1170" s="28" t="n">
        <v>2</v>
      </c>
      <c r="X1170" s="28" t="n">
        <v>27</v>
      </c>
      <c r="Y1170" s="28" t="n">
        <v>4</v>
      </c>
      <c r="Z1170" s="28" t="n">
        <v>41.14</v>
      </c>
      <c r="AA1170" s="28" t="n">
        <v>14.72</v>
      </c>
    </row>
    <row r="1171">
      <c r="A1171" s="25" t="n">
        <v>56</v>
      </c>
      <c r="B1171" s="26" t="n">
        <v>10</v>
      </c>
      <c r="C1171" s="26" t="n">
        <v>14</v>
      </c>
      <c r="D1171" s="26" t="n">
        <v>30</v>
      </c>
      <c r="E1171" s="26" t="n">
        <v>31</v>
      </c>
      <c r="F1171" s="26" t="n">
        <v>33</v>
      </c>
      <c r="G1171" s="26" t="n">
        <v>37</v>
      </c>
      <c r="H1171" s="26" t="n">
        <v>19</v>
      </c>
      <c r="I1171" s="44" t="inlineStr">
        <is>
          <t>10 14 30 31 33 37</t>
        </is>
      </c>
      <c r="J1171" s="26" t="n">
        <v>155</v>
      </c>
      <c r="K1171" s="26" t="n">
        <v>3</v>
      </c>
      <c r="L1171" s="26" t="n">
        <v>8</v>
      </c>
      <c r="M1171" s="26" t="n">
        <v>27</v>
      </c>
      <c r="N1171" s="26" t="n">
        <v>1</v>
      </c>
      <c r="O1171" s="26" t="inlineStr">
        <is>
          <t>고4 저2</t>
        </is>
      </c>
      <c r="P1171" s="25" t="n">
        <v>75</v>
      </c>
      <c r="Q1171" s="26" t="inlineStr">
        <is>
          <t>+16</t>
        </is>
      </c>
      <c r="R1171" s="26" t="inlineStr">
        <is>
          <t>상위7.8%</t>
        </is>
      </c>
      <c r="S1171" s="26" t="n">
        <v>5</v>
      </c>
      <c r="T1171" s="26" t="n">
        <v>0</v>
      </c>
      <c r="U1171" s="26" t="n">
        <v>0</v>
      </c>
      <c r="V1171" s="26" t="n">
        <v>0</v>
      </c>
      <c r="W1171" s="26" t="n">
        <v>3</v>
      </c>
      <c r="X1171" s="26" t="n">
        <v>33</v>
      </c>
      <c r="Y1171" s="26" t="n">
        <v>4</v>
      </c>
      <c r="Z1171" s="26" t="n">
        <v>37.78</v>
      </c>
      <c r="AA1171" s="26" t="n">
        <v>17.58</v>
      </c>
    </row>
    <row r="1172">
      <c r="A1172" s="41" t="n">
        <v>55</v>
      </c>
      <c r="B1172" s="42" t="n">
        <v>17</v>
      </c>
      <c r="C1172" s="42" t="n">
        <v>21</v>
      </c>
      <c r="D1172" s="42" t="n">
        <v>31</v>
      </c>
      <c r="E1172" s="42" t="n">
        <v>37</v>
      </c>
      <c r="F1172" s="42" t="n">
        <v>40</v>
      </c>
      <c r="G1172" s="42" t="n">
        <v>44</v>
      </c>
      <c r="H1172" s="42" t="n">
        <v>7</v>
      </c>
      <c r="I1172" s="43" t="inlineStr">
        <is>
          <t>17 21 31 37 40 44</t>
        </is>
      </c>
      <c r="J1172" s="42" t="n">
        <v>190</v>
      </c>
      <c r="K1172" s="42" t="n">
        <v>4</v>
      </c>
      <c r="L1172" s="42" t="n">
        <v>8</v>
      </c>
      <c r="M1172" s="42" t="n">
        <v>27</v>
      </c>
      <c r="N1172" s="42" t="n">
        <v>0</v>
      </c>
      <c r="O1172" s="42" t="inlineStr">
        <is>
          <t>고4 저2</t>
        </is>
      </c>
      <c r="P1172" s="41" t="n">
        <v>55</v>
      </c>
      <c r="Q1172" s="42" t="inlineStr">
        <is>
          <t>-4</t>
        </is>
      </c>
      <c r="R1172" s="42" t="inlineStr">
        <is>
          <t>상위66.9%</t>
        </is>
      </c>
      <c r="S1172" s="42" t="n">
        <v>4</v>
      </c>
      <c r="T1172" s="42" t="n">
        <v>0</v>
      </c>
      <c r="U1172" s="42" t="n">
        <v>0</v>
      </c>
      <c r="V1172" s="42" t="n">
        <v>0</v>
      </c>
      <c r="W1172" s="42" t="n">
        <v>1</v>
      </c>
      <c r="X1172" s="42" t="n">
        <v>26</v>
      </c>
      <c r="Y1172" s="42" t="n">
        <v>2</v>
      </c>
      <c r="Z1172" s="42" t="n">
        <v>70.89</v>
      </c>
      <c r="AA1172" s="42" t="n">
        <v>4.77</v>
      </c>
    </row>
    <row r="1173">
      <c r="A1173" s="25" t="n">
        <v>54</v>
      </c>
      <c r="B1173" s="26" t="n">
        <v>1</v>
      </c>
      <c r="C1173" s="26" t="n">
        <v>8</v>
      </c>
      <c r="D1173" s="26" t="n">
        <v>21</v>
      </c>
      <c r="E1173" s="26" t="n">
        <v>27</v>
      </c>
      <c r="F1173" s="26" t="n">
        <v>36</v>
      </c>
      <c r="G1173" s="26" t="n">
        <v>39</v>
      </c>
      <c r="H1173" s="26" t="n">
        <v>37</v>
      </c>
      <c r="I1173" s="44" t="inlineStr">
        <is>
          <t>1 8 21 27 36 39</t>
        </is>
      </c>
      <c r="J1173" s="26" t="n">
        <v>132</v>
      </c>
      <c r="K1173" s="26" t="n">
        <v>4</v>
      </c>
      <c r="L1173" s="26" t="n">
        <v>10</v>
      </c>
      <c r="M1173" s="26" t="n">
        <v>38</v>
      </c>
      <c r="N1173" s="26" t="n">
        <v>0</v>
      </c>
      <c r="O1173" s="26" t="inlineStr">
        <is>
          <t>고3 저3</t>
        </is>
      </c>
      <c r="P1173" s="25" t="n">
        <v>70</v>
      </c>
      <c r="Q1173" s="26" t="inlineStr">
        <is>
          <t>+11</t>
        </is>
      </c>
      <c r="R1173" s="26" t="inlineStr">
        <is>
          <t>상위17.7%</t>
        </is>
      </c>
      <c r="S1173" s="26" t="n">
        <v>7</v>
      </c>
      <c r="T1173" s="26" t="n">
        <v>0</v>
      </c>
      <c r="U1173" s="26" t="n">
        <v>0</v>
      </c>
      <c r="V1173" s="26" t="n">
        <v>0</v>
      </c>
      <c r="W1173" s="26" t="n">
        <v>0</v>
      </c>
      <c r="X1173" s="26" t="n">
        <v>35</v>
      </c>
      <c r="Y1173" s="26" t="n">
        <v>3</v>
      </c>
      <c r="Z1173" s="26" t="n">
        <v>51.49</v>
      </c>
      <c r="AA1173" s="26" t="n">
        <v>13.95</v>
      </c>
    </row>
    <row r="1174">
      <c r="A1174" s="41" t="n">
        <v>53</v>
      </c>
      <c r="B1174" s="42" t="n">
        <v>7</v>
      </c>
      <c r="C1174" s="42" t="n">
        <v>8</v>
      </c>
      <c r="D1174" s="42" t="n">
        <v>14</v>
      </c>
      <c r="E1174" s="42" t="n">
        <v>32</v>
      </c>
      <c r="F1174" s="42" t="n">
        <v>33</v>
      </c>
      <c r="G1174" s="42" t="n">
        <v>39</v>
      </c>
      <c r="H1174" s="42" t="n">
        <v>42</v>
      </c>
      <c r="I1174" s="43" t="inlineStr">
        <is>
          <t>7 8 14 32 33 39</t>
        </is>
      </c>
      <c r="J1174" s="42" t="n">
        <v>133</v>
      </c>
      <c r="K1174" s="42" t="n">
        <v>3</v>
      </c>
      <c r="L1174" s="42" t="n">
        <v>5</v>
      </c>
      <c r="M1174" s="42" t="n">
        <v>32</v>
      </c>
      <c r="N1174" s="42" t="n">
        <v>2</v>
      </c>
      <c r="O1174" s="42" t="inlineStr">
        <is>
          <t>고3 저3</t>
        </is>
      </c>
      <c r="P1174" s="41" t="n">
        <v>56</v>
      </c>
      <c r="Q1174" s="42" t="inlineStr">
        <is>
          <t>-3</t>
        </is>
      </c>
      <c r="R1174" s="42" t="inlineStr">
        <is>
          <t>상위63.5%</t>
        </is>
      </c>
      <c r="S1174" s="42" t="n">
        <v>4</v>
      </c>
      <c r="T1174" s="42" t="n">
        <v>0</v>
      </c>
      <c r="U1174" s="42" t="n">
        <v>0</v>
      </c>
      <c r="V1174" s="42" t="n">
        <v>0</v>
      </c>
      <c r="W1174" s="42" t="n">
        <v>0</v>
      </c>
      <c r="X1174" s="42" t="n">
        <v>28</v>
      </c>
      <c r="Y1174" s="42" t="n">
        <v>3</v>
      </c>
      <c r="Z1174" s="42" t="n">
        <v>50.14</v>
      </c>
      <c r="AA1174" s="42" t="n">
        <v>14.16</v>
      </c>
    </row>
    <row r="1175">
      <c r="A1175" s="27" t="n">
        <v>52</v>
      </c>
      <c r="B1175" s="28" t="n">
        <v>2</v>
      </c>
      <c r="C1175" s="28" t="n">
        <v>4</v>
      </c>
      <c r="D1175" s="28" t="n">
        <v>15</v>
      </c>
      <c r="E1175" s="28" t="n">
        <v>16</v>
      </c>
      <c r="F1175" s="28" t="n">
        <v>20</v>
      </c>
      <c r="G1175" s="28" t="n">
        <v>29</v>
      </c>
      <c r="H1175" s="28" t="n">
        <v>1</v>
      </c>
      <c r="I1175" s="30" t="inlineStr">
        <is>
          <t>2 4 15 16 20 29</t>
        </is>
      </c>
      <c r="J1175" s="28" t="n">
        <v>86</v>
      </c>
      <c r="K1175" s="28" t="n">
        <v>2</v>
      </c>
      <c r="L1175" s="28" t="n">
        <v>8</v>
      </c>
      <c r="M1175" s="28" t="n">
        <v>27</v>
      </c>
      <c r="N1175" s="28" t="n">
        <v>1</v>
      </c>
      <c r="O1175" s="28" t="inlineStr">
        <is>
          <t>고1 저5</t>
        </is>
      </c>
      <c r="P1175" s="27" t="n">
        <v>62</v>
      </c>
      <c r="Q1175" s="28" t="inlineStr">
        <is>
          <t>+3</t>
        </is>
      </c>
      <c r="R1175" s="28" t="inlineStr">
        <is>
          <t>상위41.2%</t>
        </is>
      </c>
      <c r="S1175" s="28" t="n">
        <v>6</v>
      </c>
      <c r="T1175" s="28" t="n">
        <v>0</v>
      </c>
      <c r="U1175" s="28" t="n">
        <v>0</v>
      </c>
      <c r="V1175" s="28" t="n">
        <v>0</v>
      </c>
      <c r="W1175" s="28" t="n">
        <v>4</v>
      </c>
      <c r="X1175" s="28" t="n">
        <v>25</v>
      </c>
      <c r="Y1175" s="28" t="n">
        <v>4</v>
      </c>
      <c r="Z1175" s="28" t="n">
        <v>39.01</v>
      </c>
      <c r="AA1175" s="28" t="n">
        <v>13.49</v>
      </c>
    </row>
    <row r="1176">
      <c r="A1176" s="27" t="n">
        <v>51</v>
      </c>
      <c r="B1176" s="28" t="n">
        <v>2</v>
      </c>
      <c r="C1176" s="28" t="n">
        <v>3</v>
      </c>
      <c r="D1176" s="28" t="n">
        <v>11</v>
      </c>
      <c r="E1176" s="28" t="n">
        <v>16</v>
      </c>
      <c r="F1176" s="28" t="n">
        <v>26</v>
      </c>
      <c r="G1176" s="28" t="n">
        <v>44</v>
      </c>
      <c r="H1176" s="28" t="n">
        <v>35</v>
      </c>
      <c r="I1176" s="30" t="inlineStr">
        <is>
          <t>2 3 11 16 26 44</t>
        </is>
      </c>
      <c r="J1176" s="28" t="n">
        <v>102</v>
      </c>
      <c r="K1176" s="28" t="n">
        <v>2</v>
      </c>
      <c r="L1176" s="28" t="n">
        <v>10</v>
      </c>
      <c r="M1176" s="28" t="n">
        <v>42</v>
      </c>
      <c r="N1176" s="28" t="n">
        <v>1</v>
      </c>
      <c r="O1176" s="28" t="inlineStr">
        <is>
          <t>고2 저4</t>
        </is>
      </c>
      <c r="P1176" s="27" t="n">
        <v>63</v>
      </c>
      <c r="Q1176" s="28" t="inlineStr">
        <is>
          <t>+4</t>
        </is>
      </c>
      <c r="R1176" s="28" t="inlineStr">
        <is>
          <t>상위38.3%</t>
        </is>
      </c>
      <c r="S1176" s="28" t="n">
        <v>6</v>
      </c>
      <c r="T1176" s="28" t="n">
        <v>0</v>
      </c>
      <c r="U1176" s="28" t="n">
        <v>0</v>
      </c>
      <c r="V1176" s="28" t="n">
        <v>0</v>
      </c>
      <c r="W1176" s="28" t="n">
        <v>3</v>
      </c>
      <c r="X1176" s="28" t="n">
        <v>27</v>
      </c>
      <c r="Y1176" s="28" t="n">
        <v>6</v>
      </c>
      <c r="Z1176" s="28" t="n">
        <v>24.21</v>
      </c>
      <c r="AA1176" s="28" t="n">
        <v>17.4</v>
      </c>
    </row>
    <row r="1177">
      <c r="A1177" s="41" t="n">
        <v>50</v>
      </c>
      <c r="B1177" s="42" t="n">
        <v>2</v>
      </c>
      <c r="C1177" s="42" t="n">
        <v>10</v>
      </c>
      <c r="D1177" s="42" t="n">
        <v>12</v>
      </c>
      <c r="E1177" s="42" t="n">
        <v>15</v>
      </c>
      <c r="F1177" s="42" t="n">
        <v>22</v>
      </c>
      <c r="G1177" s="42" t="n">
        <v>44</v>
      </c>
      <c r="H1177" s="42" t="n">
        <v>1</v>
      </c>
      <c r="I1177" s="43" t="inlineStr">
        <is>
          <t>2 10 12 15 22 44</t>
        </is>
      </c>
      <c r="J1177" s="42" t="n">
        <v>105</v>
      </c>
      <c r="K1177" s="42" t="n">
        <v>1</v>
      </c>
      <c r="L1177" s="42" t="n">
        <v>9</v>
      </c>
      <c r="M1177" s="42" t="n">
        <v>42</v>
      </c>
      <c r="N1177" s="42" t="n">
        <v>0</v>
      </c>
      <c r="O1177" s="42" t="inlineStr">
        <is>
          <t>고1 저5</t>
        </is>
      </c>
      <c r="P1177" s="41" t="n">
        <v>54</v>
      </c>
      <c r="Q1177" s="42" t="inlineStr">
        <is>
          <t>-5</t>
        </is>
      </c>
      <c r="R1177" s="42" t="inlineStr">
        <is>
          <t>상위69.9%</t>
        </is>
      </c>
      <c r="S1177" s="42" t="n">
        <v>4</v>
      </c>
      <c r="T1177" s="42" t="n">
        <v>0</v>
      </c>
      <c r="U1177" s="42" t="n">
        <v>0</v>
      </c>
      <c r="V1177" s="42" t="n">
        <v>0</v>
      </c>
      <c r="W1177" s="42" t="n">
        <v>2</v>
      </c>
      <c r="X1177" s="42" t="n">
        <v>24</v>
      </c>
      <c r="Y1177" s="42" t="n">
        <v>3</v>
      </c>
      <c r="Z1177" s="42" t="n">
        <v>52.27</v>
      </c>
      <c r="AA1177" s="42" t="n">
        <v>11.09</v>
      </c>
    </row>
    <row r="1178">
      <c r="A1178" s="25" t="n">
        <v>49</v>
      </c>
      <c r="B1178" s="26" t="n">
        <v>4</v>
      </c>
      <c r="C1178" s="26" t="n">
        <v>7</v>
      </c>
      <c r="D1178" s="26" t="n">
        <v>16</v>
      </c>
      <c r="E1178" s="26" t="n">
        <v>19</v>
      </c>
      <c r="F1178" s="26" t="n">
        <v>33</v>
      </c>
      <c r="G1178" s="26" t="n">
        <v>40</v>
      </c>
      <c r="H1178" s="26" t="n">
        <v>30</v>
      </c>
      <c r="I1178" s="44" t="inlineStr">
        <is>
          <t>4 7 16 19 33 40</t>
        </is>
      </c>
      <c r="J1178" s="26" t="n">
        <v>119</v>
      </c>
      <c r="K1178" s="26" t="n">
        <v>3</v>
      </c>
      <c r="L1178" s="26" t="n">
        <v>8</v>
      </c>
      <c r="M1178" s="26" t="n">
        <v>36</v>
      </c>
      <c r="N1178" s="26" t="n">
        <v>0</v>
      </c>
      <c r="O1178" s="26" t="inlineStr">
        <is>
          <t>고2 저4</t>
        </is>
      </c>
      <c r="P1178" s="25" t="n">
        <v>71</v>
      </c>
      <c r="Q1178" s="26" t="inlineStr">
        <is>
          <t>+12</t>
        </is>
      </c>
      <c r="R1178" s="26" t="inlineStr">
        <is>
          <t>상위14.8%</t>
        </is>
      </c>
      <c r="S1178" s="26" t="n">
        <v>8</v>
      </c>
      <c r="T1178" s="26" t="n">
        <v>0</v>
      </c>
      <c r="U1178" s="26" t="n">
        <v>0</v>
      </c>
      <c r="V1178" s="26" t="n">
        <v>0</v>
      </c>
      <c r="W1178" s="26" t="n">
        <v>5</v>
      </c>
      <c r="X1178" s="26" t="n">
        <v>28</v>
      </c>
      <c r="Y1178" s="26" t="n">
        <v>7</v>
      </c>
      <c r="Z1178" s="26" t="n">
        <v>19.68</v>
      </c>
      <c r="AA1178" s="26" t="n">
        <v>17.05</v>
      </c>
    </row>
    <row r="1179">
      <c r="A1179" s="25" t="n">
        <v>48</v>
      </c>
      <c r="B1179" s="26" t="n">
        <v>6</v>
      </c>
      <c r="C1179" s="26" t="n">
        <v>10</v>
      </c>
      <c r="D1179" s="26" t="n">
        <v>18</v>
      </c>
      <c r="E1179" s="26" t="n">
        <v>26</v>
      </c>
      <c r="F1179" s="26" t="n">
        <v>37</v>
      </c>
      <c r="G1179" s="26" t="n">
        <v>38</v>
      </c>
      <c r="H1179" s="26" t="n">
        <v>3</v>
      </c>
      <c r="I1179" s="44" t="inlineStr">
        <is>
          <t>6 10 18 26 37 38</t>
        </is>
      </c>
      <c r="J1179" s="26" t="n">
        <v>135</v>
      </c>
      <c r="K1179" s="26" t="n">
        <v>1</v>
      </c>
      <c r="L1179" s="26" t="n">
        <v>7</v>
      </c>
      <c r="M1179" s="26" t="n">
        <v>32</v>
      </c>
      <c r="N1179" s="26" t="n">
        <v>1</v>
      </c>
      <c r="O1179" s="26" t="inlineStr">
        <is>
          <t>고3 저3</t>
        </is>
      </c>
      <c r="P1179" s="25" t="n">
        <v>71</v>
      </c>
      <c r="Q1179" s="26" t="inlineStr">
        <is>
          <t>+12</t>
        </is>
      </c>
      <c r="R1179" s="26" t="inlineStr">
        <is>
          <t>상위14.8%</t>
        </is>
      </c>
      <c r="S1179" s="26" t="n">
        <v>8</v>
      </c>
      <c r="T1179" s="26" t="n">
        <v>0</v>
      </c>
      <c r="U1179" s="26" t="n">
        <v>0</v>
      </c>
      <c r="V1179" s="26" t="n">
        <v>0</v>
      </c>
      <c r="W1179" s="26" t="n">
        <v>3</v>
      </c>
      <c r="X1179" s="26" t="n">
        <v>31</v>
      </c>
      <c r="Y1179" s="26" t="n">
        <v>6</v>
      </c>
      <c r="Z1179" s="26" t="n">
        <v>24.16</v>
      </c>
      <c r="AA1179" s="26" t="n">
        <v>9.210000000000001</v>
      </c>
    </row>
    <row r="1180">
      <c r="A1180" s="25" t="n">
        <v>47</v>
      </c>
      <c r="B1180" s="26" t="n">
        <v>14</v>
      </c>
      <c r="C1180" s="26" t="n">
        <v>17</v>
      </c>
      <c r="D1180" s="26" t="n">
        <v>26</v>
      </c>
      <c r="E1180" s="26" t="n">
        <v>31</v>
      </c>
      <c r="F1180" s="26" t="n">
        <v>36</v>
      </c>
      <c r="G1180" s="26" t="n">
        <v>45</v>
      </c>
      <c r="H1180" s="26" t="n">
        <v>27</v>
      </c>
      <c r="I1180" s="44" t="inlineStr">
        <is>
          <t>14 17 26 31 36 45</t>
        </is>
      </c>
      <c r="J1180" s="26" t="n">
        <v>169</v>
      </c>
      <c r="K1180" s="26" t="n">
        <v>3</v>
      </c>
      <c r="L1180" s="26" t="n">
        <v>6</v>
      </c>
      <c r="M1180" s="26" t="n">
        <v>31</v>
      </c>
      <c r="N1180" s="26" t="n">
        <v>0</v>
      </c>
      <c r="O1180" s="26" t="inlineStr">
        <is>
          <t>고4 저2</t>
        </is>
      </c>
      <c r="P1180" s="25" t="n">
        <v>67</v>
      </c>
      <c r="Q1180" s="26" t="inlineStr">
        <is>
          <t>+8</t>
        </is>
      </c>
      <c r="R1180" s="26" t="inlineStr">
        <is>
          <t>상위26.4%</t>
        </is>
      </c>
      <c r="S1180" s="26" t="n">
        <v>7</v>
      </c>
      <c r="T1180" s="26" t="n">
        <v>0</v>
      </c>
      <c r="U1180" s="26" t="n">
        <v>0</v>
      </c>
      <c r="V1180" s="26" t="n">
        <v>0</v>
      </c>
      <c r="W1180" s="26" t="n">
        <v>3</v>
      </c>
      <c r="X1180" s="26" t="n">
        <v>29</v>
      </c>
      <c r="Y1180" s="26" t="n">
        <v>5</v>
      </c>
      <c r="Z1180" s="26" t="n">
        <v>32.5</v>
      </c>
      <c r="AA1180" s="26" t="n">
        <v>10.84</v>
      </c>
    </row>
    <row r="1181">
      <c r="A1181" s="38" t="n">
        <v>46</v>
      </c>
      <c r="B1181" s="39" t="n">
        <v>8</v>
      </c>
      <c r="C1181" s="39" t="n">
        <v>13</v>
      </c>
      <c r="D1181" s="39" t="n">
        <v>15</v>
      </c>
      <c r="E1181" s="39" t="n">
        <v>23</v>
      </c>
      <c r="F1181" s="39" t="n">
        <v>31</v>
      </c>
      <c r="G1181" s="39" t="n">
        <v>38</v>
      </c>
      <c r="H1181" s="39" t="n">
        <v>39</v>
      </c>
      <c r="I1181" s="40" t="inlineStr">
        <is>
          <t>8 13 15 23 31 38</t>
        </is>
      </c>
      <c r="J1181" s="39" t="n">
        <v>128</v>
      </c>
      <c r="K1181" s="39" t="n">
        <v>4</v>
      </c>
      <c r="L1181" s="39" t="n">
        <v>6</v>
      </c>
      <c r="M1181" s="39" t="n">
        <v>30</v>
      </c>
      <c r="N1181" s="39" t="n">
        <v>0</v>
      </c>
      <c r="O1181" s="39" t="inlineStr">
        <is>
          <t>고3 저3</t>
        </is>
      </c>
      <c r="P1181" s="38" t="n">
        <v>46</v>
      </c>
      <c r="Q1181" s="39" t="inlineStr">
        <is>
          <t>-13</t>
        </is>
      </c>
      <c r="R1181" s="39" t="inlineStr">
        <is>
          <t>상위90.9%</t>
        </is>
      </c>
      <c r="S1181" s="39" t="n">
        <v>4</v>
      </c>
      <c r="T1181" s="39" t="n">
        <v>0</v>
      </c>
      <c r="U1181" s="39" t="n">
        <v>0</v>
      </c>
      <c r="V1181" s="39" t="n">
        <v>0</v>
      </c>
      <c r="W1181" s="39" t="n">
        <v>2</v>
      </c>
      <c r="X1181" s="39" t="n">
        <v>20</v>
      </c>
      <c r="Y1181" s="39" t="n">
        <v>3</v>
      </c>
      <c r="Z1181" s="39" t="n">
        <v>53.28</v>
      </c>
      <c r="AA1181" s="39" t="n">
        <v>9.51</v>
      </c>
    </row>
    <row r="1182">
      <c r="A1182" s="25" t="n">
        <v>45</v>
      </c>
      <c r="B1182" s="26" t="n">
        <v>1</v>
      </c>
      <c r="C1182" s="26" t="n">
        <v>10</v>
      </c>
      <c r="D1182" s="26" t="n">
        <v>20</v>
      </c>
      <c r="E1182" s="26" t="n">
        <v>27</v>
      </c>
      <c r="F1182" s="26" t="n">
        <v>33</v>
      </c>
      <c r="G1182" s="26" t="n">
        <v>35</v>
      </c>
      <c r="H1182" s="26" t="n">
        <v>17</v>
      </c>
      <c r="I1182" s="44" t="inlineStr">
        <is>
          <t>1 10 20 27 33 35</t>
        </is>
      </c>
      <c r="J1182" s="26" t="n">
        <v>126</v>
      </c>
      <c r="K1182" s="26" t="n">
        <v>4</v>
      </c>
      <c r="L1182" s="26" t="n">
        <v>10</v>
      </c>
      <c r="M1182" s="26" t="n">
        <v>34</v>
      </c>
      <c r="N1182" s="26" t="n">
        <v>0</v>
      </c>
      <c r="O1182" s="26" t="inlineStr">
        <is>
          <t>고3 저3</t>
        </is>
      </c>
      <c r="P1182" s="25" t="n">
        <v>68</v>
      </c>
      <c r="Q1182" s="26" t="inlineStr">
        <is>
          <t>+9</t>
        </is>
      </c>
      <c r="R1182" s="26" t="inlineStr">
        <is>
          <t>상위23.2%</t>
        </is>
      </c>
      <c r="S1182" s="26" t="n">
        <v>8</v>
      </c>
      <c r="T1182" s="26" t="n">
        <v>0</v>
      </c>
      <c r="U1182" s="26" t="n">
        <v>0</v>
      </c>
      <c r="V1182" s="26" t="n">
        <v>0</v>
      </c>
      <c r="W1182" s="26" t="n">
        <v>2</v>
      </c>
      <c r="X1182" s="26" t="n">
        <v>31</v>
      </c>
      <c r="Y1182" s="26" t="n">
        <v>2</v>
      </c>
      <c r="Z1182" s="26" t="n">
        <v>83.56</v>
      </c>
      <c r="AA1182" s="26" t="n">
        <v>14.17</v>
      </c>
    </row>
    <row r="1183">
      <c r="A1183" s="27" t="n">
        <v>44</v>
      </c>
      <c r="B1183" s="28" t="n">
        <v>3</v>
      </c>
      <c r="C1183" s="28" t="n">
        <v>11</v>
      </c>
      <c r="D1183" s="28" t="n">
        <v>21</v>
      </c>
      <c r="E1183" s="28" t="n">
        <v>30</v>
      </c>
      <c r="F1183" s="28" t="n">
        <v>38</v>
      </c>
      <c r="G1183" s="28" t="n">
        <v>45</v>
      </c>
      <c r="H1183" s="28" t="n">
        <v>39</v>
      </c>
      <c r="I1183" s="30" t="inlineStr">
        <is>
          <t>3 11 21 30 38 45</t>
        </is>
      </c>
      <c r="J1183" s="28" t="n">
        <v>148</v>
      </c>
      <c r="K1183" s="28" t="n">
        <v>4</v>
      </c>
      <c r="L1183" s="28" t="n">
        <v>8</v>
      </c>
      <c r="M1183" s="28" t="n">
        <v>42</v>
      </c>
      <c r="N1183" s="28" t="n">
        <v>0</v>
      </c>
      <c r="O1183" s="28" t="inlineStr">
        <is>
          <t>고3 저3</t>
        </is>
      </c>
      <c r="P1183" s="27" t="n">
        <v>59</v>
      </c>
      <c r="Q1183" s="28" t="inlineStr">
        <is>
          <t>-0</t>
        </is>
      </c>
      <c r="R1183" s="28" t="inlineStr">
        <is>
          <t>상위52.2%</t>
        </is>
      </c>
      <c r="S1183" s="28" t="n">
        <v>4</v>
      </c>
      <c r="T1183" s="28" t="n">
        <v>0</v>
      </c>
      <c r="U1183" s="28" t="n">
        <v>0</v>
      </c>
      <c r="V1183" s="28" t="n">
        <v>0</v>
      </c>
      <c r="W1183" s="28" t="n">
        <v>1</v>
      </c>
      <c r="X1183" s="28" t="n">
        <v>28</v>
      </c>
      <c r="Y1183" s="28" t="n">
        <v>5</v>
      </c>
      <c r="Z1183" s="28" t="n">
        <v>33.62</v>
      </c>
      <c r="AA1183" s="28" t="n">
        <v>10.56</v>
      </c>
    </row>
    <row r="1184">
      <c r="A1184" s="41" t="n">
        <v>43</v>
      </c>
      <c r="B1184" s="42" t="n">
        <v>6</v>
      </c>
      <c r="C1184" s="42" t="n">
        <v>31</v>
      </c>
      <c r="D1184" s="42" t="n">
        <v>35</v>
      </c>
      <c r="E1184" s="42" t="n">
        <v>38</v>
      </c>
      <c r="F1184" s="42" t="n">
        <v>39</v>
      </c>
      <c r="G1184" s="42" t="n">
        <v>44</v>
      </c>
      <c r="H1184" s="42" t="n">
        <v>1</v>
      </c>
      <c r="I1184" s="43" t="inlineStr">
        <is>
          <t>6 31 35 38 39 44</t>
        </is>
      </c>
      <c r="J1184" s="42" t="n">
        <v>193</v>
      </c>
      <c r="K1184" s="42" t="n">
        <v>3</v>
      </c>
      <c r="L1184" s="42" t="n">
        <v>9</v>
      </c>
      <c r="M1184" s="42" t="n">
        <v>38</v>
      </c>
      <c r="N1184" s="42" t="n">
        <v>1</v>
      </c>
      <c r="O1184" s="42" t="inlineStr">
        <is>
          <t>고5 저1</t>
        </is>
      </c>
      <c r="P1184" s="41" t="n">
        <v>53</v>
      </c>
      <c r="Q1184" s="42" t="inlineStr">
        <is>
          <t>-6</t>
        </is>
      </c>
      <c r="R1184" s="42" t="inlineStr">
        <is>
          <t>상위73.7%</t>
        </is>
      </c>
      <c r="S1184" s="42" t="n">
        <v>1</v>
      </c>
      <c r="T1184" s="42" t="n">
        <v>0</v>
      </c>
      <c r="U1184" s="42" t="n">
        <v>0</v>
      </c>
      <c r="V1184" s="42" t="n">
        <v>0</v>
      </c>
      <c r="W1184" s="42" t="n">
        <v>3</v>
      </c>
      <c r="X1184" s="42" t="n">
        <v>22</v>
      </c>
      <c r="Y1184" s="42" t="n">
        <v>1</v>
      </c>
      <c r="Z1184" s="42" t="n">
        <v>177.5</v>
      </c>
      <c r="AA1184" s="42" t="n">
        <v>11.78</v>
      </c>
    </row>
    <row r="1185">
      <c r="A1185" s="41" t="n">
        <v>42</v>
      </c>
      <c r="B1185" s="42" t="n">
        <v>17</v>
      </c>
      <c r="C1185" s="42" t="n">
        <v>18</v>
      </c>
      <c r="D1185" s="42" t="n">
        <v>19</v>
      </c>
      <c r="E1185" s="42" t="n">
        <v>21</v>
      </c>
      <c r="F1185" s="42" t="n">
        <v>23</v>
      </c>
      <c r="G1185" s="42" t="n">
        <v>32</v>
      </c>
      <c r="H1185" s="42" t="n">
        <v>1</v>
      </c>
      <c r="I1185" s="43" t="inlineStr">
        <is>
          <t>17 18 19 21 23 32</t>
        </is>
      </c>
      <c r="J1185" s="42" t="n">
        <v>130</v>
      </c>
      <c r="K1185" s="42" t="n">
        <v>4</v>
      </c>
      <c r="L1185" s="42" t="n">
        <v>6</v>
      </c>
      <c r="M1185" s="42" t="n">
        <v>15</v>
      </c>
      <c r="N1185" s="42" t="n">
        <v>2</v>
      </c>
      <c r="O1185" s="42" t="inlineStr">
        <is>
          <t>고2 저4</t>
        </is>
      </c>
      <c r="P1185" s="41" t="n">
        <v>58</v>
      </c>
      <c r="Q1185" s="42" t="inlineStr">
        <is>
          <t>-1</t>
        </is>
      </c>
      <c r="R1185" s="42" t="inlineStr">
        <is>
          <t>상위55.5%</t>
        </is>
      </c>
      <c r="S1185" s="42" t="n">
        <v>4</v>
      </c>
      <c r="T1185" s="42" t="n">
        <v>0</v>
      </c>
      <c r="U1185" s="42" t="n">
        <v>0</v>
      </c>
      <c r="V1185" s="42" t="n">
        <v>0</v>
      </c>
      <c r="W1185" s="42" t="n">
        <v>2</v>
      </c>
      <c r="X1185" s="42" t="n">
        <v>26</v>
      </c>
      <c r="Y1185" s="42" t="n">
        <v>6</v>
      </c>
      <c r="Z1185" s="42" t="n">
        <v>68.98999999999999</v>
      </c>
      <c r="AA1185" s="42" t="n">
        <v>8.49</v>
      </c>
    </row>
    <row r="1186">
      <c r="A1186" s="25" t="n">
        <v>41</v>
      </c>
      <c r="B1186" s="26" t="n">
        <v>13</v>
      </c>
      <c r="C1186" s="26" t="n">
        <v>20</v>
      </c>
      <c r="D1186" s="26" t="n">
        <v>23</v>
      </c>
      <c r="E1186" s="26" t="n">
        <v>35</v>
      </c>
      <c r="F1186" s="26" t="n">
        <v>38</v>
      </c>
      <c r="G1186" s="26" t="n">
        <v>43</v>
      </c>
      <c r="H1186" s="26" t="n">
        <v>34</v>
      </c>
      <c r="I1186" s="44" t="inlineStr">
        <is>
          <t>13 20 23 35 38 43</t>
        </is>
      </c>
      <c r="J1186" s="26" t="n">
        <v>172</v>
      </c>
      <c r="K1186" s="26" t="n">
        <v>4</v>
      </c>
      <c r="L1186" s="26" t="n">
        <v>8</v>
      </c>
      <c r="M1186" s="26" t="n">
        <v>30</v>
      </c>
      <c r="N1186" s="26" t="n">
        <v>0</v>
      </c>
      <c r="O1186" s="26" t="inlineStr">
        <is>
          <t>고4 저2</t>
        </is>
      </c>
      <c r="P1186" s="25" t="n">
        <v>69</v>
      </c>
      <c r="Q1186" s="26" t="inlineStr">
        <is>
          <t>+10</t>
        </is>
      </c>
      <c r="R1186" s="26" t="inlineStr">
        <is>
          <t>상위19.9%</t>
        </is>
      </c>
      <c r="S1186" s="26" t="n">
        <v>8</v>
      </c>
      <c r="T1186" s="26" t="n">
        <v>0</v>
      </c>
      <c r="U1186" s="26" t="n">
        <v>0</v>
      </c>
      <c r="V1186" s="26" t="n">
        <v>0</v>
      </c>
      <c r="W1186" s="26" t="n">
        <v>3</v>
      </c>
      <c r="X1186" s="26" t="n">
        <v>30</v>
      </c>
      <c r="Y1186" s="26" t="inlineStr">
        <is>
          <t>-</t>
        </is>
      </c>
      <c r="Z1186" s="26" t="inlineStr">
        <is>
          <t>-</t>
        </is>
      </c>
      <c r="AA1186" s="26" t="n">
        <v>14.34</v>
      </c>
    </row>
    <row r="1187">
      <c r="A1187" s="25" t="n">
        <v>40</v>
      </c>
      <c r="B1187" s="26" t="n">
        <v>7</v>
      </c>
      <c r="C1187" s="26" t="n">
        <v>13</v>
      </c>
      <c r="D1187" s="26" t="n">
        <v>18</v>
      </c>
      <c r="E1187" s="26" t="n">
        <v>19</v>
      </c>
      <c r="F1187" s="26" t="n">
        <v>25</v>
      </c>
      <c r="G1187" s="26" t="n">
        <v>26</v>
      </c>
      <c r="H1187" s="26" t="n">
        <v>6</v>
      </c>
      <c r="I1187" s="44" t="inlineStr">
        <is>
          <t>7 13 18 19 25 26</t>
        </is>
      </c>
      <c r="J1187" s="26" t="n">
        <v>108</v>
      </c>
      <c r="K1187" s="26" t="n">
        <v>4</v>
      </c>
      <c r="L1187" s="26" t="n">
        <v>5</v>
      </c>
      <c r="M1187" s="26" t="n">
        <v>19</v>
      </c>
      <c r="N1187" s="26" t="n">
        <v>2</v>
      </c>
      <c r="O1187" s="26" t="inlineStr">
        <is>
          <t>고2 저4</t>
        </is>
      </c>
      <c r="P1187" s="25" t="n">
        <v>67</v>
      </c>
      <c r="Q1187" s="26" t="inlineStr">
        <is>
          <t>+8</t>
        </is>
      </c>
      <c r="R1187" s="26" t="inlineStr">
        <is>
          <t>상위26.4%</t>
        </is>
      </c>
      <c r="S1187" s="26" t="n">
        <v>6</v>
      </c>
      <c r="T1187" s="26" t="n">
        <v>0</v>
      </c>
      <c r="U1187" s="26" t="n">
        <v>0</v>
      </c>
      <c r="V1187" s="26" t="n">
        <v>0</v>
      </c>
      <c r="W1187" s="26" t="n">
        <v>1</v>
      </c>
      <c r="X1187" s="26" t="n">
        <v>32</v>
      </c>
      <c r="Y1187" s="26" t="n">
        <v>13</v>
      </c>
      <c r="Z1187" s="26" t="n">
        <v>11.48</v>
      </c>
      <c r="AA1187" s="26" t="n">
        <v>13.18</v>
      </c>
    </row>
    <row r="1188">
      <c r="A1188" s="27" t="n">
        <v>39</v>
      </c>
      <c r="B1188" s="28" t="n">
        <v>6</v>
      </c>
      <c r="C1188" s="28" t="n">
        <v>7</v>
      </c>
      <c r="D1188" s="28" t="n">
        <v>13</v>
      </c>
      <c r="E1188" s="28" t="n">
        <v>15</v>
      </c>
      <c r="F1188" s="28" t="n">
        <v>21</v>
      </c>
      <c r="G1188" s="28" t="n">
        <v>43</v>
      </c>
      <c r="H1188" s="28" t="n">
        <v>8</v>
      </c>
      <c r="I1188" s="30" t="inlineStr">
        <is>
          <t>6 7 13 15 21 43</t>
        </is>
      </c>
      <c r="J1188" s="28" t="n">
        <v>105</v>
      </c>
      <c r="K1188" s="28" t="n">
        <v>5</v>
      </c>
      <c r="L1188" s="28" t="n">
        <v>8</v>
      </c>
      <c r="M1188" s="28" t="n">
        <v>37</v>
      </c>
      <c r="N1188" s="28" t="n">
        <v>1</v>
      </c>
      <c r="O1188" s="28" t="inlineStr">
        <is>
          <t>고1 저5</t>
        </is>
      </c>
      <c r="P1188" s="27" t="n">
        <v>66</v>
      </c>
      <c r="Q1188" s="28" t="inlineStr">
        <is>
          <t>+7</t>
        </is>
      </c>
      <c r="R1188" s="28" t="inlineStr">
        <is>
          <t>상위29.4%</t>
        </is>
      </c>
      <c r="S1188" s="28" t="n">
        <v>7</v>
      </c>
      <c r="T1188" s="28" t="n">
        <v>0</v>
      </c>
      <c r="U1188" s="28" t="n">
        <v>0</v>
      </c>
      <c r="V1188" s="28" t="n">
        <v>0</v>
      </c>
      <c r="W1188" s="28" t="n">
        <v>2</v>
      </c>
      <c r="X1188" s="28" t="n">
        <v>30</v>
      </c>
      <c r="Y1188" s="28" t="n">
        <v>6</v>
      </c>
      <c r="Z1188" s="28" t="n">
        <v>26.24</v>
      </c>
      <c r="AA1188" s="28" t="n">
        <v>6.59</v>
      </c>
    </row>
    <row r="1189">
      <c r="A1189" s="38" t="n">
        <v>38</v>
      </c>
      <c r="B1189" s="39" t="n">
        <v>16</v>
      </c>
      <c r="C1189" s="39" t="n">
        <v>17</v>
      </c>
      <c r="D1189" s="39" t="n">
        <v>22</v>
      </c>
      <c r="E1189" s="39" t="n">
        <v>30</v>
      </c>
      <c r="F1189" s="39" t="n">
        <v>37</v>
      </c>
      <c r="G1189" s="39" t="n">
        <v>43</v>
      </c>
      <c r="H1189" s="39" t="n">
        <v>36</v>
      </c>
      <c r="I1189" s="40" t="inlineStr">
        <is>
          <t>16 17 22 30 37 43</t>
        </is>
      </c>
      <c r="J1189" s="39" t="n">
        <v>165</v>
      </c>
      <c r="K1189" s="39" t="n">
        <v>3</v>
      </c>
      <c r="L1189" s="39" t="n">
        <v>7</v>
      </c>
      <c r="M1189" s="39" t="n">
        <v>27</v>
      </c>
      <c r="N1189" s="39" t="n">
        <v>1</v>
      </c>
      <c r="O1189" s="39" t="inlineStr">
        <is>
          <t>고3 저3</t>
        </is>
      </c>
      <c r="P1189" s="38" t="n">
        <v>50</v>
      </c>
      <c r="Q1189" s="39" t="inlineStr">
        <is>
          <t>-9</t>
        </is>
      </c>
      <c r="R1189" s="39" t="inlineStr">
        <is>
          <t>상위82.2%</t>
        </is>
      </c>
      <c r="S1189" s="39" t="n">
        <v>4</v>
      </c>
      <c r="T1189" s="39" t="n">
        <v>0</v>
      </c>
      <c r="U1189" s="39" t="n">
        <v>0</v>
      </c>
      <c r="V1189" s="39" t="n">
        <v>0</v>
      </c>
      <c r="W1189" s="39" t="n">
        <v>2</v>
      </c>
      <c r="X1189" s="39" t="n">
        <v>22</v>
      </c>
      <c r="Y1189" s="39" t="n">
        <v>3</v>
      </c>
      <c r="Z1189" s="39" t="n">
        <v>53.75</v>
      </c>
      <c r="AA1189" s="39" t="n">
        <v>7.89</v>
      </c>
    </row>
    <row r="1190">
      <c r="A1190" s="25" t="n">
        <v>37</v>
      </c>
      <c r="B1190" s="26" t="n">
        <v>7</v>
      </c>
      <c r="C1190" s="26" t="n">
        <v>27</v>
      </c>
      <c r="D1190" s="26" t="n">
        <v>30</v>
      </c>
      <c r="E1190" s="26" t="n">
        <v>33</v>
      </c>
      <c r="F1190" s="26" t="n">
        <v>35</v>
      </c>
      <c r="G1190" s="26" t="n">
        <v>37</v>
      </c>
      <c r="H1190" s="26" t="n">
        <v>42</v>
      </c>
      <c r="I1190" s="44" t="inlineStr">
        <is>
          <t>7 27 30 33 35 37</t>
        </is>
      </c>
      <c r="J1190" s="26" t="n">
        <v>169</v>
      </c>
      <c r="K1190" s="26" t="n">
        <v>5</v>
      </c>
      <c r="L1190" s="26" t="n">
        <v>8</v>
      </c>
      <c r="M1190" s="26" t="n">
        <v>30</v>
      </c>
      <c r="N1190" s="26" t="n">
        <v>0</v>
      </c>
      <c r="O1190" s="26" t="inlineStr">
        <is>
          <t>고5 저1</t>
        </is>
      </c>
      <c r="P1190" s="25" t="n">
        <v>74</v>
      </c>
      <c r="Q1190" s="26" t="inlineStr">
        <is>
          <t>+15</t>
        </is>
      </c>
      <c r="R1190" s="26" t="inlineStr">
        <is>
          <t>상위9.2%</t>
        </is>
      </c>
      <c r="S1190" s="26" t="n">
        <v>4</v>
      </c>
      <c r="T1190" s="26" t="n">
        <v>0</v>
      </c>
      <c r="U1190" s="26" t="n">
        <v>0</v>
      </c>
      <c r="V1190" s="26" t="n">
        <v>0</v>
      </c>
      <c r="W1190" s="26" t="n">
        <v>0</v>
      </c>
      <c r="X1190" s="26" t="n">
        <v>37</v>
      </c>
      <c r="Y1190" s="26" t="n">
        <v>3</v>
      </c>
      <c r="Z1190" s="26" t="n">
        <v>49.86</v>
      </c>
      <c r="AA1190" s="26" t="n">
        <v>11.16</v>
      </c>
    </row>
    <row r="1191">
      <c r="A1191" s="41" t="n">
        <v>36</v>
      </c>
      <c r="B1191" s="42" t="n">
        <v>1</v>
      </c>
      <c r="C1191" s="42" t="n">
        <v>10</v>
      </c>
      <c r="D1191" s="42" t="n">
        <v>23</v>
      </c>
      <c r="E1191" s="42" t="n">
        <v>26</v>
      </c>
      <c r="F1191" s="42" t="n">
        <v>28</v>
      </c>
      <c r="G1191" s="42" t="n">
        <v>40</v>
      </c>
      <c r="H1191" s="42" t="n">
        <v>31</v>
      </c>
      <c r="I1191" s="43" t="inlineStr">
        <is>
          <t>1 10 23 26 28 40</t>
        </is>
      </c>
      <c r="J1191" s="42" t="n">
        <v>128</v>
      </c>
      <c r="K1191" s="42" t="n">
        <v>2</v>
      </c>
      <c r="L1191" s="42" t="n">
        <v>10</v>
      </c>
      <c r="M1191" s="42" t="n">
        <v>39</v>
      </c>
      <c r="N1191" s="42" t="n">
        <v>0</v>
      </c>
      <c r="O1191" s="42" t="inlineStr">
        <is>
          <t>고4 저2</t>
        </is>
      </c>
      <c r="P1191" s="41" t="n">
        <v>56</v>
      </c>
      <c r="Q1191" s="42" t="inlineStr">
        <is>
          <t>-3</t>
        </is>
      </c>
      <c r="R1191" s="42" t="inlineStr">
        <is>
          <t>상위63.5%</t>
        </is>
      </c>
      <c r="S1191" s="42" t="n">
        <v>3</v>
      </c>
      <c r="T1191" s="42" t="n">
        <v>0</v>
      </c>
      <c r="U1191" s="42" t="n">
        <v>0</v>
      </c>
      <c r="V1191" s="42" t="n">
        <v>0</v>
      </c>
      <c r="W1191" s="42" t="n">
        <v>0</v>
      </c>
      <c r="X1191" s="42" t="n">
        <v>28</v>
      </c>
      <c r="Y1191" s="42" t="n">
        <v>1</v>
      </c>
      <c r="Z1191" s="42" t="n">
        <v>160.14</v>
      </c>
      <c r="AA1191" s="42" t="n">
        <v>10.3</v>
      </c>
    </row>
    <row r="1192">
      <c r="A1192" s="27" t="n">
        <v>35</v>
      </c>
      <c r="B1192" s="28" t="n">
        <v>2</v>
      </c>
      <c r="C1192" s="28" t="n">
        <v>3</v>
      </c>
      <c r="D1192" s="28" t="n">
        <v>11</v>
      </c>
      <c r="E1192" s="28" t="n">
        <v>26</v>
      </c>
      <c r="F1192" s="28" t="n">
        <v>37</v>
      </c>
      <c r="G1192" s="28" t="n">
        <v>43</v>
      </c>
      <c r="H1192" s="28" t="n">
        <v>39</v>
      </c>
      <c r="I1192" s="30" t="inlineStr">
        <is>
          <t>2 3 11 26 37 43</t>
        </is>
      </c>
      <c r="J1192" s="28" t="n">
        <v>122</v>
      </c>
      <c r="K1192" s="28" t="n">
        <v>4</v>
      </c>
      <c r="L1192" s="28" t="n">
        <v>10</v>
      </c>
      <c r="M1192" s="28" t="n">
        <v>41</v>
      </c>
      <c r="N1192" s="28" t="n">
        <v>1</v>
      </c>
      <c r="O1192" s="28" t="inlineStr">
        <is>
          <t>고3 저3</t>
        </is>
      </c>
      <c r="P1192" s="27" t="n">
        <v>61</v>
      </c>
      <c r="Q1192" s="28" t="inlineStr">
        <is>
          <t>+2</t>
        </is>
      </c>
      <c r="R1192" s="28" t="inlineStr">
        <is>
          <t>상위45.2%</t>
        </is>
      </c>
      <c r="S1192" s="28" t="n">
        <v>7</v>
      </c>
      <c r="T1192" s="28" t="n">
        <v>0</v>
      </c>
      <c r="U1192" s="28" t="n">
        <v>0</v>
      </c>
      <c r="V1192" s="28" t="n">
        <v>0</v>
      </c>
      <c r="W1192" s="28" t="n">
        <v>3</v>
      </c>
      <c r="X1192" s="28" t="n">
        <v>26</v>
      </c>
      <c r="Y1192" s="28" t="n">
        <v>3</v>
      </c>
      <c r="Z1192" s="28" t="n">
        <v>50.55</v>
      </c>
      <c r="AA1192" s="28" t="n">
        <v>16.94</v>
      </c>
    </row>
    <row r="1193">
      <c r="A1193" s="41" t="n">
        <v>34</v>
      </c>
      <c r="B1193" s="42" t="n">
        <v>9</v>
      </c>
      <c r="C1193" s="42" t="n">
        <v>26</v>
      </c>
      <c r="D1193" s="42" t="n">
        <v>35</v>
      </c>
      <c r="E1193" s="42" t="n">
        <v>37</v>
      </c>
      <c r="F1193" s="42" t="n">
        <v>40</v>
      </c>
      <c r="G1193" s="42" t="n">
        <v>42</v>
      </c>
      <c r="H1193" s="42" t="n">
        <v>2</v>
      </c>
      <c r="I1193" s="43" t="inlineStr">
        <is>
          <t>9 26 35 37 40 42</t>
        </is>
      </c>
      <c r="J1193" s="42" t="n">
        <v>189</v>
      </c>
      <c r="K1193" s="42" t="n">
        <v>3</v>
      </c>
      <c r="L1193" s="42" t="n">
        <v>8</v>
      </c>
      <c r="M1193" s="42" t="n">
        <v>33</v>
      </c>
      <c r="N1193" s="42" t="n">
        <v>0</v>
      </c>
      <c r="O1193" s="42" t="inlineStr">
        <is>
          <t>고5 저1</t>
        </is>
      </c>
      <c r="P1193" s="41" t="n">
        <v>56</v>
      </c>
      <c r="Q1193" s="42" t="inlineStr">
        <is>
          <t>-3</t>
        </is>
      </c>
      <c r="R1193" s="42" t="inlineStr">
        <is>
          <t>상위63.5%</t>
        </is>
      </c>
      <c r="S1193" s="42" t="n">
        <v>3</v>
      </c>
      <c r="T1193" s="42" t="n">
        <v>0</v>
      </c>
      <c r="U1193" s="42" t="n">
        <v>0</v>
      </c>
      <c r="V1193" s="42" t="n">
        <v>0</v>
      </c>
      <c r="W1193" s="42" t="n">
        <v>0</v>
      </c>
      <c r="X1193" s="42" t="n">
        <v>28</v>
      </c>
      <c r="Y1193" s="42" t="n">
        <v>5</v>
      </c>
      <c r="Z1193" s="42" t="n">
        <v>30.57</v>
      </c>
      <c r="AA1193" s="42" t="n">
        <v>13.34</v>
      </c>
    </row>
    <row r="1194">
      <c r="A1194" s="25" t="n">
        <v>33</v>
      </c>
      <c r="B1194" s="26" t="n">
        <v>4</v>
      </c>
      <c r="C1194" s="26" t="n">
        <v>7</v>
      </c>
      <c r="D1194" s="26" t="n">
        <v>32</v>
      </c>
      <c r="E1194" s="26" t="n">
        <v>33</v>
      </c>
      <c r="F1194" s="26" t="n">
        <v>40</v>
      </c>
      <c r="G1194" s="26" t="n">
        <v>41</v>
      </c>
      <c r="H1194" s="26" t="n">
        <v>9</v>
      </c>
      <c r="I1194" s="44" t="inlineStr">
        <is>
          <t>4 7 32 33 40 41</t>
        </is>
      </c>
      <c r="J1194" s="26" t="n">
        <v>157</v>
      </c>
      <c r="K1194" s="26" t="n">
        <v>3</v>
      </c>
      <c r="L1194" s="26" t="n">
        <v>8</v>
      </c>
      <c r="M1194" s="26" t="n">
        <v>37</v>
      </c>
      <c r="N1194" s="26" t="n">
        <v>2</v>
      </c>
      <c r="O1194" s="26" t="inlineStr">
        <is>
          <t>고4 저2</t>
        </is>
      </c>
      <c r="P1194" s="25" t="n">
        <v>78</v>
      </c>
      <c r="Q1194" s="26" t="inlineStr">
        <is>
          <t>+19</t>
        </is>
      </c>
      <c r="R1194" s="26" t="inlineStr">
        <is>
          <t>상위5.3%</t>
        </is>
      </c>
      <c r="S1194" s="26" t="n">
        <v>7</v>
      </c>
      <c r="T1194" s="26" t="n">
        <v>0</v>
      </c>
      <c r="U1194" s="26" t="n">
        <v>0</v>
      </c>
      <c r="V1194" s="26" t="n">
        <v>0</v>
      </c>
      <c r="W1194" s="26" t="n">
        <v>2</v>
      </c>
      <c r="X1194" s="26" t="n">
        <v>36</v>
      </c>
      <c r="Y1194" s="26" t="n">
        <v>1</v>
      </c>
      <c r="Z1194" s="26" t="n">
        <v>149.04</v>
      </c>
      <c r="AA1194" s="26" t="n">
        <v>21.2</v>
      </c>
    </row>
    <row r="1195">
      <c r="A1195" s="41" t="n">
        <v>32</v>
      </c>
      <c r="B1195" s="42" t="n">
        <v>6</v>
      </c>
      <c r="C1195" s="42" t="n">
        <v>14</v>
      </c>
      <c r="D1195" s="42" t="n">
        <v>19</v>
      </c>
      <c r="E1195" s="42" t="n">
        <v>25</v>
      </c>
      <c r="F1195" s="42" t="n">
        <v>34</v>
      </c>
      <c r="G1195" s="42" t="n">
        <v>44</v>
      </c>
      <c r="H1195" s="42" t="n">
        <v>11</v>
      </c>
      <c r="I1195" s="43" t="inlineStr">
        <is>
          <t>6 14 19 25 34 44</t>
        </is>
      </c>
      <c r="J1195" s="42" t="n">
        <v>142</v>
      </c>
      <c r="K1195" s="42" t="n">
        <v>2</v>
      </c>
      <c r="L1195" s="42" t="n">
        <v>9</v>
      </c>
      <c r="M1195" s="42" t="n">
        <v>38</v>
      </c>
      <c r="N1195" s="42" t="n">
        <v>0</v>
      </c>
      <c r="O1195" s="42" t="inlineStr">
        <is>
          <t>고3 저3</t>
        </is>
      </c>
      <c r="P1195" s="41" t="n">
        <v>53</v>
      </c>
      <c r="Q1195" s="42" t="inlineStr">
        <is>
          <t>-6</t>
        </is>
      </c>
      <c r="R1195" s="42" t="inlineStr">
        <is>
          <t>상위73.7%</t>
        </is>
      </c>
      <c r="S1195" s="42" t="n">
        <v>5</v>
      </c>
      <c r="T1195" s="42" t="n">
        <v>0</v>
      </c>
      <c r="U1195" s="42" t="n">
        <v>0</v>
      </c>
      <c r="V1195" s="42" t="n">
        <v>0</v>
      </c>
      <c r="W1195" s="42" t="n">
        <v>3</v>
      </c>
      <c r="X1195" s="42" t="n">
        <v>22</v>
      </c>
      <c r="Y1195" s="42" t="n">
        <v>10</v>
      </c>
      <c r="Z1195" s="42" t="n">
        <v>16.35</v>
      </c>
      <c r="AA1195" s="42" t="n">
        <v>8.720000000000001</v>
      </c>
    </row>
    <row r="1196">
      <c r="A1196" s="41" t="n">
        <v>31</v>
      </c>
      <c r="B1196" s="42" t="n">
        <v>7</v>
      </c>
      <c r="C1196" s="42" t="n">
        <v>9</v>
      </c>
      <c r="D1196" s="42" t="n">
        <v>18</v>
      </c>
      <c r="E1196" s="42" t="n">
        <v>23</v>
      </c>
      <c r="F1196" s="42" t="n">
        <v>28</v>
      </c>
      <c r="G1196" s="42" t="n">
        <v>35</v>
      </c>
      <c r="H1196" s="42" t="n">
        <v>32</v>
      </c>
      <c r="I1196" s="43" t="inlineStr">
        <is>
          <t>7 9 18 23 28 35</t>
        </is>
      </c>
      <c r="J1196" s="42" t="n">
        <v>120</v>
      </c>
      <c r="K1196" s="42" t="n">
        <v>4</v>
      </c>
      <c r="L1196" s="42" t="n">
        <v>9</v>
      </c>
      <c r="M1196" s="42" t="n">
        <v>28</v>
      </c>
      <c r="N1196" s="42" t="n">
        <v>0</v>
      </c>
      <c r="O1196" s="42" t="inlineStr">
        <is>
          <t>고3 저3</t>
        </is>
      </c>
      <c r="P1196" s="41" t="n">
        <v>52</v>
      </c>
      <c r="Q1196" s="42" t="inlineStr">
        <is>
          <t>-7</t>
        </is>
      </c>
      <c r="R1196" s="42" t="inlineStr">
        <is>
          <t>상위77.4%</t>
        </is>
      </c>
      <c r="S1196" s="42" t="n">
        <v>4</v>
      </c>
      <c r="T1196" s="42" t="n">
        <v>0</v>
      </c>
      <c r="U1196" s="42" t="n">
        <v>0</v>
      </c>
      <c r="V1196" s="42" t="n">
        <v>0</v>
      </c>
      <c r="W1196" s="42" t="n">
        <v>2</v>
      </c>
      <c r="X1196" s="42" t="n">
        <v>23</v>
      </c>
      <c r="Y1196" s="42" t="n">
        <v>2</v>
      </c>
      <c r="Z1196" s="42" t="n">
        <v>81.06999999999999</v>
      </c>
      <c r="AA1196" s="42" t="n">
        <v>10.01</v>
      </c>
    </row>
    <row r="1197">
      <c r="A1197" s="27" t="n">
        <v>30</v>
      </c>
      <c r="B1197" s="28" t="n">
        <v>8</v>
      </c>
      <c r="C1197" s="28" t="n">
        <v>17</v>
      </c>
      <c r="D1197" s="28" t="n">
        <v>20</v>
      </c>
      <c r="E1197" s="28" t="n">
        <v>35</v>
      </c>
      <c r="F1197" s="28" t="n">
        <v>36</v>
      </c>
      <c r="G1197" s="28" t="n">
        <v>44</v>
      </c>
      <c r="H1197" s="28" t="n">
        <v>4</v>
      </c>
      <c r="I1197" s="30" t="inlineStr">
        <is>
          <t>8 17 20 35 36 44</t>
        </is>
      </c>
      <c r="J1197" s="28" t="n">
        <v>160</v>
      </c>
      <c r="K1197" s="28" t="n">
        <v>2</v>
      </c>
      <c r="L1197" s="28" t="n">
        <v>8</v>
      </c>
      <c r="M1197" s="28" t="n">
        <v>36</v>
      </c>
      <c r="N1197" s="28" t="n">
        <v>1</v>
      </c>
      <c r="O1197" s="28" t="inlineStr">
        <is>
          <t>고3 저3</t>
        </is>
      </c>
      <c r="P1197" s="27" t="n">
        <v>62</v>
      </c>
      <c r="Q1197" s="28" t="inlineStr">
        <is>
          <t>+3</t>
        </is>
      </c>
      <c r="R1197" s="28" t="inlineStr">
        <is>
          <t>상위41.2%</t>
        </is>
      </c>
      <c r="S1197" s="28" t="n">
        <v>6</v>
      </c>
      <c r="T1197" s="28" t="n">
        <v>0</v>
      </c>
      <c r="U1197" s="28" t="n">
        <v>0</v>
      </c>
      <c r="V1197" s="28" t="n">
        <v>0</v>
      </c>
      <c r="W1197" s="28" t="n">
        <v>6</v>
      </c>
      <c r="X1197" s="28" t="n">
        <v>22</v>
      </c>
      <c r="Y1197" s="28" t="n">
        <v>2</v>
      </c>
      <c r="Z1197" s="28" t="n">
        <v>87.29000000000001</v>
      </c>
      <c r="AA1197" s="28" t="n">
        <v>8.550000000000001</v>
      </c>
    </row>
    <row r="1198">
      <c r="A1198" s="41" t="n">
        <v>29</v>
      </c>
      <c r="B1198" s="42" t="n">
        <v>1</v>
      </c>
      <c r="C1198" s="42" t="n">
        <v>5</v>
      </c>
      <c r="D1198" s="42" t="n">
        <v>13</v>
      </c>
      <c r="E1198" s="42" t="n">
        <v>34</v>
      </c>
      <c r="F1198" s="42" t="n">
        <v>39</v>
      </c>
      <c r="G1198" s="42" t="n">
        <v>40</v>
      </c>
      <c r="H1198" s="42" t="n">
        <v>11</v>
      </c>
      <c r="I1198" s="43" t="inlineStr">
        <is>
          <t>1 5 13 34 39 40</t>
        </is>
      </c>
      <c r="J1198" s="42" t="n">
        <v>132</v>
      </c>
      <c r="K1198" s="42" t="n">
        <v>4</v>
      </c>
      <c r="L1198" s="42" t="n">
        <v>10</v>
      </c>
      <c r="M1198" s="42" t="n">
        <v>39</v>
      </c>
      <c r="N1198" s="42" t="n">
        <v>1</v>
      </c>
      <c r="O1198" s="42" t="inlineStr">
        <is>
          <t>고3 저3</t>
        </is>
      </c>
      <c r="P1198" s="41" t="n">
        <v>57</v>
      </c>
      <c r="Q1198" s="42" t="inlineStr">
        <is>
          <t>-2</t>
        </is>
      </c>
      <c r="R1198" s="42" t="inlineStr">
        <is>
          <t>상위59.3%</t>
        </is>
      </c>
      <c r="S1198" s="42" t="n">
        <v>5</v>
      </c>
      <c r="T1198" s="42" t="n">
        <v>0</v>
      </c>
      <c r="U1198" s="42" t="n">
        <v>0</v>
      </c>
      <c r="V1198" s="42" t="n">
        <v>0</v>
      </c>
      <c r="W1198" s="42" t="n">
        <v>3</v>
      </c>
      <c r="X1198" s="42" t="n">
        <v>24</v>
      </c>
      <c r="Y1198" s="42" t="n">
        <v>5</v>
      </c>
      <c r="Z1198" s="42" t="n">
        <v>35.53</v>
      </c>
      <c r="AA1198" s="42" t="n">
        <v>10.04</v>
      </c>
    </row>
    <row r="1199">
      <c r="A1199" s="38" t="n">
        <v>28</v>
      </c>
      <c r="B1199" s="39" t="n">
        <v>9</v>
      </c>
      <c r="C1199" s="39" t="n">
        <v>18</v>
      </c>
      <c r="D1199" s="39" t="n">
        <v>23</v>
      </c>
      <c r="E1199" s="39" t="n">
        <v>25</v>
      </c>
      <c r="F1199" s="39" t="n">
        <v>35</v>
      </c>
      <c r="G1199" s="39" t="n">
        <v>37</v>
      </c>
      <c r="H1199" s="39" t="n">
        <v>1</v>
      </c>
      <c r="I1199" s="40" t="inlineStr">
        <is>
          <t>9 18 23 25 35 37</t>
        </is>
      </c>
      <c r="J1199" s="39" t="n">
        <v>147</v>
      </c>
      <c r="K1199" s="39" t="n">
        <v>5</v>
      </c>
      <c r="L1199" s="39" t="n">
        <v>7</v>
      </c>
      <c r="M1199" s="39" t="n">
        <v>28</v>
      </c>
      <c r="N1199" s="39" t="n">
        <v>0</v>
      </c>
      <c r="O1199" s="39" t="inlineStr">
        <is>
          <t>고4 저2</t>
        </is>
      </c>
      <c r="P1199" s="38" t="n">
        <v>41</v>
      </c>
      <c r="Q1199" s="39" t="inlineStr">
        <is>
          <t>-18</t>
        </is>
      </c>
      <c r="R1199" s="39" t="inlineStr">
        <is>
          <t>상위96.2%</t>
        </is>
      </c>
      <c r="S1199" s="39" t="n">
        <v>3</v>
      </c>
      <c r="T1199" s="39" t="n">
        <v>0</v>
      </c>
      <c r="U1199" s="39" t="n">
        <v>0</v>
      </c>
      <c r="V1199" s="39" t="n">
        <v>0</v>
      </c>
      <c r="W1199" s="39" t="n">
        <v>1</v>
      </c>
      <c r="X1199" s="39" t="n">
        <v>19</v>
      </c>
      <c r="Y1199" s="39" t="n">
        <v>10</v>
      </c>
      <c r="Z1199" s="39" t="n">
        <v>17</v>
      </c>
      <c r="AA1199" s="39" t="n">
        <v>12.18</v>
      </c>
    </row>
    <row r="1200">
      <c r="A1200" s="27" t="n">
        <v>27</v>
      </c>
      <c r="B1200" s="28" t="n">
        <v>1</v>
      </c>
      <c r="C1200" s="28" t="n">
        <v>20</v>
      </c>
      <c r="D1200" s="28" t="n">
        <v>26</v>
      </c>
      <c r="E1200" s="28" t="n">
        <v>28</v>
      </c>
      <c r="F1200" s="28" t="n">
        <v>37</v>
      </c>
      <c r="G1200" s="28" t="n">
        <v>43</v>
      </c>
      <c r="H1200" s="28" t="n">
        <v>27</v>
      </c>
      <c r="I1200" s="30" t="inlineStr">
        <is>
          <t>1 20 26 28 37 43</t>
        </is>
      </c>
      <c r="J1200" s="28" t="n">
        <v>155</v>
      </c>
      <c r="K1200" s="28" t="n">
        <v>3</v>
      </c>
      <c r="L1200" s="28" t="n">
        <v>8</v>
      </c>
      <c r="M1200" s="28" t="n">
        <v>42</v>
      </c>
      <c r="N1200" s="28" t="n">
        <v>0</v>
      </c>
      <c r="O1200" s="28" t="inlineStr">
        <is>
          <t>고4 저2</t>
        </is>
      </c>
      <c r="P1200" s="27" t="n">
        <v>61</v>
      </c>
      <c r="Q1200" s="28" t="inlineStr">
        <is>
          <t>+2</t>
        </is>
      </c>
      <c r="R1200" s="28" t="inlineStr">
        <is>
          <t>상위45.2%</t>
        </is>
      </c>
      <c r="S1200" s="28" t="n">
        <v>6</v>
      </c>
      <c r="T1200" s="28" t="n">
        <v>0</v>
      </c>
      <c r="U1200" s="28" t="n">
        <v>0</v>
      </c>
      <c r="V1200" s="28" t="n">
        <v>0</v>
      </c>
      <c r="W1200" s="28" t="n">
        <v>1</v>
      </c>
      <c r="X1200" s="28" t="n">
        <v>29</v>
      </c>
      <c r="Y1200" s="28" t="n">
        <v>2</v>
      </c>
      <c r="Z1200" s="28" t="n">
        <v>95.44</v>
      </c>
      <c r="AA1200" s="28" t="n">
        <v>14.29</v>
      </c>
    </row>
    <row r="1201">
      <c r="A1201" s="27" t="n">
        <v>26</v>
      </c>
      <c r="B1201" s="28" t="n">
        <v>4</v>
      </c>
      <c r="C1201" s="28" t="n">
        <v>5</v>
      </c>
      <c r="D1201" s="28" t="n">
        <v>7</v>
      </c>
      <c r="E1201" s="28" t="n">
        <v>18</v>
      </c>
      <c r="F1201" s="28" t="n">
        <v>20</v>
      </c>
      <c r="G1201" s="28" t="n">
        <v>25</v>
      </c>
      <c r="H1201" s="28" t="n">
        <v>31</v>
      </c>
      <c r="I1201" s="30" t="inlineStr">
        <is>
          <t>4 5 7 18 20 25</t>
        </is>
      </c>
      <c r="J1201" s="28" t="n">
        <v>79</v>
      </c>
      <c r="K1201" s="28" t="n">
        <v>3</v>
      </c>
      <c r="L1201" s="28" t="n">
        <v>8</v>
      </c>
      <c r="M1201" s="28" t="n">
        <v>21</v>
      </c>
      <c r="N1201" s="28" t="n">
        <v>1</v>
      </c>
      <c r="O1201" s="28" t="inlineStr">
        <is>
          <t>고1 저5</t>
        </is>
      </c>
      <c r="P1201" s="27" t="n">
        <v>60</v>
      </c>
      <c r="Q1201" s="28" t="inlineStr">
        <is>
          <t>+1</t>
        </is>
      </c>
      <c r="R1201" s="28" t="inlineStr">
        <is>
          <t>상위48.5%</t>
        </is>
      </c>
      <c r="S1201" s="28" t="n">
        <v>6</v>
      </c>
      <c r="T1201" s="28" t="n">
        <v>0</v>
      </c>
      <c r="U1201" s="28" t="n">
        <v>0</v>
      </c>
      <c r="V1201" s="28" t="n">
        <v>0</v>
      </c>
      <c r="W1201" s="28" t="n">
        <v>2</v>
      </c>
      <c r="X1201" s="28" t="n">
        <v>27</v>
      </c>
      <c r="Y1201" s="28" t="n">
        <v>5</v>
      </c>
      <c r="Z1201" s="28" t="n">
        <v>34.95</v>
      </c>
      <c r="AA1201" s="28" t="n">
        <v>12.95</v>
      </c>
    </row>
    <row r="1202">
      <c r="A1202" s="41" t="n">
        <v>25</v>
      </c>
      <c r="B1202" s="42" t="n">
        <v>2</v>
      </c>
      <c r="C1202" s="42" t="n">
        <v>4</v>
      </c>
      <c r="D1202" s="42" t="n">
        <v>21</v>
      </c>
      <c r="E1202" s="42" t="n">
        <v>26</v>
      </c>
      <c r="F1202" s="42" t="n">
        <v>43</v>
      </c>
      <c r="G1202" s="42" t="n">
        <v>44</v>
      </c>
      <c r="H1202" s="42" t="n">
        <v>16</v>
      </c>
      <c r="I1202" s="43" t="inlineStr">
        <is>
          <t>2 4 21 26 43 44</t>
        </is>
      </c>
      <c r="J1202" s="42" t="n">
        <v>140</v>
      </c>
      <c r="K1202" s="42" t="n">
        <v>2</v>
      </c>
      <c r="L1202" s="42" t="n">
        <v>8</v>
      </c>
      <c r="M1202" s="42" t="n">
        <v>42</v>
      </c>
      <c r="N1202" s="42" t="n">
        <v>1</v>
      </c>
      <c r="O1202" s="42" t="inlineStr">
        <is>
          <t>고3 저3</t>
        </is>
      </c>
      <c r="P1202" s="41" t="n">
        <v>52</v>
      </c>
      <c r="Q1202" s="42" t="inlineStr">
        <is>
          <t>-7</t>
        </is>
      </c>
      <c r="R1202" s="42" t="inlineStr">
        <is>
          <t>상위77.4%</t>
        </is>
      </c>
      <c r="S1202" s="42" t="n">
        <v>3</v>
      </c>
      <c r="T1202" s="42" t="n">
        <v>0</v>
      </c>
      <c r="U1202" s="42" t="n">
        <v>0</v>
      </c>
      <c r="V1202" s="42" t="n">
        <v>0</v>
      </c>
      <c r="W1202" s="42" t="n">
        <v>0</v>
      </c>
      <c r="X1202" s="42" t="n">
        <v>26</v>
      </c>
      <c r="Y1202" s="42" t="n">
        <v>2</v>
      </c>
      <c r="Z1202" s="42" t="n">
        <v>242.28</v>
      </c>
      <c r="AA1202" s="42" t="n">
        <v>13.71</v>
      </c>
    </row>
    <row r="1203">
      <c r="A1203" s="27" t="n">
        <v>24</v>
      </c>
      <c r="B1203" s="28" t="n">
        <v>7</v>
      </c>
      <c r="C1203" s="28" t="n">
        <v>8</v>
      </c>
      <c r="D1203" s="28" t="n">
        <v>27</v>
      </c>
      <c r="E1203" s="28" t="n">
        <v>29</v>
      </c>
      <c r="F1203" s="28" t="n">
        <v>36</v>
      </c>
      <c r="G1203" s="28" t="n">
        <v>43</v>
      </c>
      <c r="H1203" s="28" t="n">
        <v>6</v>
      </c>
      <c r="I1203" s="30" t="inlineStr">
        <is>
          <t>7 8 27 29 36 43</t>
        </is>
      </c>
      <c r="J1203" s="28" t="n">
        <v>150</v>
      </c>
      <c r="K1203" s="28" t="n">
        <v>4</v>
      </c>
      <c r="L1203" s="28" t="n">
        <v>9</v>
      </c>
      <c r="M1203" s="28" t="n">
        <v>36</v>
      </c>
      <c r="N1203" s="28" t="n">
        <v>1</v>
      </c>
      <c r="O1203" s="28" t="inlineStr">
        <is>
          <t>고4 저2</t>
        </is>
      </c>
      <c r="P1203" s="27" t="n">
        <v>64</v>
      </c>
      <c r="Q1203" s="28" t="inlineStr">
        <is>
          <t>+5</t>
        </is>
      </c>
      <c r="R1203" s="28" t="inlineStr">
        <is>
          <t>상위35.2%</t>
        </is>
      </c>
      <c r="S1203" s="28" t="n">
        <v>5</v>
      </c>
      <c r="T1203" s="28" t="n">
        <v>0</v>
      </c>
      <c r="U1203" s="28" t="n">
        <v>0</v>
      </c>
      <c r="V1203" s="28" t="n">
        <v>0</v>
      </c>
      <c r="W1203" s="28" t="n">
        <v>0</v>
      </c>
      <c r="X1203" s="28" t="n">
        <v>32</v>
      </c>
      <c r="Y1203" s="28" t="inlineStr">
        <is>
          <t>-</t>
        </is>
      </c>
      <c r="Z1203" s="28" t="inlineStr">
        <is>
          <t>-</t>
        </is>
      </c>
      <c r="AA1203" s="28" t="n">
        <v>14.84</v>
      </c>
    </row>
    <row r="1204">
      <c r="A1204" s="41" t="n">
        <v>23</v>
      </c>
      <c r="B1204" s="42" t="n">
        <v>5</v>
      </c>
      <c r="C1204" s="42" t="n">
        <v>13</v>
      </c>
      <c r="D1204" s="42" t="n">
        <v>17</v>
      </c>
      <c r="E1204" s="42" t="n">
        <v>18</v>
      </c>
      <c r="F1204" s="42" t="n">
        <v>33</v>
      </c>
      <c r="G1204" s="42" t="n">
        <v>42</v>
      </c>
      <c r="H1204" s="42" t="n">
        <v>44</v>
      </c>
      <c r="I1204" s="43" t="inlineStr">
        <is>
          <t>5 13 17 18 33 42</t>
        </is>
      </c>
      <c r="J1204" s="42" t="n">
        <v>128</v>
      </c>
      <c r="K1204" s="42" t="n">
        <v>4</v>
      </c>
      <c r="L1204" s="42" t="n">
        <v>10</v>
      </c>
      <c r="M1204" s="42" t="n">
        <v>37</v>
      </c>
      <c r="N1204" s="42" t="n">
        <v>1</v>
      </c>
      <c r="O1204" s="42" t="inlineStr">
        <is>
          <t>고2 저4</t>
        </is>
      </c>
      <c r="P1204" s="41" t="n">
        <v>58</v>
      </c>
      <c r="Q1204" s="42" t="inlineStr">
        <is>
          <t>-1</t>
        </is>
      </c>
      <c r="R1204" s="42" t="inlineStr">
        <is>
          <t>상위55.5%</t>
        </is>
      </c>
      <c r="S1204" s="42" t="n">
        <v>5</v>
      </c>
      <c r="T1204" s="42" t="n">
        <v>0</v>
      </c>
      <c r="U1204" s="42" t="n">
        <v>0</v>
      </c>
      <c r="V1204" s="42" t="n">
        <v>0</v>
      </c>
      <c r="W1204" s="42" t="n">
        <v>2</v>
      </c>
      <c r="X1204" s="42" t="n">
        <v>26</v>
      </c>
      <c r="Y1204" s="42" t="n">
        <v>4</v>
      </c>
      <c r="Z1204" s="42" t="n">
        <v>43.18</v>
      </c>
      <c r="AA1204" s="42" t="n">
        <v>11.55</v>
      </c>
    </row>
    <row r="1205">
      <c r="A1205" s="27" t="n">
        <v>22</v>
      </c>
      <c r="B1205" s="28" t="n">
        <v>4</v>
      </c>
      <c r="C1205" s="28" t="n">
        <v>5</v>
      </c>
      <c r="D1205" s="28" t="n">
        <v>6</v>
      </c>
      <c r="E1205" s="28" t="n">
        <v>8</v>
      </c>
      <c r="F1205" s="28" t="n">
        <v>17</v>
      </c>
      <c r="G1205" s="28" t="n">
        <v>39</v>
      </c>
      <c r="H1205" s="28" t="n">
        <v>25</v>
      </c>
      <c r="I1205" s="30" t="inlineStr">
        <is>
          <t>4 5 6 8 17 39</t>
        </is>
      </c>
      <c r="J1205" s="28" t="n">
        <v>79</v>
      </c>
      <c r="K1205" s="28" t="n">
        <v>3</v>
      </c>
      <c r="L1205" s="28" t="n">
        <v>8</v>
      </c>
      <c r="M1205" s="28" t="n">
        <v>35</v>
      </c>
      <c r="N1205" s="28" t="n">
        <v>2</v>
      </c>
      <c r="O1205" s="28" t="inlineStr">
        <is>
          <t>고1 저5</t>
        </is>
      </c>
      <c r="P1205" s="27" t="n">
        <v>66</v>
      </c>
      <c r="Q1205" s="28" t="inlineStr">
        <is>
          <t>+7</t>
        </is>
      </c>
      <c r="R1205" s="28" t="inlineStr">
        <is>
          <t>상위29.4%</t>
        </is>
      </c>
      <c r="S1205" s="28" t="n">
        <v>2</v>
      </c>
      <c r="T1205" s="28" t="n">
        <v>0</v>
      </c>
      <c r="U1205" s="28" t="n">
        <v>0</v>
      </c>
      <c r="V1205" s="28" t="n">
        <v>0</v>
      </c>
      <c r="W1205" s="28" t="n">
        <v>0</v>
      </c>
      <c r="X1205" s="28" t="n">
        <v>33</v>
      </c>
      <c r="Y1205" s="28" t="n">
        <v>4</v>
      </c>
      <c r="Z1205" s="28" t="n">
        <v>45.52</v>
      </c>
      <c r="AA1205" s="28" t="n">
        <v>11.03</v>
      </c>
    </row>
    <row r="1206">
      <c r="A1206" s="27" t="n">
        <v>21</v>
      </c>
      <c r="B1206" s="28" t="n">
        <v>6</v>
      </c>
      <c r="C1206" s="28" t="n">
        <v>12</v>
      </c>
      <c r="D1206" s="28" t="n">
        <v>17</v>
      </c>
      <c r="E1206" s="28" t="n">
        <v>18</v>
      </c>
      <c r="F1206" s="28" t="n">
        <v>31</v>
      </c>
      <c r="G1206" s="28" t="n">
        <v>32</v>
      </c>
      <c r="H1206" s="28" t="n">
        <v>21</v>
      </c>
      <c r="I1206" s="30" t="inlineStr">
        <is>
          <t>6 12 17 18 31 32</t>
        </is>
      </c>
      <c r="J1206" s="28" t="n">
        <v>116</v>
      </c>
      <c r="K1206" s="28" t="n">
        <v>2</v>
      </c>
      <c r="L1206" s="28" t="n">
        <v>7</v>
      </c>
      <c r="M1206" s="28" t="n">
        <v>26</v>
      </c>
      <c r="N1206" s="28" t="n">
        <v>2</v>
      </c>
      <c r="O1206" s="28" t="inlineStr">
        <is>
          <t>고2 저4</t>
        </is>
      </c>
      <c r="P1206" s="27" t="n">
        <v>66</v>
      </c>
      <c r="Q1206" s="28" t="inlineStr">
        <is>
          <t>+7</t>
        </is>
      </c>
      <c r="R1206" s="28" t="inlineStr">
        <is>
          <t>상위29.4%</t>
        </is>
      </c>
      <c r="S1206" s="28" t="n">
        <v>7</v>
      </c>
      <c r="T1206" s="28" t="n">
        <v>0</v>
      </c>
      <c r="U1206" s="28" t="n">
        <v>0</v>
      </c>
      <c r="V1206" s="28" t="n">
        <v>0</v>
      </c>
      <c r="W1206" s="28" t="n">
        <v>6</v>
      </c>
      <c r="X1206" s="28" t="n">
        <v>24</v>
      </c>
      <c r="Y1206" s="28" t="n">
        <v>23</v>
      </c>
      <c r="Z1206" s="28" t="n">
        <v>7.97</v>
      </c>
      <c r="AA1206" s="28" t="n">
        <v>14.41</v>
      </c>
    </row>
    <row r="1207">
      <c r="A1207" s="41" t="n">
        <v>20</v>
      </c>
      <c r="B1207" s="42" t="n">
        <v>10</v>
      </c>
      <c r="C1207" s="42" t="n">
        <v>14</v>
      </c>
      <c r="D1207" s="42" t="n">
        <v>18</v>
      </c>
      <c r="E1207" s="42" t="n">
        <v>20</v>
      </c>
      <c r="F1207" s="42" t="n">
        <v>23</v>
      </c>
      <c r="G1207" s="42" t="n">
        <v>30</v>
      </c>
      <c r="H1207" s="42" t="n">
        <v>41</v>
      </c>
      <c r="I1207" s="43" t="inlineStr">
        <is>
          <t>10 14 18 20 23 30</t>
        </is>
      </c>
      <c r="J1207" s="42" t="n">
        <v>115</v>
      </c>
      <c r="K1207" s="42" t="n">
        <v>1</v>
      </c>
      <c r="L1207" s="42" t="n">
        <v>8</v>
      </c>
      <c r="M1207" s="42" t="n">
        <v>20</v>
      </c>
      <c r="N1207" s="42" t="n">
        <v>0</v>
      </c>
      <c r="O1207" s="42" t="inlineStr">
        <is>
          <t>고2 저4</t>
        </is>
      </c>
      <c r="P1207" s="41" t="n">
        <v>54</v>
      </c>
      <c r="Q1207" s="42" t="inlineStr">
        <is>
          <t>-5</t>
        </is>
      </c>
      <c r="R1207" s="42" t="inlineStr">
        <is>
          <t>상위69.9%</t>
        </is>
      </c>
      <c r="S1207" s="42" t="n">
        <v>4</v>
      </c>
      <c r="T1207" s="42" t="n">
        <v>0</v>
      </c>
      <c r="U1207" s="42" t="n">
        <v>0</v>
      </c>
      <c r="V1207" s="42" t="n">
        <v>0</v>
      </c>
      <c r="W1207" s="42" t="n">
        <v>2</v>
      </c>
      <c r="X1207" s="42" t="n">
        <v>24</v>
      </c>
      <c r="Y1207" s="42" t="n">
        <v>1</v>
      </c>
      <c r="Z1207" s="42" t="n">
        <v>193.52</v>
      </c>
      <c r="AA1207" s="42" t="n">
        <v>5.1</v>
      </c>
    </row>
    <row r="1208">
      <c r="A1208" s="25" t="n">
        <v>19</v>
      </c>
      <c r="B1208" s="26" t="n">
        <v>6</v>
      </c>
      <c r="C1208" s="26" t="n">
        <v>30</v>
      </c>
      <c r="D1208" s="26" t="n">
        <v>38</v>
      </c>
      <c r="E1208" s="26" t="n">
        <v>39</v>
      </c>
      <c r="F1208" s="26" t="n">
        <v>40</v>
      </c>
      <c r="G1208" s="26" t="n">
        <v>43</v>
      </c>
      <c r="H1208" s="26" t="n">
        <v>26</v>
      </c>
      <c r="I1208" s="44" t="inlineStr">
        <is>
          <t>6 30 38 39 40 43</t>
        </is>
      </c>
      <c r="J1208" s="26" t="n">
        <v>196</v>
      </c>
      <c r="K1208" s="26" t="n">
        <v>2</v>
      </c>
      <c r="L1208" s="26" t="n">
        <v>9</v>
      </c>
      <c r="M1208" s="26" t="n">
        <v>37</v>
      </c>
      <c r="N1208" s="26" t="n">
        <v>2</v>
      </c>
      <c r="O1208" s="26" t="inlineStr">
        <is>
          <t>고5 저1</t>
        </is>
      </c>
      <c r="P1208" s="25" t="n">
        <v>73</v>
      </c>
      <c r="Q1208" s="26" t="inlineStr">
        <is>
          <t>+14</t>
        </is>
      </c>
      <c r="R1208" s="26" t="inlineStr">
        <is>
          <t>상위10.9%</t>
        </is>
      </c>
      <c r="S1208" s="26" t="n">
        <v>7</v>
      </c>
      <c r="T1208" s="26" t="n">
        <v>0</v>
      </c>
      <c r="U1208" s="26" t="n">
        <v>0</v>
      </c>
      <c r="V1208" s="26" t="n">
        <v>0</v>
      </c>
      <c r="W1208" s="26" t="n">
        <v>1</v>
      </c>
      <c r="X1208" s="26" t="n">
        <v>35</v>
      </c>
      <c r="Y1208" s="26" t="n">
        <v>1</v>
      </c>
      <c r="Z1208" s="26" t="n">
        <v>407.23</v>
      </c>
      <c r="AA1208" s="26" t="n">
        <v>12.1</v>
      </c>
    </row>
    <row r="1209">
      <c r="A1209" s="27" t="n">
        <v>18</v>
      </c>
      <c r="B1209" s="28" t="n">
        <v>3</v>
      </c>
      <c r="C1209" s="28" t="n">
        <v>12</v>
      </c>
      <c r="D1209" s="28" t="n">
        <v>13</v>
      </c>
      <c r="E1209" s="28" t="n">
        <v>19</v>
      </c>
      <c r="F1209" s="28" t="n">
        <v>32</v>
      </c>
      <c r="G1209" s="28" t="n">
        <v>35</v>
      </c>
      <c r="H1209" s="28" t="n">
        <v>29</v>
      </c>
      <c r="I1209" s="30" t="inlineStr">
        <is>
          <t>3 12 13 19 32 35</t>
        </is>
      </c>
      <c r="J1209" s="28" t="n">
        <v>114</v>
      </c>
      <c r="K1209" s="28" t="n">
        <v>4</v>
      </c>
      <c r="L1209" s="28" t="n">
        <v>9</v>
      </c>
      <c r="M1209" s="28" t="n">
        <v>32</v>
      </c>
      <c r="N1209" s="28" t="n">
        <v>1</v>
      </c>
      <c r="O1209" s="28" t="inlineStr">
        <is>
          <t>고2 저4</t>
        </is>
      </c>
      <c r="P1209" s="27" t="n">
        <v>64</v>
      </c>
      <c r="Q1209" s="28" t="inlineStr">
        <is>
          <t>+5</t>
        </is>
      </c>
      <c r="R1209" s="28" t="inlineStr">
        <is>
          <t>상위35.2%</t>
        </is>
      </c>
      <c r="S1209" s="28" t="n">
        <v>7</v>
      </c>
      <c r="T1209" s="28" t="n">
        <v>0</v>
      </c>
      <c r="U1209" s="28" t="n">
        <v>0</v>
      </c>
      <c r="V1209" s="28" t="n">
        <v>0</v>
      </c>
      <c r="W1209" s="28" t="n">
        <v>2</v>
      </c>
      <c r="X1209" s="28" t="n">
        <v>29</v>
      </c>
      <c r="Y1209" s="28" t="inlineStr">
        <is>
          <t>-</t>
        </is>
      </c>
      <c r="Z1209" s="28" t="inlineStr">
        <is>
          <t>-</t>
        </is>
      </c>
      <c r="AA1209" s="28" t="n">
        <v>12.61</v>
      </c>
    </row>
    <row r="1210">
      <c r="A1210" s="38" t="n">
        <v>17</v>
      </c>
      <c r="B1210" s="39" t="n">
        <v>3</v>
      </c>
      <c r="C1210" s="39" t="n">
        <v>4</v>
      </c>
      <c r="D1210" s="39" t="n">
        <v>9</v>
      </c>
      <c r="E1210" s="39" t="n">
        <v>17</v>
      </c>
      <c r="F1210" s="39" t="n">
        <v>32</v>
      </c>
      <c r="G1210" s="39" t="n">
        <v>37</v>
      </c>
      <c r="H1210" s="39" t="n">
        <v>1</v>
      </c>
      <c r="I1210" s="40" t="inlineStr">
        <is>
          <t>3 4 9 17 32 37</t>
        </is>
      </c>
      <c r="J1210" s="39" t="n">
        <v>102</v>
      </c>
      <c r="K1210" s="39" t="n">
        <v>4</v>
      </c>
      <c r="L1210" s="39" t="n">
        <v>8</v>
      </c>
      <c r="M1210" s="39" t="n">
        <v>34</v>
      </c>
      <c r="N1210" s="39" t="n">
        <v>1</v>
      </c>
      <c r="O1210" s="39" t="inlineStr">
        <is>
          <t>고2 저4</t>
        </is>
      </c>
      <c r="P1210" s="38" t="n">
        <v>46</v>
      </c>
      <c r="Q1210" s="39" t="inlineStr">
        <is>
          <t>-13</t>
        </is>
      </c>
      <c r="R1210" s="39" t="inlineStr">
        <is>
          <t>상위90.9%</t>
        </is>
      </c>
      <c r="S1210" s="39" t="n">
        <v>3</v>
      </c>
      <c r="T1210" s="39" t="n">
        <v>0</v>
      </c>
      <c r="U1210" s="39" t="n">
        <v>0</v>
      </c>
      <c r="V1210" s="39" t="n">
        <v>0</v>
      </c>
      <c r="W1210" s="39" t="n">
        <v>0</v>
      </c>
      <c r="X1210" s="39" t="n">
        <v>23</v>
      </c>
      <c r="Y1210" s="39" t="n">
        <v>3</v>
      </c>
      <c r="Z1210" s="39" t="n">
        <v>53.49</v>
      </c>
      <c r="AA1210" s="39" t="n">
        <v>12.11</v>
      </c>
    </row>
    <row r="1211">
      <c r="A1211" s="25" t="n">
        <v>16</v>
      </c>
      <c r="B1211" s="26" t="n">
        <v>6</v>
      </c>
      <c r="C1211" s="26" t="n">
        <v>7</v>
      </c>
      <c r="D1211" s="26" t="n">
        <v>24</v>
      </c>
      <c r="E1211" s="26" t="n">
        <v>37</v>
      </c>
      <c r="F1211" s="26" t="n">
        <v>38</v>
      </c>
      <c r="G1211" s="26" t="n">
        <v>40</v>
      </c>
      <c r="H1211" s="26" t="n">
        <v>33</v>
      </c>
      <c r="I1211" s="44" t="inlineStr">
        <is>
          <t>6 7 24 37 38 40</t>
        </is>
      </c>
      <c r="J1211" s="26" t="n">
        <v>152</v>
      </c>
      <c r="K1211" s="26" t="n">
        <v>2</v>
      </c>
      <c r="L1211" s="26" t="n">
        <v>8</v>
      </c>
      <c r="M1211" s="26" t="n">
        <v>34</v>
      </c>
      <c r="N1211" s="26" t="n">
        <v>2</v>
      </c>
      <c r="O1211" s="26" t="inlineStr">
        <is>
          <t>고4 저2</t>
        </is>
      </c>
      <c r="P1211" s="25" t="n">
        <v>74</v>
      </c>
      <c r="Q1211" s="26" t="inlineStr">
        <is>
          <t>+15</t>
        </is>
      </c>
      <c r="R1211" s="26" t="inlineStr">
        <is>
          <t>상위9.2%</t>
        </is>
      </c>
      <c r="S1211" s="26" t="n">
        <v>8</v>
      </c>
      <c r="T1211" s="26" t="n">
        <v>0</v>
      </c>
      <c r="U1211" s="26" t="n">
        <v>0</v>
      </c>
      <c r="V1211" s="26" t="n">
        <v>0</v>
      </c>
      <c r="W1211" s="26" t="n">
        <v>4</v>
      </c>
      <c r="X1211" s="26" t="n">
        <v>31</v>
      </c>
      <c r="Y1211" s="26" t="n">
        <v>4</v>
      </c>
      <c r="Z1211" s="26" t="n">
        <v>43.77</v>
      </c>
      <c r="AA1211" s="26" t="n">
        <v>11.79</v>
      </c>
    </row>
    <row r="1212">
      <c r="A1212" s="41" t="n">
        <v>15</v>
      </c>
      <c r="B1212" s="42" t="n">
        <v>3</v>
      </c>
      <c r="C1212" s="42" t="n">
        <v>4</v>
      </c>
      <c r="D1212" s="42" t="n">
        <v>16</v>
      </c>
      <c r="E1212" s="42" t="n">
        <v>30</v>
      </c>
      <c r="F1212" s="42" t="n">
        <v>31</v>
      </c>
      <c r="G1212" s="42" t="n">
        <v>37</v>
      </c>
      <c r="H1212" s="42" t="n">
        <v>13</v>
      </c>
      <c r="I1212" s="43" t="inlineStr">
        <is>
          <t>3 4 16 30 31 37</t>
        </is>
      </c>
      <c r="J1212" s="42" t="n">
        <v>121</v>
      </c>
      <c r="K1212" s="42" t="n">
        <v>3</v>
      </c>
      <c r="L1212" s="42" t="n">
        <v>8</v>
      </c>
      <c r="M1212" s="42" t="n">
        <v>34</v>
      </c>
      <c r="N1212" s="42" t="n">
        <v>2</v>
      </c>
      <c r="O1212" s="42" t="inlineStr">
        <is>
          <t>고3 저3</t>
        </is>
      </c>
      <c r="P1212" s="41" t="n">
        <v>58</v>
      </c>
      <c r="Q1212" s="42" t="inlineStr">
        <is>
          <t>-1</t>
        </is>
      </c>
      <c r="R1212" s="42" t="inlineStr">
        <is>
          <t>상위55.5%</t>
        </is>
      </c>
      <c r="S1212" s="42" t="n">
        <v>4</v>
      </c>
      <c r="T1212" s="42" t="n">
        <v>0</v>
      </c>
      <c r="U1212" s="42" t="n">
        <v>0</v>
      </c>
      <c r="V1212" s="42" t="n">
        <v>0</v>
      </c>
      <c r="W1212" s="42" t="n">
        <v>0</v>
      </c>
      <c r="X1212" s="42" t="n">
        <v>29</v>
      </c>
      <c r="Y1212" s="42" t="n">
        <v>1</v>
      </c>
      <c r="Z1212" s="42" t="n">
        <v>170.14</v>
      </c>
      <c r="AA1212" s="42" t="n">
        <v>11.59</v>
      </c>
    </row>
    <row r="1213">
      <c r="A1213" s="25" t="n">
        <v>14</v>
      </c>
      <c r="B1213" s="26" t="n">
        <v>2</v>
      </c>
      <c r="C1213" s="26" t="n">
        <v>6</v>
      </c>
      <c r="D1213" s="26" t="n">
        <v>12</v>
      </c>
      <c r="E1213" s="26" t="n">
        <v>31</v>
      </c>
      <c r="F1213" s="26" t="n">
        <v>33</v>
      </c>
      <c r="G1213" s="26" t="n">
        <v>40</v>
      </c>
      <c r="H1213" s="26" t="n">
        <v>15</v>
      </c>
      <c r="I1213" s="44" t="inlineStr">
        <is>
          <t>2 6 12 31 33 40</t>
        </is>
      </c>
      <c r="J1213" s="26" t="n">
        <v>124</v>
      </c>
      <c r="K1213" s="26" t="n">
        <v>2</v>
      </c>
      <c r="L1213" s="26" t="n">
        <v>10</v>
      </c>
      <c r="M1213" s="26" t="n">
        <v>38</v>
      </c>
      <c r="N1213" s="26" t="n">
        <v>0</v>
      </c>
      <c r="O1213" s="26" t="inlineStr">
        <is>
          <t>고3 저3</t>
        </is>
      </c>
      <c r="P1213" s="25" t="n">
        <v>68</v>
      </c>
      <c r="Q1213" s="26" t="inlineStr">
        <is>
          <t>+9</t>
        </is>
      </c>
      <c r="R1213" s="26" t="inlineStr">
        <is>
          <t>상위23.2%</t>
        </is>
      </c>
      <c r="S1213" s="26" t="n">
        <v>8</v>
      </c>
      <c r="T1213" s="26" t="n">
        <v>0</v>
      </c>
      <c r="U1213" s="26" t="n">
        <v>0</v>
      </c>
      <c r="V1213" s="26" t="n">
        <v>0</v>
      </c>
      <c r="W1213" s="26" t="n">
        <v>2</v>
      </c>
      <c r="X1213" s="26" t="n">
        <v>31</v>
      </c>
      <c r="Y1213" s="26" t="n">
        <v>4</v>
      </c>
      <c r="Z1213" s="26" t="n">
        <v>93.75</v>
      </c>
      <c r="AA1213" s="26" t="n">
        <v>7.79</v>
      </c>
    </row>
    <row r="1214">
      <c r="A1214" s="41" t="n">
        <v>13</v>
      </c>
      <c r="B1214" s="42" t="n">
        <v>22</v>
      </c>
      <c r="C1214" s="42" t="n">
        <v>23</v>
      </c>
      <c r="D1214" s="42" t="n">
        <v>25</v>
      </c>
      <c r="E1214" s="42" t="n">
        <v>37</v>
      </c>
      <c r="F1214" s="42" t="n">
        <v>38</v>
      </c>
      <c r="G1214" s="42" t="n">
        <v>42</v>
      </c>
      <c r="H1214" s="42" t="n">
        <v>26</v>
      </c>
      <c r="I1214" s="43" t="inlineStr">
        <is>
          <t>22 23 25 37 38 42</t>
        </is>
      </c>
      <c r="J1214" s="42" t="n">
        <v>187</v>
      </c>
      <c r="K1214" s="42" t="n">
        <v>3</v>
      </c>
      <c r="L1214" s="42" t="n">
        <v>8</v>
      </c>
      <c r="M1214" s="42" t="n">
        <v>20</v>
      </c>
      <c r="N1214" s="42" t="n">
        <v>2</v>
      </c>
      <c r="O1214" s="42" t="inlineStr">
        <is>
          <t>고5 저1</t>
        </is>
      </c>
      <c r="P1214" s="41" t="n">
        <v>56</v>
      </c>
      <c r="Q1214" s="42" t="inlineStr">
        <is>
          <t>-3</t>
        </is>
      </c>
      <c r="R1214" s="42" t="inlineStr">
        <is>
          <t>상위63.5%</t>
        </is>
      </c>
      <c r="S1214" s="42" t="n">
        <v>4</v>
      </c>
      <c r="T1214" s="42" t="n">
        <v>0</v>
      </c>
      <c r="U1214" s="42" t="n">
        <v>0</v>
      </c>
      <c r="V1214" s="42" t="n">
        <v>0</v>
      </c>
      <c r="W1214" s="42" t="n">
        <v>2</v>
      </c>
      <c r="X1214" s="42" t="n">
        <v>25</v>
      </c>
      <c r="Y1214" s="42" t="inlineStr">
        <is>
          <t>-</t>
        </is>
      </c>
      <c r="Z1214" s="42" t="inlineStr">
        <is>
          <t>-</t>
        </is>
      </c>
      <c r="AA1214" s="42" t="n">
        <v>12.26</v>
      </c>
    </row>
    <row r="1215">
      <c r="A1215" s="25" t="n">
        <v>12</v>
      </c>
      <c r="B1215" s="26" t="n">
        <v>2</v>
      </c>
      <c r="C1215" s="26" t="n">
        <v>11</v>
      </c>
      <c r="D1215" s="26" t="n">
        <v>21</v>
      </c>
      <c r="E1215" s="26" t="n">
        <v>25</v>
      </c>
      <c r="F1215" s="26" t="n">
        <v>39</v>
      </c>
      <c r="G1215" s="26" t="n">
        <v>45</v>
      </c>
      <c r="H1215" s="26" t="n">
        <v>44</v>
      </c>
      <c r="I1215" s="44" t="inlineStr">
        <is>
          <t>2 11 21 25 39 45</t>
        </is>
      </c>
      <c r="J1215" s="26" t="n">
        <v>143</v>
      </c>
      <c r="K1215" s="26" t="n">
        <v>5</v>
      </c>
      <c r="L1215" s="26" t="n">
        <v>9</v>
      </c>
      <c r="M1215" s="26" t="n">
        <v>43</v>
      </c>
      <c r="N1215" s="26" t="n">
        <v>0</v>
      </c>
      <c r="O1215" s="26" t="inlineStr">
        <is>
          <t>고3 저3</t>
        </is>
      </c>
      <c r="P1215" s="25" t="n">
        <v>75</v>
      </c>
      <c r="Q1215" s="26" t="inlineStr">
        <is>
          <t>+16</t>
        </is>
      </c>
      <c r="R1215" s="26" t="inlineStr">
        <is>
          <t>상위7.8%</t>
        </is>
      </c>
      <c r="S1215" s="26" t="n">
        <v>6</v>
      </c>
      <c r="T1215" s="26" t="n">
        <v>0</v>
      </c>
      <c r="U1215" s="26" t="n">
        <v>0</v>
      </c>
      <c r="V1215" s="26" t="n">
        <v>0</v>
      </c>
      <c r="W1215" s="26" t="n">
        <v>1</v>
      </c>
      <c r="X1215" s="26" t="n">
        <v>36</v>
      </c>
      <c r="Y1215" s="26" t="n">
        <v>12</v>
      </c>
      <c r="Z1215" s="26" t="n">
        <v>13.49</v>
      </c>
      <c r="AA1215" s="26" t="n">
        <v>11.12</v>
      </c>
    </row>
    <row r="1216">
      <c r="A1216" s="41" t="n">
        <v>11</v>
      </c>
      <c r="B1216" s="42" t="n">
        <v>1</v>
      </c>
      <c r="C1216" s="42" t="n">
        <v>7</v>
      </c>
      <c r="D1216" s="42" t="n">
        <v>36</v>
      </c>
      <c r="E1216" s="42" t="n">
        <v>37</v>
      </c>
      <c r="F1216" s="42" t="n">
        <v>41</v>
      </c>
      <c r="G1216" s="42" t="n">
        <v>42</v>
      </c>
      <c r="H1216" s="42" t="n">
        <v>14</v>
      </c>
      <c r="I1216" s="43" t="inlineStr">
        <is>
          <t>1 7 36 37 41 42</t>
        </is>
      </c>
      <c r="J1216" s="42" t="n">
        <v>164</v>
      </c>
      <c r="K1216" s="42" t="n">
        <v>4</v>
      </c>
      <c r="L1216" s="42" t="n">
        <v>6</v>
      </c>
      <c r="M1216" s="42" t="n">
        <v>41</v>
      </c>
      <c r="N1216" s="42" t="n">
        <v>2</v>
      </c>
      <c r="O1216" s="42" t="inlineStr">
        <is>
          <t>고4 저2</t>
        </is>
      </c>
      <c r="P1216" s="41" t="n">
        <v>55</v>
      </c>
      <c r="Q1216" s="42" t="inlineStr">
        <is>
          <t>-4</t>
        </is>
      </c>
      <c r="R1216" s="42" t="inlineStr">
        <is>
          <t>상위66.9%</t>
        </is>
      </c>
      <c r="S1216" s="42" t="n">
        <v>3</v>
      </c>
      <c r="T1216" s="42" t="n">
        <v>0</v>
      </c>
      <c r="U1216" s="42" t="n">
        <v>0</v>
      </c>
      <c r="V1216" s="42" t="n">
        <v>0</v>
      </c>
      <c r="W1216" s="42" t="n">
        <v>1</v>
      </c>
      <c r="X1216" s="42" t="n">
        <v>26</v>
      </c>
      <c r="Y1216" s="42" t="n">
        <v>5</v>
      </c>
      <c r="Z1216" s="42" t="n">
        <v>47.8</v>
      </c>
      <c r="AA1216" s="42" t="n">
        <v>8.66</v>
      </c>
    </row>
    <row r="1217">
      <c r="A1217" s="38" t="n">
        <v>10</v>
      </c>
      <c r="B1217" s="39" t="n">
        <v>9</v>
      </c>
      <c r="C1217" s="39" t="n">
        <v>25</v>
      </c>
      <c r="D1217" s="39" t="n">
        <v>30</v>
      </c>
      <c r="E1217" s="39" t="n">
        <v>33</v>
      </c>
      <c r="F1217" s="39" t="n">
        <v>41</v>
      </c>
      <c r="G1217" s="39" t="n">
        <v>44</v>
      </c>
      <c r="H1217" s="39" t="n">
        <v>6</v>
      </c>
      <c r="I1217" s="40" t="inlineStr">
        <is>
          <t>9 25 30 33 41 44</t>
        </is>
      </c>
      <c r="J1217" s="39" t="n">
        <v>182</v>
      </c>
      <c r="K1217" s="39" t="n">
        <v>4</v>
      </c>
      <c r="L1217" s="39" t="n">
        <v>6</v>
      </c>
      <c r="M1217" s="39" t="n">
        <v>35</v>
      </c>
      <c r="N1217" s="39" t="n">
        <v>0</v>
      </c>
      <c r="O1217" s="39" t="inlineStr">
        <is>
          <t>고5 저1</t>
        </is>
      </c>
      <c r="P1217" s="38" t="n">
        <v>49</v>
      </c>
      <c r="Q1217" s="39" t="inlineStr">
        <is>
          <t>-10</t>
        </is>
      </c>
      <c r="R1217" s="39" t="inlineStr">
        <is>
          <t>상위84.8%</t>
        </is>
      </c>
      <c r="S1217" s="39" t="n">
        <v>3</v>
      </c>
      <c r="T1217" s="39" t="n">
        <v>0</v>
      </c>
      <c r="U1217" s="39" t="n">
        <v>0</v>
      </c>
      <c r="V1217" s="39" t="n">
        <v>0</v>
      </c>
      <c r="W1217" s="39" t="n">
        <v>1</v>
      </c>
      <c r="X1217" s="39" t="n">
        <v>23</v>
      </c>
      <c r="Y1217" s="39" t="n">
        <v>13</v>
      </c>
      <c r="Z1217" s="39" t="n">
        <v>64.3</v>
      </c>
      <c r="AA1217" s="39" t="n">
        <v>5.38</v>
      </c>
    </row>
    <row r="1218">
      <c r="A1218" s="25" t="n">
        <v>9</v>
      </c>
      <c r="B1218" s="26" t="n">
        <v>2</v>
      </c>
      <c r="C1218" s="26" t="n">
        <v>4</v>
      </c>
      <c r="D1218" s="26" t="n">
        <v>16</v>
      </c>
      <c r="E1218" s="26" t="n">
        <v>17</v>
      </c>
      <c r="F1218" s="26" t="n">
        <v>36</v>
      </c>
      <c r="G1218" s="26" t="n">
        <v>39</v>
      </c>
      <c r="H1218" s="26" t="n">
        <v>14</v>
      </c>
      <c r="I1218" s="44" t="inlineStr">
        <is>
          <t>2 4 16 17 36 39</t>
        </is>
      </c>
      <c r="J1218" s="26" t="n">
        <v>114</v>
      </c>
      <c r="K1218" s="26" t="n">
        <v>2</v>
      </c>
      <c r="L1218" s="26" t="n">
        <v>10</v>
      </c>
      <c r="M1218" s="26" t="n">
        <v>37</v>
      </c>
      <c r="N1218" s="26" t="n">
        <v>1</v>
      </c>
      <c r="O1218" s="26" t="inlineStr">
        <is>
          <t>고2 저4</t>
        </is>
      </c>
      <c r="P1218" s="25" t="n">
        <v>71</v>
      </c>
      <c r="Q1218" s="26" t="inlineStr">
        <is>
          <t>+12</t>
        </is>
      </c>
      <c r="R1218" s="26" t="inlineStr">
        <is>
          <t>상위14.8%</t>
        </is>
      </c>
      <c r="S1218" s="26" t="n">
        <v>6</v>
      </c>
      <c r="T1218" s="26" t="n">
        <v>0</v>
      </c>
      <c r="U1218" s="26" t="n">
        <v>0</v>
      </c>
      <c r="V1218" s="26" t="n">
        <v>0</v>
      </c>
      <c r="W1218" s="26" t="n">
        <v>1</v>
      </c>
      <c r="X1218" s="26" t="n">
        <v>34</v>
      </c>
      <c r="Y1218" s="26" t="inlineStr">
        <is>
          <t>-</t>
        </is>
      </c>
      <c r="Z1218" s="26" t="inlineStr">
        <is>
          <t>-</t>
        </is>
      </c>
      <c r="AA1218" s="26" t="n">
        <v>16.33</v>
      </c>
    </row>
    <row r="1219">
      <c r="A1219" s="27" t="n">
        <v>8</v>
      </c>
      <c r="B1219" s="28" t="n">
        <v>8</v>
      </c>
      <c r="C1219" s="28" t="n">
        <v>19</v>
      </c>
      <c r="D1219" s="28" t="n">
        <v>25</v>
      </c>
      <c r="E1219" s="28" t="n">
        <v>34</v>
      </c>
      <c r="F1219" s="28" t="n">
        <v>37</v>
      </c>
      <c r="G1219" s="28" t="n">
        <v>39</v>
      </c>
      <c r="H1219" s="28" t="n">
        <v>9</v>
      </c>
      <c r="I1219" s="30" t="inlineStr">
        <is>
          <t>8 19 25 34 37 39</t>
        </is>
      </c>
      <c r="J1219" s="28" t="n">
        <v>162</v>
      </c>
      <c r="K1219" s="28" t="n">
        <v>4</v>
      </c>
      <c r="L1219" s="28" t="n">
        <v>10</v>
      </c>
      <c r="M1219" s="28" t="n">
        <v>31</v>
      </c>
      <c r="N1219" s="28" t="n">
        <v>0</v>
      </c>
      <c r="O1219" s="28" t="inlineStr">
        <is>
          <t>고4 저2</t>
        </is>
      </c>
      <c r="P1219" s="27" t="n">
        <v>64</v>
      </c>
      <c r="Q1219" s="28" t="inlineStr">
        <is>
          <t>+5</t>
        </is>
      </c>
      <c r="R1219" s="28" t="inlineStr">
        <is>
          <t>상위35.2%</t>
        </is>
      </c>
      <c r="S1219" s="28" t="n">
        <v>7</v>
      </c>
      <c r="T1219" s="28" t="n">
        <v>0</v>
      </c>
      <c r="U1219" s="28" t="n">
        <v>0</v>
      </c>
      <c r="V1219" s="28" t="n">
        <v>0</v>
      </c>
      <c r="W1219" s="28" t="n">
        <v>2</v>
      </c>
      <c r="X1219" s="28" t="n">
        <v>29</v>
      </c>
      <c r="Y1219" s="28" t="inlineStr">
        <is>
          <t>-</t>
        </is>
      </c>
      <c r="Z1219" s="28" t="inlineStr">
        <is>
          <t>-</t>
        </is>
      </c>
      <c r="AA1219" s="28" t="n">
        <v>14.07</v>
      </c>
    </row>
    <row r="1220">
      <c r="A1220" s="38" t="n">
        <v>7</v>
      </c>
      <c r="B1220" s="39" t="n">
        <v>2</v>
      </c>
      <c r="C1220" s="39" t="n">
        <v>9</v>
      </c>
      <c r="D1220" s="39" t="n">
        <v>16</v>
      </c>
      <c r="E1220" s="39" t="n">
        <v>25</v>
      </c>
      <c r="F1220" s="39" t="n">
        <v>26</v>
      </c>
      <c r="G1220" s="39" t="n">
        <v>40</v>
      </c>
      <c r="H1220" s="39" t="n">
        <v>42</v>
      </c>
      <c r="I1220" s="40" t="inlineStr">
        <is>
          <t>2 9 16 25 26 40</t>
        </is>
      </c>
      <c r="J1220" s="39" t="n">
        <v>118</v>
      </c>
      <c r="K1220" s="39" t="n">
        <v>2</v>
      </c>
      <c r="L1220" s="39" t="n">
        <v>7</v>
      </c>
      <c r="M1220" s="39" t="n">
        <v>38</v>
      </c>
      <c r="N1220" s="39" t="n">
        <v>1</v>
      </c>
      <c r="O1220" s="39" t="inlineStr">
        <is>
          <t>고3 저3</t>
        </is>
      </c>
      <c r="P1220" s="38" t="n">
        <v>38</v>
      </c>
      <c r="Q1220" s="39" t="inlineStr">
        <is>
          <t>-21</t>
        </is>
      </c>
      <c r="R1220" s="39" t="inlineStr">
        <is>
          <t>상위98.1%</t>
        </is>
      </c>
      <c r="S1220" s="39" t="n">
        <v>3</v>
      </c>
      <c r="T1220" s="39" t="n">
        <v>0</v>
      </c>
      <c r="U1220" s="39" t="n">
        <v>0</v>
      </c>
      <c r="V1220" s="39" t="n">
        <v>0</v>
      </c>
      <c r="W1220" s="39" t="n">
        <v>0</v>
      </c>
      <c r="X1220" s="39" t="n">
        <v>19</v>
      </c>
      <c r="Y1220" s="39" t="inlineStr">
        <is>
          <t>-</t>
        </is>
      </c>
      <c r="Z1220" s="39" t="inlineStr">
        <is>
          <t>-</t>
        </is>
      </c>
      <c r="AA1220" s="39" t="n">
        <v>8</v>
      </c>
    </row>
    <row r="1221">
      <c r="A1221" s="25" t="n">
        <v>6</v>
      </c>
      <c r="B1221" s="26" t="n">
        <v>14</v>
      </c>
      <c r="C1221" s="26" t="n">
        <v>15</v>
      </c>
      <c r="D1221" s="26" t="n">
        <v>26</v>
      </c>
      <c r="E1221" s="26" t="n">
        <v>27</v>
      </c>
      <c r="F1221" s="26" t="n">
        <v>40</v>
      </c>
      <c r="G1221" s="26" t="n">
        <v>42</v>
      </c>
      <c r="H1221" s="26" t="n">
        <v>34</v>
      </c>
      <c r="I1221" s="44" t="inlineStr">
        <is>
          <t>14 15 26 27 40 42</t>
        </is>
      </c>
      <c r="J1221" s="26" t="n">
        <v>164</v>
      </c>
      <c r="K1221" s="26" t="n">
        <v>2</v>
      </c>
      <c r="L1221" s="26" t="n">
        <v>7</v>
      </c>
      <c r="M1221" s="26" t="n">
        <v>28</v>
      </c>
      <c r="N1221" s="26" t="n">
        <v>2</v>
      </c>
      <c r="O1221" s="26" t="inlineStr">
        <is>
          <t>고4 저2</t>
        </is>
      </c>
      <c r="P1221" s="25" t="n">
        <v>72</v>
      </c>
      <c r="Q1221" s="26" t="inlineStr">
        <is>
          <t>+13</t>
        </is>
      </c>
      <c r="R1221" s="26" t="inlineStr">
        <is>
          <t>상위12.8%</t>
        </is>
      </c>
      <c r="S1221" s="26" t="n">
        <v>8</v>
      </c>
      <c r="T1221" s="26" t="n">
        <v>0</v>
      </c>
      <c r="U1221" s="26" t="n">
        <v>0</v>
      </c>
      <c r="V1221" s="26" t="n">
        <v>0</v>
      </c>
      <c r="W1221" s="26" t="n">
        <v>2</v>
      </c>
      <c r="X1221" s="26" t="n">
        <v>33</v>
      </c>
      <c r="Y1221" s="26" t="n">
        <v>1</v>
      </c>
      <c r="Z1221" s="26" t="n">
        <v>65.73999999999999</v>
      </c>
      <c r="AA1221" s="26" t="n">
        <v>17.45</v>
      </c>
    </row>
    <row r="1222">
      <c r="A1222" s="41" t="n">
        <v>5</v>
      </c>
      <c r="B1222" s="42" t="n">
        <v>16</v>
      </c>
      <c r="C1222" s="42" t="n">
        <v>24</v>
      </c>
      <c r="D1222" s="42" t="n">
        <v>29</v>
      </c>
      <c r="E1222" s="42" t="n">
        <v>40</v>
      </c>
      <c r="F1222" s="42" t="n">
        <v>41</v>
      </c>
      <c r="G1222" s="42" t="n">
        <v>42</v>
      </c>
      <c r="H1222" s="42" t="n">
        <v>3</v>
      </c>
      <c r="I1222" s="43" t="inlineStr">
        <is>
          <t>16 24 29 40 41 42</t>
        </is>
      </c>
      <c r="J1222" s="42" t="n">
        <v>192</v>
      </c>
      <c r="K1222" s="42" t="n">
        <v>2</v>
      </c>
      <c r="L1222" s="42" t="n">
        <v>8</v>
      </c>
      <c r="M1222" s="42" t="n">
        <v>26</v>
      </c>
      <c r="N1222" s="42" t="n">
        <v>2</v>
      </c>
      <c r="O1222" s="42" t="inlineStr">
        <is>
          <t>고5 저1</t>
        </is>
      </c>
      <c r="P1222" s="41" t="n">
        <v>52</v>
      </c>
      <c r="Q1222" s="42" t="inlineStr">
        <is>
          <t>-7</t>
        </is>
      </c>
      <c r="R1222" s="42" t="inlineStr">
        <is>
          <t>상위77.4%</t>
        </is>
      </c>
      <c r="S1222" s="42" t="n">
        <v>3</v>
      </c>
      <c r="T1222" s="42" t="n">
        <v>0</v>
      </c>
      <c r="U1222" s="42" t="n">
        <v>0</v>
      </c>
      <c r="V1222" s="42" t="n">
        <v>0</v>
      </c>
      <c r="W1222" s="42" t="n">
        <v>0</v>
      </c>
      <c r="X1222" s="42" t="n">
        <v>26</v>
      </c>
      <c r="Y1222" s="42" t="inlineStr">
        <is>
          <t>-</t>
        </is>
      </c>
      <c r="Z1222" s="42" t="inlineStr">
        <is>
          <t>-</t>
        </is>
      </c>
      <c r="AA1222" s="42" t="n">
        <v>10.18</v>
      </c>
    </row>
    <row r="1223">
      <c r="A1223" s="41" t="n">
        <v>4</v>
      </c>
      <c r="B1223" s="42" t="n">
        <v>14</v>
      </c>
      <c r="C1223" s="42" t="n">
        <v>27</v>
      </c>
      <c r="D1223" s="42" t="n">
        <v>30</v>
      </c>
      <c r="E1223" s="42" t="n">
        <v>31</v>
      </c>
      <c r="F1223" s="42" t="n">
        <v>40</v>
      </c>
      <c r="G1223" s="42" t="n">
        <v>42</v>
      </c>
      <c r="H1223" s="42" t="n">
        <v>2</v>
      </c>
      <c r="I1223" s="43" t="inlineStr">
        <is>
          <t>14 27 30 31 40 42</t>
        </is>
      </c>
      <c r="J1223" s="42" t="n">
        <v>184</v>
      </c>
      <c r="K1223" s="42" t="n">
        <v>2</v>
      </c>
      <c r="L1223" s="42" t="n">
        <v>9</v>
      </c>
      <c r="M1223" s="42" t="n">
        <v>28</v>
      </c>
      <c r="N1223" s="42" t="n">
        <v>1</v>
      </c>
      <c r="O1223" s="42" t="inlineStr">
        <is>
          <t>고5 저1</t>
        </is>
      </c>
      <c r="P1223" s="41" t="n">
        <v>56</v>
      </c>
      <c r="Q1223" s="42" t="inlineStr">
        <is>
          <t>-3</t>
        </is>
      </c>
      <c r="R1223" s="42" t="inlineStr">
        <is>
          <t>상위63.5%</t>
        </is>
      </c>
      <c r="S1223" s="42" t="n">
        <v>6</v>
      </c>
      <c r="T1223" s="42" t="n">
        <v>0</v>
      </c>
      <c r="U1223" s="42" t="n">
        <v>0</v>
      </c>
      <c r="V1223" s="42" t="n">
        <v>1</v>
      </c>
      <c r="W1223" s="42" t="n">
        <v>2</v>
      </c>
      <c r="X1223" s="42" t="n">
        <v>23</v>
      </c>
      <c r="Y1223" s="42" t="inlineStr">
        <is>
          <t>-</t>
        </is>
      </c>
      <c r="Z1223" s="42" t="inlineStr">
        <is>
          <t>-</t>
        </is>
      </c>
      <c r="AA1223" s="42" t="n">
        <v>15.19</v>
      </c>
    </row>
    <row r="1224">
      <c r="A1224" s="27" t="n">
        <v>3</v>
      </c>
      <c r="B1224" s="28" t="n">
        <v>11</v>
      </c>
      <c r="C1224" s="28" t="n">
        <v>16</v>
      </c>
      <c r="D1224" s="28" t="n">
        <v>19</v>
      </c>
      <c r="E1224" s="28" t="n">
        <v>21</v>
      </c>
      <c r="F1224" s="28" t="n">
        <v>27</v>
      </c>
      <c r="G1224" s="28" t="n">
        <v>31</v>
      </c>
      <c r="H1224" s="28" t="n">
        <v>30</v>
      </c>
      <c r="I1224" s="30" t="inlineStr">
        <is>
          <t>11 16 19 21 27 31</t>
        </is>
      </c>
      <c r="J1224" s="28" t="n">
        <v>125</v>
      </c>
      <c r="K1224" s="28" t="n">
        <v>5</v>
      </c>
      <c r="L1224" s="28" t="n">
        <v>7</v>
      </c>
      <c r="M1224" s="28" t="n">
        <v>20</v>
      </c>
      <c r="N1224" s="28" t="n">
        <v>0</v>
      </c>
      <c r="O1224" s="28" t="inlineStr">
        <is>
          <t>고2 저4</t>
        </is>
      </c>
      <c r="P1224" s="27" t="n">
        <v>66</v>
      </c>
      <c r="Q1224" s="28" t="inlineStr">
        <is>
          <t>+7</t>
        </is>
      </c>
      <c r="R1224" s="28" t="inlineStr">
        <is>
          <t>상위29.4%</t>
        </is>
      </c>
      <c r="S1224" s="28" t="n">
        <v>7</v>
      </c>
      <c r="T1224" s="28" t="n">
        <v>0</v>
      </c>
      <c r="U1224" s="28" t="n">
        <v>0</v>
      </c>
      <c r="V1224" s="28" t="n">
        <v>0</v>
      </c>
      <c r="W1224" s="28" t="n">
        <v>4</v>
      </c>
      <c r="X1224" s="28" t="n">
        <v>27</v>
      </c>
      <c r="Y1224" s="28" t="n">
        <v>1</v>
      </c>
      <c r="Z1224" s="28" t="n">
        <v>20</v>
      </c>
      <c r="AA1224" s="28" t="n">
        <v>5.86</v>
      </c>
    </row>
    <row r="1225">
      <c r="A1225" s="38" t="n">
        <v>2</v>
      </c>
      <c r="B1225" s="39" t="n">
        <v>9</v>
      </c>
      <c r="C1225" s="39" t="n">
        <v>13</v>
      </c>
      <c r="D1225" s="39" t="n">
        <v>21</v>
      </c>
      <c r="E1225" s="39" t="n">
        <v>25</v>
      </c>
      <c r="F1225" s="39" t="n">
        <v>32</v>
      </c>
      <c r="G1225" s="39" t="n">
        <v>42</v>
      </c>
      <c r="H1225" s="39" t="n">
        <v>2</v>
      </c>
      <c r="I1225" s="40" t="inlineStr">
        <is>
          <t>9 13 21 25 32 42</t>
        </is>
      </c>
      <c r="J1225" s="39" t="n">
        <v>142</v>
      </c>
      <c r="K1225" s="39" t="n">
        <v>4</v>
      </c>
      <c r="L1225" s="39" t="n">
        <v>8</v>
      </c>
      <c r="M1225" s="39" t="n">
        <v>33</v>
      </c>
      <c r="N1225" s="39" t="n">
        <v>0</v>
      </c>
      <c r="O1225" s="39" t="inlineStr">
        <is>
          <t>고3 저3</t>
        </is>
      </c>
      <c r="P1225" s="38" t="n">
        <v>33</v>
      </c>
      <c r="Q1225" s="39" t="inlineStr">
        <is>
          <t>-26</t>
        </is>
      </c>
      <c r="R1225" s="39" t="inlineStr">
        <is>
          <t>상위99.3%</t>
        </is>
      </c>
      <c r="S1225" s="39" t="n">
        <v>3</v>
      </c>
      <c r="T1225" s="39" t="n">
        <v>0</v>
      </c>
      <c r="U1225" s="39" t="n">
        <v>0</v>
      </c>
      <c r="V1225" s="39" t="n">
        <v>0</v>
      </c>
      <c r="W1225" s="39" t="n">
        <v>1</v>
      </c>
      <c r="X1225" s="39" t="n">
        <v>15</v>
      </c>
      <c r="Y1225" s="39" t="n">
        <v>1</v>
      </c>
      <c r="Z1225" s="39" t="n">
        <v>20.02</v>
      </c>
      <c r="AA1225" s="39" t="n">
        <v>3.13</v>
      </c>
    </row>
    <row r="1226">
      <c r="A1226" s="25" t="n">
        <v>1</v>
      </c>
      <c r="B1226" s="26" t="n">
        <v>10</v>
      </c>
      <c r="C1226" s="26" t="n">
        <v>23</v>
      </c>
      <c r="D1226" s="26" t="n">
        <v>29</v>
      </c>
      <c r="E1226" s="26" t="n">
        <v>33</v>
      </c>
      <c r="F1226" s="26" t="n">
        <v>37</v>
      </c>
      <c r="G1226" s="26" t="n">
        <v>40</v>
      </c>
      <c r="H1226" s="26" t="n">
        <v>16</v>
      </c>
      <c r="I1226" s="44" t="inlineStr">
        <is>
          <t>10 23 29 33 37 40</t>
        </is>
      </c>
      <c r="J1226" s="26" t="n">
        <v>172</v>
      </c>
      <c r="K1226" s="26" t="n">
        <v>4</v>
      </c>
      <c r="L1226" s="26" t="n">
        <v>9</v>
      </c>
      <c r="M1226" s="26" t="n">
        <v>30</v>
      </c>
      <c r="N1226" s="26" t="n">
        <v>0</v>
      </c>
      <c r="O1226" s="26" t="inlineStr">
        <is>
          <t>고5 저1</t>
        </is>
      </c>
      <c r="P1226" s="25" t="n">
        <v>75</v>
      </c>
      <c r="Q1226" s="26" t="inlineStr">
        <is>
          <t>+16</t>
        </is>
      </c>
      <c r="R1226" s="26" t="inlineStr">
        <is>
          <t>상위7.8%</t>
        </is>
      </c>
      <c r="S1226" s="26" t="n">
        <v>7</v>
      </c>
      <c r="T1226" s="26" t="n">
        <v>0</v>
      </c>
      <c r="U1226" s="26" t="n">
        <v>0</v>
      </c>
      <c r="V1226" s="26" t="n">
        <v>0</v>
      </c>
      <c r="W1226" s="26" t="n">
        <v>1</v>
      </c>
      <c r="X1226" s="26" t="n">
        <v>36</v>
      </c>
      <c r="Y1226" s="26" t="inlineStr">
        <is>
          <t>-</t>
        </is>
      </c>
      <c r="Z1226" s="26" t="inlineStr">
        <is>
          <t>-</t>
        </is>
      </c>
      <c r="AA1226" s="26" t="n">
        <v>15</v>
      </c>
    </row>
  </sheetData>
  <mergeCells count="2">
    <mergeCell ref="A1:AA1"/>
    <mergeCell ref="A2:AA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0" customWidth="1" min="5" max="5"/>
    <col width="8" customWidth="1" min="6" max="6"/>
    <col width="8" customWidth="1" min="7" max="7"/>
    <col width="16" customWidth="1" min="8" max="8"/>
    <col width="14" customWidth="1" min="9" max="9"/>
    <col width="10" customWidth="1" min="10" max="10"/>
    <col width="8" customWidth="1" min="11" max="11"/>
    <col width="8" customWidth="1" min="12" max="12"/>
    <col width="12" customWidth="1" min="13" max="13"/>
  </cols>
  <sheetData>
    <row r="1" ht="24" customHeight="1">
      <c r="A1" s="1" t="inlineStr">
        <is>
          <t>로또 6/45 통계 종합 분석  (1회 ~ 1223회  총 1223회차)</t>
        </is>
      </c>
    </row>
    <row r="2">
      <c r="A2" s="2" t="inlineStr">
        <is>
          <t>저장일: 05-11_2209  │  초록=상위권  노랑=중간  빨강=하위권  │  아래 시트들이 하나로 통합되었습니다</t>
        </is>
      </c>
    </row>
    <row r="3" ht="4" customHeight="1">
      <c r="A3" s="22" t="n"/>
    </row>
    <row r="4" ht="22" customHeight="1">
      <c r="A4" s="23" t="inlineStr">
        <is>
          <t>A. 번호별 출현 빈도 (정규 + 보너스)</t>
        </is>
      </c>
    </row>
    <row r="5" ht="18" customHeight="1">
      <c r="A5" s="24" t="inlineStr">
        <is>
          <t>번호</t>
        </is>
      </c>
      <c r="B5" s="24" t="inlineStr">
        <is>
          <t>출현</t>
        </is>
      </c>
      <c r="C5" s="24" t="inlineStr">
        <is>
          <t>비율(%)</t>
        </is>
      </c>
      <c r="D5" s="24" t="inlineStr">
        <is>
          <t>빈도순위</t>
        </is>
      </c>
      <c r="E5" s="24" t="inlineStr">
        <is>
          <t>보너스출현</t>
        </is>
      </c>
      <c r="F5" s="24" t="inlineStr">
        <is>
          <t>보너스비율(%)</t>
        </is>
      </c>
      <c r="G5" s="24" t="inlineStr">
        <is>
          <t>통합계</t>
        </is>
      </c>
      <c r="H5" s="24" t="inlineStr">
        <is>
          <t>홀짝</t>
        </is>
      </c>
      <c r="I5" s="24" t="inlineStr">
        <is>
          <t>구간</t>
        </is>
      </c>
      <c r="J5" s="24" t="inlineStr">
        <is>
          <t>고저</t>
        </is>
      </c>
      <c r="K5" s="24" t="inlineStr">
        <is>
          <t>최근20회</t>
        </is>
      </c>
      <c r="L5" s="24" t="inlineStr">
        <is>
          <t>추세</t>
        </is>
      </c>
    </row>
    <row r="6">
      <c r="A6" s="28" t="n">
        <v>1</v>
      </c>
      <c r="B6" s="28" t="n">
        <v>168</v>
      </c>
      <c r="C6" s="28" t="n">
        <v>13.74</v>
      </c>
      <c r="D6" s="28" t="n">
        <v>15</v>
      </c>
      <c r="E6" s="28" t="n">
        <v>32</v>
      </c>
      <c r="F6" s="28" t="n">
        <v>2.62</v>
      </c>
      <c r="G6" s="28" t="n">
        <v>200</v>
      </c>
      <c r="H6" s="28" t="inlineStr">
        <is>
          <t>홀</t>
        </is>
      </c>
      <c r="I6" s="28" t="inlineStr">
        <is>
          <t>1~9</t>
        </is>
      </c>
      <c r="J6" s="28" t="inlineStr">
        <is>
          <t>저</t>
        </is>
      </c>
      <c r="K6" s="28" t="n">
        <v>4</v>
      </c>
      <c r="L6" s="27" t="inlineStr">
        <is>
          <t>↑</t>
        </is>
      </c>
    </row>
    <row r="7">
      <c r="A7" s="45" t="n">
        <v>2</v>
      </c>
      <c r="B7" s="45" t="n">
        <v>154</v>
      </c>
      <c r="C7" s="45" t="n">
        <v>12.59</v>
      </c>
      <c r="D7" s="45" t="n">
        <v>36</v>
      </c>
      <c r="E7" s="45" t="n">
        <v>36</v>
      </c>
      <c r="F7" s="45" t="n">
        <v>2.94</v>
      </c>
      <c r="G7" s="45" t="n">
        <v>190</v>
      </c>
      <c r="H7" s="45" t="inlineStr">
        <is>
          <t>짝</t>
        </is>
      </c>
      <c r="I7" s="45" t="inlineStr">
        <is>
          <t>1~9</t>
        </is>
      </c>
      <c r="J7" s="45" t="inlineStr">
        <is>
          <t>저</t>
        </is>
      </c>
      <c r="K7" s="45" t="n">
        <v>3</v>
      </c>
      <c r="L7" s="34" t="inlineStr">
        <is>
          <t>↑</t>
        </is>
      </c>
    </row>
    <row r="8">
      <c r="A8" s="25" t="n">
        <v>3</v>
      </c>
      <c r="B8" s="26" t="n">
        <v>171</v>
      </c>
      <c r="C8" s="26" t="n">
        <v>13.98</v>
      </c>
      <c r="D8" s="26" t="n">
        <v>9</v>
      </c>
      <c r="E8" s="26" t="n">
        <v>31</v>
      </c>
      <c r="F8" s="26" t="n">
        <v>2.53</v>
      </c>
      <c r="G8" s="26" t="n">
        <v>202</v>
      </c>
      <c r="H8" s="26" t="inlineStr">
        <is>
          <t>홀</t>
        </is>
      </c>
      <c r="I8" s="26" t="inlineStr">
        <is>
          <t>1~9</t>
        </is>
      </c>
      <c r="J8" s="26" t="inlineStr">
        <is>
          <t>저</t>
        </is>
      </c>
      <c r="K8" s="26" t="n">
        <v>3</v>
      </c>
      <c r="L8" s="25" t="inlineStr">
        <is>
          <t>→</t>
        </is>
      </c>
    </row>
    <row r="9">
      <c r="A9" s="45" t="n">
        <v>4</v>
      </c>
      <c r="B9" s="45" t="n">
        <v>160</v>
      </c>
      <c r="C9" s="45" t="n">
        <v>13.08</v>
      </c>
      <c r="D9" s="45" t="n">
        <v>32</v>
      </c>
      <c r="E9" s="45" t="n">
        <v>35</v>
      </c>
      <c r="F9" s="45" t="n">
        <v>2.86</v>
      </c>
      <c r="G9" s="45" t="n">
        <v>195</v>
      </c>
      <c r="H9" s="45" t="inlineStr">
        <is>
          <t>짝</t>
        </is>
      </c>
      <c r="I9" s="45" t="inlineStr">
        <is>
          <t>1~9</t>
        </is>
      </c>
      <c r="J9" s="45" t="inlineStr">
        <is>
          <t>저</t>
        </is>
      </c>
      <c r="K9" s="45" t="n">
        <v>2</v>
      </c>
      <c r="L9" s="34" t="inlineStr">
        <is>
          <t>↓</t>
        </is>
      </c>
    </row>
    <row r="10">
      <c r="A10" s="45" t="n">
        <v>5</v>
      </c>
      <c r="B10" s="45" t="n">
        <v>153</v>
      </c>
      <c r="C10" s="45" t="n">
        <v>12.51</v>
      </c>
      <c r="D10" s="45" t="n">
        <v>38</v>
      </c>
      <c r="E10" s="45" t="n">
        <v>25</v>
      </c>
      <c r="F10" s="45" t="n">
        <v>2.04</v>
      </c>
      <c r="G10" s="45" t="n">
        <v>178</v>
      </c>
      <c r="H10" s="45" t="inlineStr">
        <is>
          <t>홀</t>
        </is>
      </c>
      <c r="I10" s="45" t="inlineStr">
        <is>
          <t>1~9</t>
        </is>
      </c>
      <c r="J10" s="45" t="inlineStr">
        <is>
          <t>저</t>
        </is>
      </c>
      <c r="K10" s="45" t="n">
        <v>2</v>
      </c>
      <c r="L10" s="34" t="inlineStr">
        <is>
          <t>↓</t>
        </is>
      </c>
    </row>
    <row r="11">
      <c r="A11" s="45" t="n">
        <v>6</v>
      </c>
      <c r="B11" s="45" t="n">
        <v>164</v>
      </c>
      <c r="C11" s="45" t="n">
        <v>13.41</v>
      </c>
      <c r="D11" s="45" t="n">
        <v>24</v>
      </c>
      <c r="E11" s="45" t="n">
        <v>34</v>
      </c>
      <c r="F11" s="45" t="n">
        <v>2.78</v>
      </c>
      <c r="G11" s="45" t="n">
        <v>198</v>
      </c>
      <c r="H11" s="45" t="inlineStr">
        <is>
          <t>짝</t>
        </is>
      </c>
      <c r="I11" s="45" t="inlineStr">
        <is>
          <t>1~9</t>
        </is>
      </c>
      <c r="J11" s="45" t="inlineStr">
        <is>
          <t>저</t>
        </is>
      </c>
      <c r="K11" s="45" t="n">
        <v>2</v>
      </c>
      <c r="L11" s="34" t="inlineStr">
        <is>
          <t>↓</t>
        </is>
      </c>
    </row>
    <row r="12">
      <c r="A12" s="28" t="n">
        <v>7</v>
      </c>
      <c r="B12" s="28" t="n">
        <v>168</v>
      </c>
      <c r="C12" s="28" t="n">
        <v>13.74</v>
      </c>
      <c r="D12" s="28" t="n">
        <v>16</v>
      </c>
      <c r="E12" s="28" t="n">
        <v>32</v>
      </c>
      <c r="F12" s="28" t="n">
        <v>2.62</v>
      </c>
      <c r="G12" s="28" t="n">
        <v>200</v>
      </c>
      <c r="H12" s="28" t="inlineStr">
        <is>
          <t>홀</t>
        </is>
      </c>
      <c r="I12" s="28" t="inlineStr">
        <is>
          <t>1~9</t>
        </is>
      </c>
      <c r="J12" s="28" t="inlineStr">
        <is>
          <t>저</t>
        </is>
      </c>
      <c r="K12" s="28" t="n">
        <v>1</v>
      </c>
      <c r="L12" s="27" t="inlineStr">
        <is>
          <t>↓↓</t>
        </is>
      </c>
    </row>
    <row r="13">
      <c r="A13" s="45" t="n">
        <v>8</v>
      </c>
      <c r="B13" s="45" t="n">
        <v>156</v>
      </c>
      <c r="C13" s="45" t="n">
        <v>12.76</v>
      </c>
      <c r="D13" s="45" t="n">
        <v>34</v>
      </c>
      <c r="E13" s="45" t="n">
        <v>24</v>
      </c>
      <c r="F13" s="45" t="n">
        <v>1.96</v>
      </c>
      <c r="G13" s="45" t="n">
        <v>180</v>
      </c>
      <c r="H13" s="45" t="inlineStr">
        <is>
          <t>짝</t>
        </is>
      </c>
      <c r="I13" s="45" t="inlineStr">
        <is>
          <t>1~9</t>
        </is>
      </c>
      <c r="J13" s="45" t="inlineStr">
        <is>
          <t>저</t>
        </is>
      </c>
      <c r="K13" s="45" t="n">
        <v>3</v>
      </c>
      <c r="L13" s="34" t="inlineStr">
        <is>
          <t>↑</t>
        </is>
      </c>
    </row>
    <row r="14">
      <c r="A14" s="45" t="n">
        <v>9</v>
      </c>
      <c r="B14" s="45" t="n">
        <v>133</v>
      </c>
      <c r="C14" s="45" t="n">
        <v>10.87</v>
      </c>
      <c r="D14" s="45" t="n">
        <v>45</v>
      </c>
      <c r="E14" s="45" t="n">
        <v>26</v>
      </c>
      <c r="F14" s="45" t="n">
        <v>2.13</v>
      </c>
      <c r="G14" s="45" t="n">
        <v>159</v>
      </c>
      <c r="H14" s="45" t="inlineStr">
        <is>
          <t>홀</t>
        </is>
      </c>
      <c r="I14" s="45" t="inlineStr">
        <is>
          <t>1~9</t>
        </is>
      </c>
      <c r="J14" s="45" t="inlineStr">
        <is>
          <t>저</t>
        </is>
      </c>
      <c r="K14" s="45" t="n">
        <v>1</v>
      </c>
      <c r="L14" s="34" t="inlineStr">
        <is>
          <t>↓↓</t>
        </is>
      </c>
    </row>
    <row r="15">
      <c r="A15" s="45" t="n">
        <v>10</v>
      </c>
      <c r="B15" s="45" t="n">
        <v>161</v>
      </c>
      <c r="C15" s="45" t="n">
        <v>13.16</v>
      </c>
      <c r="D15" s="45" t="n">
        <v>29</v>
      </c>
      <c r="E15" s="45" t="n">
        <v>28</v>
      </c>
      <c r="F15" s="45" t="n">
        <v>2.29</v>
      </c>
      <c r="G15" s="45" t="n">
        <v>189</v>
      </c>
      <c r="H15" s="45" t="inlineStr">
        <is>
          <t>짝</t>
        </is>
      </c>
      <c r="I15" s="45" t="inlineStr">
        <is>
          <t>10~19</t>
        </is>
      </c>
      <c r="J15" s="45" t="inlineStr">
        <is>
          <t>저</t>
        </is>
      </c>
      <c r="K15" s="45" t="n">
        <v>4</v>
      </c>
      <c r="L15" s="34" t="inlineStr">
        <is>
          <t>↑↑</t>
        </is>
      </c>
    </row>
    <row r="16">
      <c r="A16" s="28" t="n">
        <v>11</v>
      </c>
      <c r="B16" s="28" t="n">
        <v>165</v>
      </c>
      <c r="C16" s="28" t="n">
        <v>13.49</v>
      </c>
      <c r="D16" s="28" t="n">
        <v>22</v>
      </c>
      <c r="E16" s="28" t="n">
        <v>26</v>
      </c>
      <c r="F16" s="28" t="n">
        <v>2.13</v>
      </c>
      <c r="G16" s="28" t="n">
        <v>191</v>
      </c>
      <c r="H16" s="28" t="inlineStr">
        <is>
          <t>홀</t>
        </is>
      </c>
      <c r="I16" s="28" t="inlineStr">
        <is>
          <t>10~19</t>
        </is>
      </c>
      <c r="J16" s="28" t="inlineStr">
        <is>
          <t>저</t>
        </is>
      </c>
      <c r="K16" s="28" t="n">
        <v>2</v>
      </c>
      <c r="L16" s="27" t="inlineStr">
        <is>
          <t>↓</t>
        </is>
      </c>
    </row>
    <row r="17">
      <c r="A17" s="25" t="n">
        <v>12</v>
      </c>
      <c r="B17" s="26" t="n">
        <v>177</v>
      </c>
      <c r="C17" s="26" t="n">
        <v>14.47</v>
      </c>
      <c r="D17" s="26" t="n">
        <v>3</v>
      </c>
      <c r="E17" s="26" t="n">
        <v>27</v>
      </c>
      <c r="F17" s="26" t="n">
        <v>2.21</v>
      </c>
      <c r="G17" s="26" t="n">
        <v>204</v>
      </c>
      <c r="H17" s="26" t="inlineStr">
        <is>
          <t>짝</t>
        </is>
      </c>
      <c r="I17" s="26" t="inlineStr">
        <is>
          <t>10~19</t>
        </is>
      </c>
      <c r="J17" s="26" t="inlineStr">
        <is>
          <t>저</t>
        </is>
      </c>
      <c r="K17" s="26" t="n">
        <v>0</v>
      </c>
      <c r="L17" s="25" t="inlineStr">
        <is>
          <t>↓↓</t>
        </is>
      </c>
    </row>
    <row r="18">
      <c r="A18" s="25" t="n">
        <v>13</v>
      </c>
      <c r="B18" s="26" t="n">
        <v>176</v>
      </c>
      <c r="C18" s="26" t="n">
        <v>14.39</v>
      </c>
      <c r="D18" s="26" t="n">
        <v>4</v>
      </c>
      <c r="E18" s="26" t="n">
        <v>27</v>
      </c>
      <c r="F18" s="26" t="n">
        <v>2.21</v>
      </c>
      <c r="G18" s="26" t="n">
        <v>203</v>
      </c>
      <c r="H18" s="26" t="inlineStr">
        <is>
          <t>홀</t>
        </is>
      </c>
      <c r="I18" s="26" t="inlineStr">
        <is>
          <t>10~19</t>
        </is>
      </c>
      <c r="J18" s="26" t="inlineStr">
        <is>
          <t>저</t>
        </is>
      </c>
      <c r="K18" s="26" t="n">
        <v>2</v>
      </c>
      <c r="L18" s="25" t="inlineStr">
        <is>
          <t>↓</t>
        </is>
      </c>
    </row>
    <row r="19">
      <c r="A19" s="28" t="n">
        <v>14</v>
      </c>
      <c r="B19" s="28" t="n">
        <v>170</v>
      </c>
      <c r="C19" s="28" t="n">
        <v>13.9</v>
      </c>
      <c r="D19" s="28" t="n">
        <v>11</v>
      </c>
      <c r="E19" s="28" t="n">
        <v>23</v>
      </c>
      <c r="F19" s="28" t="n">
        <v>1.88</v>
      </c>
      <c r="G19" s="28" t="n">
        <v>193</v>
      </c>
      <c r="H19" s="28" t="inlineStr">
        <is>
          <t>짝</t>
        </is>
      </c>
      <c r="I19" s="28" t="inlineStr">
        <is>
          <t>10~19</t>
        </is>
      </c>
      <c r="J19" s="28" t="inlineStr">
        <is>
          <t>저</t>
        </is>
      </c>
      <c r="K19" s="28" t="n">
        <v>1</v>
      </c>
      <c r="L19" s="27" t="inlineStr">
        <is>
          <t>↓↓</t>
        </is>
      </c>
    </row>
    <row r="20">
      <c r="A20" s="28" t="n">
        <v>15</v>
      </c>
      <c r="B20" s="28" t="n">
        <v>167</v>
      </c>
      <c r="C20" s="28" t="n">
        <v>13.65</v>
      </c>
      <c r="D20" s="28" t="n">
        <v>17</v>
      </c>
      <c r="E20" s="28" t="n">
        <v>25</v>
      </c>
      <c r="F20" s="28" t="n">
        <v>2.04</v>
      </c>
      <c r="G20" s="28" t="n">
        <v>192</v>
      </c>
      <c r="H20" s="28" t="inlineStr">
        <is>
          <t>홀</t>
        </is>
      </c>
      <c r="I20" s="28" t="inlineStr">
        <is>
          <t>10~19</t>
        </is>
      </c>
      <c r="J20" s="28" t="inlineStr">
        <is>
          <t>저</t>
        </is>
      </c>
      <c r="K20" s="28" t="n">
        <v>5</v>
      </c>
      <c r="L20" s="27" t="inlineStr">
        <is>
          <t>↑↑</t>
        </is>
      </c>
    </row>
    <row r="21">
      <c r="A21" s="28" t="n">
        <v>16</v>
      </c>
      <c r="B21" s="28" t="n">
        <v>167</v>
      </c>
      <c r="C21" s="28" t="n">
        <v>13.65</v>
      </c>
      <c r="D21" s="28" t="n">
        <v>18</v>
      </c>
      <c r="E21" s="28" t="n">
        <v>29</v>
      </c>
      <c r="F21" s="28" t="n">
        <v>2.37</v>
      </c>
      <c r="G21" s="28" t="n">
        <v>196</v>
      </c>
      <c r="H21" s="28" t="inlineStr">
        <is>
          <t>짝</t>
        </is>
      </c>
      <c r="I21" s="28" t="inlineStr">
        <is>
          <t>10~19</t>
        </is>
      </c>
      <c r="J21" s="28" t="inlineStr">
        <is>
          <t>저</t>
        </is>
      </c>
      <c r="K21" s="28" t="n">
        <v>3</v>
      </c>
      <c r="L21" s="27" t="inlineStr">
        <is>
          <t>→</t>
        </is>
      </c>
    </row>
    <row r="22">
      <c r="A22" s="28" t="n">
        <v>17</v>
      </c>
      <c r="B22" s="28" t="n">
        <v>170</v>
      </c>
      <c r="C22" s="28" t="n">
        <v>13.9</v>
      </c>
      <c r="D22" s="28" t="n">
        <v>12</v>
      </c>
      <c r="E22" s="28" t="n">
        <v>33</v>
      </c>
      <c r="F22" s="28" t="n">
        <v>2.7</v>
      </c>
      <c r="G22" s="28" t="n">
        <v>203</v>
      </c>
      <c r="H22" s="28" t="inlineStr">
        <is>
          <t>홀</t>
        </is>
      </c>
      <c r="I22" s="28" t="inlineStr">
        <is>
          <t>10~19</t>
        </is>
      </c>
      <c r="J22" s="28" t="inlineStr">
        <is>
          <t>저</t>
        </is>
      </c>
      <c r="K22" s="28" t="n">
        <v>4</v>
      </c>
      <c r="L22" s="27" t="inlineStr">
        <is>
          <t>↑</t>
        </is>
      </c>
    </row>
    <row r="23">
      <c r="A23" s="25" t="n">
        <v>18</v>
      </c>
      <c r="B23" s="26" t="n">
        <v>174</v>
      </c>
      <c r="C23" s="26" t="n">
        <v>14.23</v>
      </c>
      <c r="D23" s="26" t="n">
        <v>5</v>
      </c>
      <c r="E23" s="26" t="n">
        <v>19</v>
      </c>
      <c r="F23" s="26" t="n">
        <v>1.55</v>
      </c>
      <c r="G23" s="26" t="n">
        <v>193</v>
      </c>
      <c r="H23" s="26" t="inlineStr">
        <is>
          <t>짝</t>
        </is>
      </c>
      <c r="I23" s="26" t="inlineStr">
        <is>
          <t>10~19</t>
        </is>
      </c>
      <c r="J23" s="26" t="inlineStr">
        <is>
          <t>저</t>
        </is>
      </c>
      <c r="K23" s="26" t="n">
        <v>2</v>
      </c>
      <c r="L23" s="25" t="inlineStr">
        <is>
          <t>↓</t>
        </is>
      </c>
    </row>
    <row r="24">
      <c r="A24" s="28" t="n">
        <v>19</v>
      </c>
      <c r="B24" s="28" t="n">
        <v>167</v>
      </c>
      <c r="C24" s="28" t="n">
        <v>13.65</v>
      </c>
      <c r="D24" s="28" t="n">
        <v>19</v>
      </c>
      <c r="E24" s="28" t="n">
        <v>22</v>
      </c>
      <c r="F24" s="28" t="n">
        <v>1.8</v>
      </c>
      <c r="G24" s="28" t="n">
        <v>189</v>
      </c>
      <c r="H24" s="28" t="inlineStr">
        <is>
          <t>홀</t>
        </is>
      </c>
      <c r="I24" s="28" t="inlineStr">
        <is>
          <t>10~19</t>
        </is>
      </c>
      <c r="J24" s="28" t="inlineStr">
        <is>
          <t>저</t>
        </is>
      </c>
      <c r="K24" s="28" t="n">
        <v>2</v>
      </c>
      <c r="L24" s="27" t="inlineStr">
        <is>
          <t>↓</t>
        </is>
      </c>
    </row>
    <row r="25">
      <c r="A25" s="28" t="n">
        <v>20</v>
      </c>
      <c r="B25" s="28" t="n">
        <v>169</v>
      </c>
      <c r="C25" s="28" t="n">
        <v>13.82</v>
      </c>
      <c r="D25" s="28" t="n">
        <v>13</v>
      </c>
      <c r="E25" s="28" t="n">
        <v>29</v>
      </c>
      <c r="F25" s="28" t="n">
        <v>2.37</v>
      </c>
      <c r="G25" s="28" t="n">
        <v>198</v>
      </c>
      <c r="H25" s="28" t="inlineStr">
        <is>
          <t>짝</t>
        </is>
      </c>
      <c r="I25" s="28" t="inlineStr">
        <is>
          <t>20~29</t>
        </is>
      </c>
      <c r="J25" s="28" t="inlineStr">
        <is>
          <t>저</t>
        </is>
      </c>
      <c r="K25" s="28" t="n">
        <v>3</v>
      </c>
      <c r="L25" s="27" t="inlineStr">
        <is>
          <t>→</t>
        </is>
      </c>
    </row>
    <row r="26">
      <c r="A26" s="45" t="n">
        <v>21</v>
      </c>
      <c r="B26" s="45" t="n">
        <v>165</v>
      </c>
      <c r="C26" s="45" t="n">
        <v>13.49</v>
      </c>
      <c r="D26" s="45" t="n">
        <v>23</v>
      </c>
      <c r="E26" s="45" t="n">
        <v>25</v>
      </c>
      <c r="F26" s="45" t="n">
        <v>2.04</v>
      </c>
      <c r="G26" s="45" t="n">
        <v>190</v>
      </c>
      <c r="H26" s="45" t="inlineStr">
        <is>
          <t>홀</t>
        </is>
      </c>
      <c r="I26" s="45" t="inlineStr">
        <is>
          <t>20~29</t>
        </is>
      </c>
      <c r="J26" s="45" t="inlineStr">
        <is>
          <t>저</t>
        </is>
      </c>
      <c r="K26" s="45" t="n">
        <v>1</v>
      </c>
      <c r="L26" s="34" t="inlineStr">
        <is>
          <t>↓↓</t>
        </is>
      </c>
    </row>
    <row r="27">
      <c r="A27" s="45" t="n">
        <v>22</v>
      </c>
      <c r="B27" s="45" t="n">
        <v>143</v>
      </c>
      <c r="C27" s="45" t="n">
        <v>11.69</v>
      </c>
      <c r="D27" s="45" t="n">
        <v>44</v>
      </c>
      <c r="E27" s="45" t="n">
        <v>20</v>
      </c>
      <c r="F27" s="45" t="n">
        <v>1.64</v>
      </c>
      <c r="G27" s="45" t="n">
        <v>163</v>
      </c>
      <c r="H27" s="45" t="inlineStr">
        <is>
          <t>짝</t>
        </is>
      </c>
      <c r="I27" s="45" t="inlineStr">
        <is>
          <t>20~29</t>
        </is>
      </c>
      <c r="J27" s="45" t="inlineStr">
        <is>
          <t>저</t>
        </is>
      </c>
      <c r="K27" s="45" t="n">
        <v>3</v>
      </c>
      <c r="L27" s="34" t="inlineStr">
        <is>
          <t>↑</t>
        </is>
      </c>
    </row>
    <row r="28">
      <c r="A28" s="45" t="n">
        <v>23</v>
      </c>
      <c r="B28" s="45" t="n">
        <v>147</v>
      </c>
      <c r="C28" s="45" t="n">
        <v>12.02</v>
      </c>
      <c r="D28" s="45" t="n">
        <v>42</v>
      </c>
      <c r="E28" s="45" t="n">
        <v>21</v>
      </c>
      <c r="F28" s="45" t="n">
        <v>1.72</v>
      </c>
      <c r="G28" s="45" t="n">
        <v>168</v>
      </c>
      <c r="H28" s="45" t="inlineStr">
        <is>
          <t>홀</t>
        </is>
      </c>
      <c r="I28" s="45" t="inlineStr">
        <is>
          <t>20~29</t>
        </is>
      </c>
      <c r="J28" s="45" t="inlineStr">
        <is>
          <t>고</t>
        </is>
      </c>
      <c r="K28" s="45" t="n">
        <v>3</v>
      </c>
      <c r="L28" s="34" t="inlineStr">
        <is>
          <t>↑</t>
        </is>
      </c>
    </row>
    <row r="29">
      <c r="A29" s="45" t="n">
        <v>24</v>
      </c>
      <c r="B29" s="45" t="n">
        <v>164</v>
      </c>
      <c r="C29" s="45" t="n">
        <v>13.41</v>
      </c>
      <c r="D29" s="45" t="n">
        <v>25</v>
      </c>
      <c r="E29" s="45" t="n">
        <v>33</v>
      </c>
      <c r="F29" s="45" t="n">
        <v>2.7</v>
      </c>
      <c r="G29" s="45" t="n">
        <v>197</v>
      </c>
      <c r="H29" s="45" t="inlineStr">
        <is>
          <t>짝</t>
        </is>
      </c>
      <c r="I29" s="45" t="inlineStr">
        <is>
          <t>20~29</t>
        </is>
      </c>
      <c r="J29" s="45" t="inlineStr">
        <is>
          <t>고</t>
        </is>
      </c>
      <c r="K29" s="45" t="n">
        <v>2</v>
      </c>
      <c r="L29" s="34" t="inlineStr">
        <is>
          <t>↓</t>
        </is>
      </c>
    </row>
    <row r="30">
      <c r="A30" s="45" t="n">
        <v>25</v>
      </c>
      <c r="B30" s="45" t="n">
        <v>151</v>
      </c>
      <c r="C30" s="45" t="n">
        <v>12.35</v>
      </c>
      <c r="D30" s="45" t="n">
        <v>40</v>
      </c>
      <c r="E30" s="45" t="n">
        <v>23</v>
      </c>
      <c r="F30" s="45" t="n">
        <v>1.88</v>
      </c>
      <c r="G30" s="45" t="n">
        <v>174</v>
      </c>
      <c r="H30" s="45" t="inlineStr">
        <is>
          <t>홀</t>
        </is>
      </c>
      <c r="I30" s="45" t="inlineStr">
        <is>
          <t>20~29</t>
        </is>
      </c>
      <c r="J30" s="45" t="inlineStr">
        <is>
          <t>고</t>
        </is>
      </c>
      <c r="K30" s="45" t="n">
        <v>3</v>
      </c>
      <c r="L30" s="34" t="inlineStr">
        <is>
          <t>↑</t>
        </is>
      </c>
    </row>
    <row r="31">
      <c r="A31" s="45" t="n">
        <v>26</v>
      </c>
      <c r="B31" s="45" t="n">
        <v>164</v>
      </c>
      <c r="C31" s="45" t="n">
        <v>13.41</v>
      </c>
      <c r="D31" s="45" t="n">
        <v>26</v>
      </c>
      <c r="E31" s="45" t="n">
        <v>32</v>
      </c>
      <c r="F31" s="45" t="n">
        <v>2.62</v>
      </c>
      <c r="G31" s="45" t="n">
        <v>196</v>
      </c>
      <c r="H31" s="45" t="inlineStr">
        <is>
          <t>짝</t>
        </is>
      </c>
      <c r="I31" s="45" t="inlineStr">
        <is>
          <t>20~29</t>
        </is>
      </c>
      <c r="J31" s="45" t="inlineStr">
        <is>
          <t>고</t>
        </is>
      </c>
      <c r="K31" s="45" t="n">
        <v>2</v>
      </c>
      <c r="L31" s="34" t="inlineStr">
        <is>
          <t>↓</t>
        </is>
      </c>
    </row>
    <row r="32">
      <c r="A32" s="25" t="n">
        <v>27</v>
      </c>
      <c r="B32" s="26" t="n">
        <v>180</v>
      </c>
      <c r="C32" s="26" t="n">
        <v>14.72</v>
      </c>
      <c r="D32" s="26" t="n">
        <v>2</v>
      </c>
      <c r="E32" s="26" t="n">
        <v>31</v>
      </c>
      <c r="F32" s="26" t="n">
        <v>2.53</v>
      </c>
      <c r="G32" s="26" t="n">
        <v>211</v>
      </c>
      <c r="H32" s="26" t="inlineStr">
        <is>
          <t>홀</t>
        </is>
      </c>
      <c r="I32" s="26" t="inlineStr">
        <is>
          <t>20~29</t>
        </is>
      </c>
      <c r="J32" s="26" t="inlineStr">
        <is>
          <t>고</t>
        </is>
      </c>
      <c r="K32" s="26" t="n">
        <v>7</v>
      </c>
      <c r="L32" s="25" t="inlineStr">
        <is>
          <t>↑↑</t>
        </is>
      </c>
    </row>
    <row r="33">
      <c r="A33" s="45" t="n">
        <v>28</v>
      </c>
      <c r="B33" s="45" t="n">
        <v>155</v>
      </c>
      <c r="C33" s="45" t="n">
        <v>12.67</v>
      </c>
      <c r="D33" s="45" t="n">
        <v>35</v>
      </c>
      <c r="E33" s="45" t="n">
        <v>25</v>
      </c>
      <c r="F33" s="45" t="n">
        <v>2.04</v>
      </c>
      <c r="G33" s="45" t="n">
        <v>180</v>
      </c>
      <c r="H33" s="45" t="inlineStr">
        <is>
          <t>짝</t>
        </is>
      </c>
      <c r="I33" s="45" t="inlineStr">
        <is>
          <t>20~29</t>
        </is>
      </c>
      <c r="J33" s="45" t="inlineStr">
        <is>
          <t>고</t>
        </is>
      </c>
      <c r="K33" s="45" t="n">
        <v>5</v>
      </c>
      <c r="L33" s="34" t="inlineStr">
        <is>
          <t>↑↑</t>
        </is>
      </c>
    </row>
    <row r="34">
      <c r="A34" s="45" t="n">
        <v>29</v>
      </c>
      <c r="B34" s="45" t="n">
        <v>153</v>
      </c>
      <c r="C34" s="45" t="n">
        <v>12.51</v>
      </c>
      <c r="D34" s="45" t="n">
        <v>39</v>
      </c>
      <c r="E34" s="45" t="n">
        <v>17</v>
      </c>
      <c r="F34" s="45" t="n">
        <v>1.39</v>
      </c>
      <c r="G34" s="45" t="n">
        <v>170</v>
      </c>
      <c r="H34" s="45" t="inlineStr">
        <is>
          <t>홀</t>
        </is>
      </c>
      <c r="I34" s="45" t="inlineStr">
        <is>
          <t>20~29</t>
        </is>
      </c>
      <c r="J34" s="45" t="inlineStr">
        <is>
          <t>고</t>
        </is>
      </c>
      <c r="K34" s="45" t="n">
        <v>1</v>
      </c>
      <c r="L34" s="34" t="inlineStr">
        <is>
          <t>↓↓</t>
        </is>
      </c>
    </row>
    <row r="35">
      <c r="A35" s="45" t="n">
        <v>30</v>
      </c>
      <c r="B35" s="45" t="n">
        <v>157</v>
      </c>
      <c r="C35" s="45" t="n">
        <v>12.84</v>
      </c>
      <c r="D35" s="45" t="n">
        <v>33</v>
      </c>
      <c r="E35" s="45" t="n">
        <v>32</v>
      </c>
      <c r="F35" s="45" t="n">
        <v>2.62</v>
      </c>
      <c r="G35" s="45" t="n">
        <v>189</v>
      </c>
      <c r="H35" s="45" t="inlineStr">
        <is>
          <t>짝</t>
        </is>
      </c>
      <c r="I35" s="45" t="inlineStr">
        <is>
          <t>30~39</t>
        </is>
      </c>
      <c r="J35" s="45" t="inlineStr">
        <is>
          <t>고</t>
        </is>
      </c>
      <c r="K35" s="45" t="n">
        <v>4</v>
      </c>
      <c r="L35" s="34" t="inlineStr">
        <is>
          <t>↑↑</t>
        </is>
      </c>
    </row>
    <row r="36">
      <c r="A36" s="28" t="n">
        <v>31</v>
      </c>
      <c r="B36" s="28" t="n">
        <v>166</v>
      </c>
      <c r="C36" s="28" t="n">
        <v>13.57</v>
      </c>
      <c r="D36" s="28" t="n">
        <v>21</v>
      </c>
      <c r="E36" s="28" t="n">
        <v>32</v>
      </c>
      <c r="F36" s="28" t="n">
        <v>2.62</v>
      </c>
      <c r="G36" s="28" t="n">
        <v>198</v>
      </c>
      <c r="H36" s="28" t="inlineStr">
        <is>
          <t>홀</t>
        </is>
      </c>
      <c r="I36" s="28" t="inlineStr">
        <is>
          <t>30~39</t>
        </is>
      </c>
      <c r="J36" s="28" t="inlineStr">
        <is>
          <t>고</t>
        </is>
      </c>
      <c r="K36" s="28" t="n">
        <v>5</v>
      </c>
      <c r="L36" s="27" t="inlineStr">
        <is>
          <t>↑↑</t>
        </is>
      </c>
    </row>
    <row r="37">
      <c r="A37" s="45" t="n">
        <v>32</v>
      </c>
      <c r="B37" s="45" t="n">
        <v>144</v>
      </c>
      <c r="C37" s="45" t="n">
        <v>11.77</v>
      </c>
      <c r="D37" s="45" t="n">
        <v>43</v>
      </c>
      <c r="E37" s="45" t="n">
        <v>34</v>
      </c>
      <c r="F37" s="45" t="n">
        <v>2.78</v>
      </c>
      <c r="G37" s="45" t="n">
        <v>178</v>
      </c>
      <c r="H37" s="45" t="inlineStr">
        <is>
          <t>짝</t>
        </is>
      </c>
      <c r="I37" s="45" t="inlineStr">
        <is>
          <t>30~39</t>
        </is>
      </c>
      <c r="J37" s="45" t="inlineStr">
        <is>
          <t>고</t>
        </is>
      </c>
      <c r="K37" s="45" t="n">
        <v>3</v>
      </c>
      <c r="L37" s="34" t="inlineStr">
        <is>
          <t>↑</t>
        </is>
      </c>
    </row>
    <row r="38">
      <c r="A38" s="25" t="n">
        <v>33</v>
      </c>
      <c r="B38" s="26" t="n">
        <v>174</v>
      </c>
      <c r="C38" s="26" t="n">
        <v>14.23</v>
      </c>
      <c r="D38" s="26" t="n">
        <v>6</v>
      </c>
      <c r="E38" s="26" t="n">
        <v>31</v>
      </c>
      <c r="F38" s="26" t="n">
        <v>2.53</v>
      </c>
      <c r="G38" s="26" t="n">
        <v>205</v>
      </c>
      <c r="H38" s="26" t="inlineStr">
        <is>
          <t>홀</t>
        </is>
      </c>
      <c r="I38" s="26" t="inlineStr">
        <is>
          <t>30~39</t>
        </is>
      </c>
      <c r="J38" s="26" t="inlineStr">
        <is>
          <t>고</t>
        </is>
      </c>
      <c r="K38" s="26" t="n">
        <v>2</v>
      </c>
      <c r="L38" s="25" t="inlineStr">
        <is>
          <t>↓</t>
        </is>
      </c>
    </row>
    <row r="39">
      <c r="A39" s="25" t="n">
        <v>34</v>
      </c>
      <c r="B39" s="26" t="n">
        <v>182</v>
      </c>
      <c r="C39" s="26" t="n">
        <v>14.88</v>
      </c>
      <c r="D39" s="26" t="n">
        <v>1</v>
      </c>
      <c r="E39" s="26" t="n">
        <v>24</v>
      </c>
      <c r="F39" s="26" t="n">
        <v>1.96</v>
      </c>
      <c r="G39" s="26" t="n">
        <v>206</v>
      </c>
      <c r="H39" s="26" t="inlineStr">
        <is>
          <t>짝</t>
        </is>
      </c>
      <c r="I39" s="26" t="inlineStr">
        <is>
          <t>30~39</t>
        </is>
      </c>
      <c r="J39" s="26" t="inlineStr">
        <is>
          <t>고</t>
        </is>
      </c>
      <c r="K39" s="26" t="n">
        <v>1</v>
      </c>
      <c r="L39" s="25" t="inlineStr">
        <is>
          <t>↓↓</t>
        </is>
      </c>
    </row>
    <row r="40">
      <c r="A40" s="45" t="n">
        <v>35</v>
      </c>
      <c r="B40" s="45" t="n">
        <v>161</v>
      </c>
      <c r="C40" s="45" t="n">
        <v>13.16</v>
      </c>
      <c r="D40" s="45" t="n">
        <v>30</v>
      </c>
      <c r="E40" s="45" t="n">
        <v>30</v>
      </c>
      <c r="F40" s="45" t="n">
        <v>2.45</v>
      </c>
      <c r="G40" s="45" t="n">
        <v>191</v>
      </c>
      <c r="H40" s="45" t="inlineStr">
        <is>
          <t>홀</t>
        </is>
      </c>
      <c r="I40" s="45" t="inlineStr">
        <is>
          <t>30~39</t>
        </is>
      </c>
      <c r="J40" s="45" t="inlineStr">
        <is>
          <t>고</t>
        </is>
      </c>
      <c r="K40" s="45" t="n">
        <v>2</v>
      </c>
      <c r="L40" s="34" t="inlineStr">
        <is>
          <t>↓</t>
        </is>
      </c>
    </row>
    <row r="41">
      <c r="A41" s="45" t="n">
        <v>36</v>
      </c>
      <c r="B41" s="45" t="n">
        <v>163</v>
      </c>
      <c r="C41" s="45" t="n">
        <v>13.33</v>
      </c>
      <c r="D41" s="45" t="n">
        <v>27</v>
      </c>
      <c r="E41" s="45" t="n">
        <v>24</v>
      </c>
      <c r="F41" s="45" t="n">
        <v>1.96</v>
      </c>
      <c r="G41" s="45" t="n">
        <v>187</v>
      </c>
      <c r="H41" s="45" t="inlineStr">
        <is>
          <t>짝</t>
        </is>
      </c>
      <c r="I41" s="45" t="inlineStr">
        <is>
          <t>30~39</t>
        </is>
      </c>
      <c r="J41" s="45" t="inlineStr">
        <is>
          <t>고</t>
        </is>
      </c>
      <c r="K41" s="45" t="n">
        <v>3</v>
      </c>
      <c r="L41" s="34" t="inlineStr">
        <is>
          <t>↑</t>
        </is>
      </c>
    </row>
    <row r="42">
      <c r="A42" s="25" t="n">
        <v>37</v>
      </c>
      <c r="B42" s="26" t="n">
        <v>171</v>
      </c>
      <c r="C42" s="26" t="n">
        <v>13.98</v>
      </c>
      <c r="D42" s="26" t="n">
        <v>10</v>
      </c>
      <c r="E42" s="26" t="n">
        <v>26</v>
      </c>
      <c r="F42" s="26" t="n">
        <v>2.13</v>
      </c>
      <c r="G42" s="26" t="n">
        <v>197</v>
      </c>
      <c r="H42" s="26" t="inlineStr">
        <is>
          <t>홀</t>
        </is>
      </c>
      <c r="I42" s="26" t="inlineStr">
        <is>
          <t>30~39</t>
        </is>
      </c>
      <c r="J42" s="26" t="inlineStr">
        <is>
          <t>고</t>
        </is>
      </c>
      <c r="K42" s="26" t="n">
        <v>1</v>
      </c>
      <c r="L42" s="25" t="inlineStr">
        <is>
          <t>↓↓</t>
        </is>
      </c>
    </row>
    <row r="43">
      <c r="A43" s="28" t="n">
        <v>38</v>
      </c>
      <c r="B43" s="28" t="n">
        <v>169</v>
      </c>
      <c r="C43" s="28" t="n">
        <v>13.82</v>
      </c>
      <c r="D43" s="28" t="n">
        <v>14</v>
      </c>
      <c r="E43" s="28" t="n">
        <v>30</v>
      </c>
      <c r="F43" s="28" t="n">
        <v>2.45</v>
      </c>
      <c r="G43" s="28" t="n">
        <v>199</v>
      </c>
      <c r="H43" s="28" t="inlineStr">
        <is>
          <t>짝</t>
        </is>
      </c>
      <c r="I43" s="28" t="inlineStr">
        <is>
          <t>30~39</t>
        </is>
      </c>
      <c r="J43" s="28" t="inlineStr">
        <is>
          <t>고</t>
        </is>
      </c>
      <c r="K43" s="28" t="n">
        <v>5</v>
      </c>
      <c r="L43" s="27" t="inlineStr">
        <is>
          <t>↑↑</t>
        </is>
      </c>
    </row>
    <row r="44">
      <c r="A44" s="28" t="n">
        <v>39</v>
      </c>
      <c r="B44" s="28" t="n">
        <v>167</v>
      </c>
      <c r="C44" s="28" t="n">
        <v>13.65</v>
      </c>
      <c r="D44" s="28" t="n">
        <v>20</v>
      </c>
      <c r="E44" s="28" t="n">
        <v>25</v>
      </c>
      <c r="F44" s="28" t="n">
        <v>2.04</v>
      </c>
      <c r="G44" s="28" t="n">
        <v>192</v>
      </c>
      <c r="H44" s="28" t="inlineStr">
        <is>
          <t>홀</t>
        </is>
      </c>
      <c r="I44" s="28" t="inlineStr">
        <is>
          <t>30~39</t>
        </is>
      </c>
      <c r="J44" s="28" t="inlineStr">
        <is>
          <t>고</t>
        </is>
      </c>
      <c r="K44" s="28" t="n">
        <v>3</v>
      </c>
      <c r="L44" s="27" t="inlineStr">
        <is>
          <t>→</t>
        </is>
      </c>
    </row>
    <row r="45">
      <c r="A45" s="25" t="n">
        <v>40</v>
      </c>
      <c r="B45" s="26" t="n">
        <v>172</v>
      </c>
      <c r="C45" s="26" t="n">
        <v>14.06</v>
      </c>
      <c r="D45" s="26" t="n">
        <v>8</v>
      </c>
      <c r="E45" s="26" t="n">
        <v>22</v>
      </c>
      <c r="F45" s="26" t="n">
        <v>1.8</v>
      </c>
      <c r="G45" s="26" t="n">
        <v>194</v>
      </c>
      <c r="H45" s="26" t="inlineStr">
        <is>
          <t>짝</t>
        </is>
      </c>
      <c r="I45" s="26" t="inlineStr">
        <is>
          <t>40~45</t>
        </is>
      </c>
      <c r="J45" s="26" t="inlineStr">
        <is>
          <t>고</t>
        </is>
      </c>
      <c r="K45" s="26" t="n">
        <v>1</v>
      </c>
      <c r="L45" s="25" t="inlineStr">
        <is>
          <t>↓↓</t>
        </is>
      </c>
    </row>
    <row r="46">
      <c r="A46" s="45" t="n">
        <v>41</v>
      </c>
      <c r="B46" s="45" t="n">
        <v>148</v>
      </c>
      <c r="C46" s="45" t="n">
        <v>12.1</v>
      </c>
      <c r="D46" s="45" t="n">
        <v>41</v>
      </c>
      <c r="E46" s="45" t="n">
        <v>18</v>
      </c>
      <c r="F46" s="45" t="n">
        <v>1.47</v>
      </c>
      <c r="G46" s="45" t="n">
        <v>166</v>
      </c>
      <c r="H46" s="45" t="inlineStr">
        <is>
          <t>홀</t>
        </is>
      </c>
      <c r="I46" s="45" t="inlineStr">
        <is>
          <t>40~45</t>
        </is>
      </c>
      <c r="J46" s="45" t="inlineStr">
        <is>
          <t>고</t>
        </is>
      </c>
      <c r="K46" s="45" t="n">
        <v>3</v>
      </c>
      <c r="L46" s="34" t="inlineStr">
        <is>
          <t>↑</t>
        </is>
      </c>
    </row>
    <row r="47">
      <c r="A47" s="45" t="n">
        <v>42</v>
      </c>
      <c r="B47" s="45" t="n">
        <v>154</v>
      </c>
      <c r="C47" s="45" t="n">
        <v>12.59</v>
      </c>
      <c r="D47" s="45" t="n">
        <v>37</v>
      </c>
      <c r="E47" s="45" t="n">
        <v>25</v>
      </c>
      <c r="F47" s="45" t="n">
        <v>2.04</v>
      </c>
      <c r="G47" s="45" t="n">
        <v>179</v>
      </c>
      <c r="H47" s="45" t="inlineStr">
        <is>
          <t>짝</t>
        </is>
      </c>
      <c r="I47" s="45" t="inlineStr">
        <is>
          <t>40~45</t>
        </is>
      </c>
      <c r="J47" s="45" t="inlineStr">
        <is>
          <t>고</t>
        </is>
      </c>
      <c r="K47" s="45" t="n">
        <v>3</v>
      </c>
      <c r="L47" s="34" t="inlineStr">
        <is>
          <t>↑</t>
        </is>
      </c>
    </row>
    <row r="48">
      <c r="A48" s="45" t="n">
        <v>43</v>
      </c>
      <c r="B48" s="45" t="n">
        <v>163</v>
      </c>
      <c r="C48" s="45" t="n">
        <v>13.33</v>
      </c>
      <c r="D48" s="45" t="n">
        <v>28</v>
      </c>
      <c r="E48" s="45" t="n">
        <v>35</v>
      </c>
      <c r="F48" s="45" t="n">
        <v>2.86</v>
      </c>
      <c r="G48" s="45" t="n">
        <v>198</v>
      </c>
      <c r="H48" s="45" t="inlineStr">
        <is>
          <t>홀</t>
        </is>
      </c>
      <c r="I48" s="45" t="inlineStr">
        <is>
          <t>40~45</t>
        </is>
      </c>
      <c r="J48" s="45" t="inlineStr">
        <is>
          <t>고</t>
        </is>
      </c>
      <c r="K48" s="45" t="n">
        <v>1</v>
      </c>
      <c r="L48" s="34" t="inlineStr">
        <is>
          <t>↓↓</t>
        </is>
      </c>
    </row>
    <row r="49">
      <c r="A49" s="45" t="n">
        <v>44</v>
      </c>
      <c r="B49" s="45" t="n">
        <v>161</v>
      </c>
      <c r="C49" s="45" t="n">
        <v>13.16</v>
      </c>
      <c r="D49" s="45" t="n">
        <v>31</v>
      </c>
      <c r="E49" s="45" t="n">
        <v>24</v>
      </c>
      <c r="F49" s="45" t="n">
        <v>1.96</v>
      </c>
      <c r="G49" s="45" t="n">
        <v>185</v>
      </c>
      <c r="H49" s="45" t="inlineStr">
        <is>
          <t>짝</t>
        </is>
      </c>
      <c r="I49" s="45" t="inlineStr">
        <is>
          <t>40~45</t>
        </is>
      </c>
      <c r="J49" s="45" t="inlineStr">
        <is>
          <t>고</t>
        </is>
      </c>
      <c r="K49" s="45" t="n">
        <v>3</v>
      </c>
      <c r="L49" s="34" t="inlineStr">
        <is>
          <t>↑</t>
        </is>
      </c>
    </row>
    <row r="50">
      <c r="A50" s="25" t="n">
        <v>45</v>
      </c>
      <c r="B50" s="26" t="n">
        <v>174</v>
      </c>
      <c r="C50" s="26" t="n">
        <v>14.23</v>
      </c>
      <c r="D50" s="26" t="n">
        <v>7</v>
      </c>
      <c r="E50" s="26" t="n">
        <v>21</v>
      </c>
      <c r="F50" s="26" t="n">
        <v>1.72</v>
      </c>
      <c r="G50" s="26" t="n">
        <v>195</v>
      </c>
      <c r="H50" s="26" t="inlineStr">
        <is>
          <t>홀</t>
        </is>
      </c>
      <c r="I50" s="26" t="inlineStr">
        <is>
          <t>40~45</t>
        </is>
      </c>
      <c r="J50" s="26" t="inlineStr">
        <is>
          <t>고</t>
        </is>
      </c>
      <c r="K50" s="26" t="n">
        <v>4</v>
      </c>
      <c r="L50" s="25" t="inlineStr">
        <is>
          <t>↑</t>
        </is>
      </c>
    </row>
    <row r="52">
      <c r="A52" s="46" t="inlineStr">
        <is>
          <t>★ 초록=출현 TOP10 (34번, 27번, 12번, 13번, 18번, 33번, 45번, 40번, 3번, 37번)  노랑=상위 50%  │  균등기대치: 163.1회  │  추세=최근20회 vs 전체</t>
        </is>
      </c>
    </row>
    <row r="54" ht="4" customHeight="1">
      <c r="A54" s="22" t="n"/>
    </row>
    <row r="55" ht="22" customHeight="1">
      <c r="A55" s="23" t="inlineStr">
        <is>
          <t>B. 분포 통계 (홀짝 · 구간 · 합계 · 연속 · AC · 고저 · 당첨자 · 당첨금)</t>
        </is>
      </c>
    </row>
    <row r="57">
      <c r="A57" s="24" t="inlineStr">
        <is>
          <t>홀짝 구성</t>
        </is>
      </c>
      <c r="B57" s="24" t="inlineStr">
        <is>
          <t>횟수</t>
        </is>
      </c>
      <c r="C57" s="24" t="inlineStr">
        <is>
          <t>비율(%)</t>
        </is>
      </c>
      <c r="E57" s="24" t="inlineStr">
        <is>
          <t>구간</t>
        </is>
      </c>
      <c r="F57" s="24" t="inlineStr">
        <is>
          <t>총출현</t>
        </is>
      </c>
      <c r="G57" s="24" t="inlineStr">
        <is>
          <t>비율(%)</t>
        </is>
      </c>
    </row>
    <row r="58">
      <c r="A58" s="45" t="inlineStr">
        <is>
          <t>홀3 짝3</t>
        </is>
      </c>
      <c r="B58" s="45" t="n">
        <v>410</v>
      </c>
      <c r="C58" s="45" t="n">
        <v>33.5</v>
      </c>
      <c r="E58" s="45" t="inlineStr">
        <is>
          <t>1~9</t>
        </is>
      </c>
      <c r="F58" s="45" t="n">
        <v>1427</v>
      </c>
      <c r="G58" s="45" t="n">
        <v>19.4</v>
      </c>
    </row>
    <row r="59">
      <c r="A59" s="45" t="inlineStr">
        <is>
          <t>홀4 짝2</t>
        </is>
      </c>
      <c r="B59" s="45" t="n">
        <v>326</v>
      </c>
      <c r="C59" s="45" t="n">
        <v>26.7</v>
      </c>
      <c r="E59" s="45" t="inlineStr">
        <is>
          <t>10~19</t>
        </is>
      </c>
      <c r="F59" s="45" t="n">
        <v>1694</v>
      </c>
      <c r="G59" s="45" t="n">
        <v>23.1</v>
      </c>
    </row>
    <row r="60">
      <c r="A60" s="45" t="inlineStr">
        <is>
          <t>홀2 짝4</t>
        </is>
      </c>
      <c r="B60" s="45" t="n">
        <v>272</v>
      </c>
      <c r="C60" s="45" t="n">
        <v>22.2</v>
      </c>
      <c r="E60" s="45" t="inlineStr">
        <is>
          <t>20~29</t>
        </is>
      </c>
      <c r="F60" s="45" t="n">
        <v>1591</v>
      </c>
      <c r="G60" s="45" t="n">
        <v>21.7</v>
      </c>
    </row>
    <row r="61">
      <c r="A61" s="45" t="inlineStr">
        <is>
          <t>홀5 짝1</t>
        </is>
      </c>
      <c r="B61" s="45" t="n">
        <v>98</v>
      </c>
      <c r="C61" s="45" t="n">
        <v>8</v>
      </c>
      <c r="E61" s="45" t="inlineStr">
        <is>
          <t>30~39</t>
        </is>
      </c>
      <c r="F61" s="45" t="n">
        <v>1654</v>
      </c>
      <c r="G61" s="45" t="n">
        <v>22.5</v>
      </c>
    </row>
    <row r="62">
      <c r="A62" s="45" t="inlineStr">
        <is>
          <t>홀1 짝5</t>
        </is>
      </c>
      <c r="B62" s="45" t="n">
        <v>82</v>
      </c>
      <c r="C62" s="45" t="n">
        <v>6.7</v>
      </c>
      <c r="E62" s="45" t="inlineStr">
        <is>
          <t>40~45</t>
        </is>
      </c>
      <c r="F62" s="45" t="n">
        <v>972</v>
      </c>
      <c r="G62" s="45" t="n">
        <v>13.2</v>
      </c>
    </row>
    <row r="63">
      <c r="A63" s="45" t="inlineStr">
        <is>
          <t>홀6 짝0</t>
        </is>
      </c>
      <c r="B63" s="45" t="n">
        <v>18</v>
      </c>
      <c r="C63" s="45" t="n">
        <v>1.5</v>
      </c>
    </row>
    <row r="64">
      <c r="A64" s="45" t="inlineStr">
        <is>
          <t>홀0 짝6</t>
        </is>
      </c>
      <c r="B64" s="45" t="n">
        <v>17</v>
      </c>
      <c r="C64" s="45" t="n">
        <v>1.4</v>
      </c>
    </row>
    <row r="66">
      <c r="A66" s="24" t="inlineStr">
        <is>
          <t>합계 구간</t>
        </is>
      </c>
      <c r="B66" s="24" t="inlineStr">
        <is>
          <t>횟수</t>
        </is>
      </c>
      <c r="C66" s="24" t="inlineStr">
        <is>
          <t>비율(%)</t>
        </is>
      </c>
      <c r="E66" s="24" t="inlineStr">
        <is>
          <t>연속쌍</t>
        </is>
      </c>
      <c r="F66" s="24" t="inlineStr">
        <is>
          <t>횟수</t>
        </is>
      </c>
      <c r="G66" s="24" t="inlineStr">
        <is>
          <t>비율(%)</t>
        </is>
      </c>
    </row>
    <row r="67">
      <c r="A67" s="45" t="inlineStr">
        <is>
          <t>21~80</t>
        </is>
      </c>
      <c r="B67" s="45" t="n">
        <v>37</v>
      </c>
      <c r="C67" s="45" t="n">
        <v>3</v>
      </c>
      <c r="E67" s="45" t="inlineStr">
        <is>
          <t>없음</t>
        </is>
      </c>
      <c r="F67" s="45" t="n">
        <v>591</v>
      </c>
      <c r="G67" s="45" t="n">
        <v>48.3</v>
      </c>
    </row>
    <row r="68">
      <c r="A68" s="45" t="inlineStr">
        <is>
          <t>81~110</t>
        </is>
      </c>
      <c r="B68" s="45" t="n">
        <v>189</v>
      </c>
      <c r="C68" s="45" t="n">
        <v>15.5</v>
      </c>
      <c r="E68" s="45" t="inlineStr">
        <is>
          <t>1쌍</t>
        </is>
      </c>
      <c r="F68" s="45" t="n">
        <v>479</v>
      </c>
      <c r="G68" s="45" t="n">
        <v>39.2</v>
      </c>
    </row>
    <row r="69">
      <c r="A69" s="45" t="inlineStr">
        <is>
          <t>111~140</t>
        </is>
      </c>
      <c r="B69" s="45" t="n">
        <v>431</v>
      </c>
      <c r="C69" s="45" t="n">
        <v>35.2</v>
      </c>
      <c r="E69" s="45" t="inlineStr">
        <is>
          <t>2쌍</t>
        </is>
      </c>
      <c r="F69" s="45" t="n">
        <v>132</v>
      </c>
      <c r="G69" s="45" t="n">
        <v>10.8</v>
      </c>
    </row>
    <row r="70">
      <c r="A70" s="45" t="inlineStr">
        <is>
          <t>141~170</t>
        </is>
      </c>
      <c r="B70" s="45" t="n">
        <v>376</v>
      </c>
      <c r="C70" s="45" t="n">
        <v>30.7</v>
      </c>
      <c r="E70" s="45" t="inlineStr">
        <is>
          <t>3쌍</t>
        </is>
      </c>
      <c r="F70" s="45" t="n">
        <v>19</v>
      </c>
      <c r="G70" s="45" t="n">
        <v>1.6</v>
      </c>
    </row>
    <row r="71">
      <c r="A71" s="45" t="inlineStr">
        <is>
          <t>171~200</t>
        </is>
      </c>
      <c r="B71" s="45" t="n">
        <v>165</v>
      </c>
      <c r="C71" s="45" t="n">
        <v>13.5</v>
      </c>
      <c r="E71" s="45" t="inlineStr">
        <is>
          <t>4쌍</t>
        </is>
      </c>
      <c r="F71" s="45" t="n">
        <v>2</v>
      </c>
      <c r="G71" s="45" t="n">
        <v>0.2</v>
      </c>
    </row>
    <row r="72">
      <c r="A72" s="45" t="inlineStr">
        <is>
          <t>201~279</t>
        </is>
      </c>
      <c r="B72" s="45" t="n">
        <v>25</v>
      </c>
      <c r="C72" s="45" t="n">
        <v>2</v>
      </c>
    </row>
    <row r="73">
      <c r="A73" s="34" t="inlineStr">
        <is>
          <t>평균 138.2</t>
        </is>
      </c>
      <c r="B73" s="45" t="inlineStr">
        <is>
          <t>최소 48 / 최대 238</t>
        </is>
      </c>
      <c r="C73" s="32" t="n"/>
    </row>
    <row r="75">
      <c r="A75" s="24" t="inlineStr">
        <is>
          <t>AC값</t>
        </is>
      </c>
      <c r="B75" s="24" t="inlineStr">
        <is>
          <t>횟수</t>
        </is>
      </c>
      <c r="C75" s="24" t="inlineStr">
        <is>
          <t>비율(%)</t>
        </is>
      </c>
      <c r="E75" s="24" t="inlineStr">
        <is>
          <t>고저비율</t>
        </is>
      </c>
      <c r="F75" s="24" t="inlineStr">
        <is>
          <t>횟수</t>
        </is>
      </c>
      <c r="G75" s="24" t="inlineStr">
        <is>
          <t>비율(%)</t>
        </is>
      </c>
    </row>
    <row r="76">
      <c r="A76" s="45" t="n">
        <v>2</v>
      </c>
      <c r="B76" s="45" t="n">
        <v>3</v>
      </c>
      <c r="C76" s="45" t="n">
        <v>0.2</v>
      </c>
      <c r="E76" s="45" t="inlineStr">
        <is>
          <t>고3 저3</t>
        </is>
      </c>
      <c r="F76" s="45" t="n">
        <v>401</v>
      </c>
      <c r="G76" s="45" t="n">
        <v>32.8</v>
      </c>
    </row>
    <row r="77">
      <c r="A77" s="45" t="n">
        <v>3</v>
      </c>
      <c r="B77" s="45" t="n">
        <v>4</v>
      </c>
      <c r="C77" s="45" t="n">
        <v>0.3</v>
      </c>
      <c r="E77" s="45" t="inlineStr">
        <is>
          <t>고4 저2</t>
        </is>
      </c>
      <c r="F77" s="45" t="n">
        <v>308</v>
      </c>
      <c r="G77" s="45" t="n">
        <v>25.2</v>
      </c>
    </row>
    <row r="78">
      <c r="A78" s="45" t="n">
        <v>4</v>
      </c>
      <c r="B78" s="45" t="n">
        <v>24</v>
      </c>
      <c r="C78" s="45" t="n">
        <v>2</v>
      </c>
      <c r="E78" s="45" t="inlineStr">
        <is>
          <t>고2 저4</t>
        </is>
      </c>
      <c r="F78" s="45" t="n">
        <v>275</v>
      </c>
      <c r="G78" s="45" t="n">
        <v>22.5</v>
      </c>
    </row>
    <row r="79">
      <c r="A79" s="45" t="n">
        <v>5</v>
      </c>
      <c r="B79" s="45" t="n">
        <v>40</v>
      </c>
      <c r="C79" s="45" t="n">
        <v>3.3</v>
      </c>
      <c r="E79" s="45" t="inlineStr">
        <is>
          <t>고5 저1</t>
        </is>
      </c>
      <c r="F79" s="45" t="n">
        <v>113</v>
      </c>
      <c r="G79" s="45" t="n">
        <v>9.199999999999999</v>
      </c>
    </row>
    <row r="80">
      <c r="A80" s="45" t="n">
        <v>6</v>
      </c>
      <c r="B80" s="45" t="n">
        <v>114</v>
      </c>
      <c r="C80" s="45" t="n">
        <v>9.300000000000001</v>
      </c>
      <c r="E80" s="45" t="inlineStr">
        <is>
          <t>고1 저5</t>
        </is>
      </c>
      <c r="F80" s="45" t="n">
        <v>94</v>
      </c>
      <c r="G80" s="45" t="n">
        <v>7.7</v>
      </c>
    </row>
    <row r="81">
      <c r="A81" s="45" t="n">
        <v>7</v>
      </c>
      <c r="B81" s="45" t="n">
        <v>170</v>
      </c>
      <c r="C81" s="45" t="n">
        <v>13.9</v>
      </c>
      <c r="E81" s="45" t="inlineStr">
        <is>
          <t>고6 저0</t>
        </is>
      </c>
      <c r="F81" s="45" t="n">
        <v>16</v>
      </c>
      <c r="G81" s="45" t="n">
        <v>1.3</v>
      </c>
    </row>
    <row r="82">
      <c r="A82" s="45" t="n">
        <v>8</v>
      </c>
      <c r="B82" s="45" t="n">
        <v>428</v>
      </c>
      <c r="C82" s="45" t="n">
        <v>35</v>
      </c>
      <c r="E82" s="45" t="inlineStr">
        <is>
          <t>고0 저6</t>
        </is>
      </c>
      <c r="F82" s="45" t="n">
        <v>16</v>
      </c>
      <c r="G82" s="45" t="n">
        <v>1.3</v>
      </c>
    </row>
    <row r="83">
      <c r="A83" s="45" t="n">
        <v>9</v>
      </c>
      <c r="B83" s="45" t="n">
        <v>218</v>
      </c>
      <c r="C83" s="45" t="n">
        <v>17.8</v>
      </c>
    </row>
    <row r="84">
      <c r="A84" s="45" t="n">
        <v>10</v>
      </c>
      <c r="B84" s="45" t="n">
        <v>222</v>
      </c>
      <c r="C84" s="45" t="n">
        <v>18.2</v>
      </c>
    </row>
    <row r="86">
      <c r="A86" s="24" t="inlineStr">
        <is>
          <t>당첨자수</t>
        </is>
      </c>
      <c r="B86" s="24" t="inlineStr">
        <is>
          <t>횟수</t>
        </is>
      </c>
      <c r="C86" s="24" t="inlineStr">
        <is>
          <t>비율(%)</t>
        </is>
      </c>
      <c r="E86" s="24" t="inlineStr">
        <is>
          <t>당첨금</t>
        </is>
      </c>
      <c r="F86" s="24" t="inlineStr">
        <is>
          <t>횟수</t>
        </is>
      </c>
      <c r="G86" s="24" t="inlineStr">
        <is>
          <t>비율(%)</t>
        </is>
      </c>
    </row>
    <row r="87">
      <c r="A87" s="45" t="inlineStr">
        <is>
          <t>1명</t>
        </is>
      </c>
      <c r="B87" s="45" t="n">
        <v>28</v>
      </c>
      <c r="C87" s="45" t="n">
        <v>2.3</v>
      </c>
      <c r="E87" s="45" t="inlineStr">
        <is>
          <t>~10억</t>
        </is>
      </c>
      <c r="F87" s="45" t="n">
        <v>34</v>
      </c>
      <c r="G87" s="45" t="n">
        <v>2.8</v>
      </c>
    </row>
    <row r="88">
      <c r="A88" s="45" t="inlineStr">
        <is>
          <t>2~3명</t>
        </is>
      </c>
      <c r="B88" s="45" t="n">
        <v>109</v>
      </c>
      <c r="C88" s="45" t="n">
        <v>8.9</v>
      </c>
      <c r="E88" s="45" t="inlineStr">
        <is>
          <t>10~20억</t>
        </is>
      </c>
      <c r="F88" s="45" t="n">
        <v>527</v>
      </c>
      <c r="G88" s="45" t="n">
        <v>43.1</v>
      </c>
    </row>
    <row r="89">
      <c r="A89" s="45" t="inlineStr">
        <is>
          <t>4~5명</t>
        </is>
      </c>
      <c r="B89" s="45" t="n">
        <v>193</v>
      </c>
      <c r="C89" s="45" t="n">
        <v>15.8</v>
      </c>
      <c r="E89" s="45" t="inlineStr">
        <is>
          <t>20~30억</t>
        </is>
      </c>
      <c r="F89" s="45" t="n">
        <v>349</v>
      </c>
      <c r="G89" s="45" t="n">
        <v>28.5</v>
      </c>
    </row>
    <row r="90">
      <c r="A90" s="45" t="inlineStr">
        <is>
          <t>6~10명</t>
        </is>
      </c>
      <c r="B90" s="45" t="n">
        <v>540</v>
      </c>
      <c r="C90" s="45" t="n">
        <v>44.2</v>
      </c>
      <c r="E90" s="45" t="inlineStr">
        <is>
          <t>30~50억</t>
        </is>
      </c>
      <c r="F90" s="45" t="n">
        <v>212</v>
      </c>
      <c r="G90" s="45" t="n">
        <v>17.3</v>
      </c>
    </row>
    <row r="91">
      <c r="A91" s="45" t="inlineStr">
        <is>
          <t>11명+</t>
        </is>
      </c>
      <c r="B91" s="45" t="n">
        <v>339</v>
      </c>
      <c r="C91" s="45" t="n">
        <v>27.7</v>
      </c>
      <c r="E91" s="45" t="inlineStr">
        <is>
          <t>50억+</t>
        </is>
      </c>
      <c r="F91" s="45" t="n">
        <v>86</v>
      </c>
      <c r="G91" s="45" t="n">
        <v>7</v>
      </c>
    </row>
    <row r="93">
      <c r="A93" s="34" t="inlineStr">
        <is>
          <t>당첨금 평균</t>
        </is>
      </c>
      <c r="B93" s="45" t="inlineStr">
        <is>
          <t>26.7억</t>
        </is>
      </c>
      <c r="C93" s="45" t="inlineStr">
        <is>
          <t>최고 407.2억 / 최저 4.1억</t>
        </is>
      </c>
      <c r="D93" s="31" t="n"/>
      <c r="E93" s="32" t="n"/>
    </row>
    <row r="94">
      <c r="A94" s="34" t="inlineStr">
        <is>
          <t>당첨자 평균</t>
        </is>
      </c>
      <c r="B94" s="45" t="inlineStr">
        <is>
          <t>8.6명</t>
        </is>
      </c>
      <c r="C94" s="45" t="inlineStr">
        <is>
          <t>최다 63명 / 무당첨 14회</t>
        </is>
      </c>
      <c r="D94" s="31" t="n"/>
      <c r="E94" s="32" t="n"/>
    </row>
    <row r="96">
      <c r="A96" s="21" t="inlineStr">
        <is>
          <t>※ AC값=산술적 복잡도 (번호 간격의 다양성, 높을수록 분산된 패턴, 4~10이 일반적)  │  고저비율=23 이상 고(高)/22 이하 저(低) 비율  │  홀짝 6:0·0:6, 연속3쌍+ 등은 필터에서 제외되는 극단적 조합입니다.</t>
        </is>
      </c>
    </row>
    <row r="98" ht="4" customHeight="1">
      <c r="A98" s="22" t="n"/>
    </row>
    <row r="99" ht="22" customHeight="1">
      <c r="A99" s="23" t="inlineStr">
        <is>
          <t>C. 교차 분석 요약 (전체 + 시간 가중치)</t>
        </is>
      </c>
    </row>
    <row r="100">
      <c r="A100" s="30" t="inlineStr">
        <is>
          <t>분석 회차 수</t>
        </is>
      </c>
      <c r="B100" s="27" t="n">
        <v>1223</v>
      </c>
      <c r="C100" s="28" t="inlineStr">
        <is>
          <t>회차</t>
        </is>
      </c>
      <c r="D100" s="30" t="inlineStr">
        <is>
          <t>1회 ~ 1223회</t>
        </is>
      </c>
    </row>
    <row r="101">
      <c r="A101" s="35" t="inlineStr">
        <is>
          <t>평균 교차 점수</t>
        </is>
      </c>
      <c r="B101" s="34" t="n">
        <v>59.42</v>
      </c>
      <c r="C101" s="45" t="inlineStr">
        <is>
          <t>점</t>
        </is>
      </c>
      <c r="D101" s="35" t="inlineStr">
        <is>
          <t>전체 평균 패턴 유사도</t>
        </is>
      </c>
    </row>
    <row r="102">
      <c r="A102" s="30" t="inlineStr">
        <is>
          <t>최고 교차 점수</t>
        </is>
      </c>
      <c r="B102" s="27" t="n">
        <v>97</v>
      </c>
      <c r="C102" s="28" t="inlineStr">
        <is>
          <t>점</t>
        </is>
      </c>
      <c r="D102" s="30" t="inlineStr">
        <is>
          <t>994회</t>
        </is>
      </c>
    </row>
    <row r="103">
      <c r="A103" s="35" t="inlineStr">
        <is>
          <t>최저 교차 점수</t>
        </is>
      </c>
      <c r="B103" s="34" t="n">
        <v>25</v>
      </c>
      <c r="C103" s="45" t="inlineStr">
        <is>
          <t>점</t>
        </is>
      </c>
      <c r="D103" s="35" t="inlineStr">
        <is>
          <t>364회</t>
        </is>
      </c>
    </row>
    <row r="104">
      <c r="A104" s="30" t="inlineStr">
        <is>
          <t>75%ile / 50%ile / 25%ile</t>
        </is>
      </c>
      <c r="B104" s="27" t="inlineStr">
        <is>
          <t>67 / 59 / 52</t>
        </is>
      </c>
      <c r="C104" s="28" t="inlineStr">
        <is>
          <t>점</t>
        </is>
      </c>
      <c r="D104" s="30" t="inlineStr"/>
    </row>
    <row r="105">
      <c r="A105" s="35" t="inlineStr">
        <is>
          <t>전체 매칭 건수</t>
        </is>
      </c>
      <c r="B105" s="34" t="n">
        <v>35340</v>
      </c>
      <c r="C105" s="45" t="inlineStr">
        <is>
          <t>건</t>
        </is>
      </c>
      <c r="D105" s="35" t="inlineStr">
        <is>
          <t>총 1,494,506쌍 중 2.365%</t>
        </is>
      </c>
    </row>
    <row r="106">
      <c r="A106" s="30" t="inlineStr">
        <is>
          <t>1등 교차</t>
        </is>
      </c>
      <c r="B106" s="27" t="n">
        <v>0</v>
      </c>
      <c r="C106" s="28" t="inlineStr">
        <is>
          <t>건</t>
        </is>
      </c>
      <c r="D106" s="30" t="inlineStr">
        <is>
          <t>동일 조합 2회 당첨</t>
        </is>
      </c>
    </row>
    <row r="107">
      <c r="A107" s="35" t="inlineStr">
        <is>
          <t>2등 교차</t>
        </is>
      </c>
      <c r="B107" s="34" t="n">
        <v>1</v>
      </c>
      <c r="C107" s="45" t="inlineStr">
        <is>
          <t>건</t>
        </is>
      </c>
      <c r="D107" s="35" t="inlineStr"/>
    </row>
    <row r="108">
      <c r="A108" s="30" t="inlineStr">
        <is>
          <t>3등 교차</t>
        </is>
      </c>
      <c r="B108" s="27" t="n">
        <v>39</v>
      </c>
      <c r="C108" s="28" t="inlineStr">
        <is>
          <t>건</t>
        </is>
      </c>
      <c r="D108" s="30" t="inlineStr"/>
    </row>
    <row r="109">
      <c r="A109" s="35" t="inlineStr">
        <is>
          <t>4등 교차</t>
        </is>
      </c>
      <c r="B109" s="34" t="n">
        <v>1910</v>
      </c>
      <c r="C109" s="45" t="inlineStr">
        <is>
          <t>건</t>
        </is>
      </c>
      <c r="D109" s="35" t="inlineStr"/>
    </row>
    <row r="110">
      <c r="A110" s="30" t="inlineStr">
        <is>
          <t>5등 교차</t>
        </is>
      </c>
      <c r="B110" s="27" t="n">
        <v>33390</v>
      </c>
      <c r="C110" s="28" t="inlineStr">
        <is>
          <t>건</t>
        </is>
      </c>
      <c r="D110" s="30" t="inlineStr"/>
    </row>
    <row r="112" ht="4" customHeight="1">
      <c r="A112" s="22" t="n"/>
    </row>
    <row r="113" ht="22" customHeight="1">
      <c r="A113" s="23" t="inlineStr">
        <is>
          <t>C-2. 교차 분석 해석 가이드</t>
        </is>
      </c>
    </row>
    <row r="114">
      <c r="A114" s="30" t="inlineStr">
        <is>
          <t>이론 vs 실제</t>
        </is>
      </c>
      <c r="B114" s="28" t="inlineStr"/>
      <c r="C114" s="30" t="inlineStr"/>
    </row>
    <row r="116">
      <c r="A116" s="29" t="inlineStr">
        <is>
          <t>백분위</t>
        </is>
      </c>
      <c r="B116" s="27" t="inlineStr">
        <is>
          <t>의미</t>
        </is>
      </c>
      <c r="C116" s="30" t="inlineStr">
        <is>
          <t>해석</t>
        </is>
      </c>
    </row>
    <row r="117">
      <c r="A117" s="35" t="inlineStr">
        <is>
          <t>상위 90~100%</t>
        </is>
      </c>
      <c r="B117" s="45" t="inlineStr">
        <is>
          <t>★ 최상위권</t>
        </is>
      </c>
      <c r="C117" s="35" t="inlineStr">
        <is>
          <t>과거 당첨패턴과 매우 유사 — 통계적으로 의미 있는 유사도</t>
        </is>
      </c>
    </row>
    <row r="118">
      <c r="A118" s="30" t="inlineStr">
        <is>
          <t>상위 75~90%</t>
        </is>
      </c>
      <c r="B118" s="28" t="inlineStr">
        <is>
          <t>☆ 상위권</t>
        </is>
      </c>
      <c r="C118" s="30" t="inlineStr">
        <is>
          <t>과거 당첨패턴과 유사 — 긍정적 신호</t>
        </is>
      </c>
    </row>
    <row r="119">
      <c r="A119" s="35" t="inlineStr">
        <is>
          <t>상위 50~75%</t>
        </is>
      </c>
      <c r="B119" s="45" t="inlineStr">
        <is>
          <t>중간권</t>
        </is>
      </c>
      <c r="C119" s="35" t="inlineStr">
        <is>
          <t>평균적 유사도 — 대부분의 조합이 이 구간</t>
        </is>
      </c>
    </row>
    <row r="120">
      <c r="A120" s="30" t="inlineStr">
        <is>
          <t>상위 25~50%</t>
        </is>
      </c>
      <c r="B120" s="28" t="inlineStr">
        <is>
          <t>하위권</t>
        </is>
      </c>
      <c r="C120" s="30" t="inlineStr">
        <is>
          <t>과거 당첨패턴과 차이 있음</t>
        </is>
      </c>
    </row>
    <row r="121">
      <c r="A121" s="35" t="inlineStr">
        <is>
          <t>상위 0~25%</t>
        </is>
      </c>
      <c r="B121" s="45" t="inlineStr">
        <is>
          <t>최하위권</t>
        </is>
      </c>
      <c r="C121" s="35" t="inlineStr">
        <is>
          <t>과거 당첨패턴과 매우 다름 — 이례적 조합</t>
        </is>
      </c>
    </row>
    <row r="123">
      <c r="A123" s="33" t="inlineStr">
        <is>
          <t>※ 핵심</t>
        </is>
      </c>
      <c r="B123" s="45" t="inlineStr"/>
      <c r="C123" s="35" t="inlineStr"/>
    </row>
    <row r="125" ht="4" customHeight="1">
      <c r="A125" s="22" t="n"/>
    </row>
    <row r="126" ht="22" customHeight="1">
      <c r="A126" s="23" t="inlineStr">
        <is>
          <t>D. 롤링 필터 기준 (최근 N회차)</t>
        </is>
      </c>
    </row>
    <row r="127">
      <c r="A127" s="24" t="inlineStr">
        <is>
          <t>윈도우</t>
        </is>
      </c>
      <c r="B127" s="24" t="inlineStr">
        <is>
          <t>sum_lo</t>
        </is>
      </c>
      <c r="C127" s="24" t="inlineStr">
        <is>
          <t>sum_hi</t>
        </is>
      </c>
      <c r="D127" s="24" t="inlineStr">
        <is>
          <t>통과수</t>
        </is>
      </c>
      <c r="E127" s="24" t="inlineStr">
        <is>
          <t>전체</t>
        </is>
      </c>
      <c r="F127" s="24" t="inlineStr">
        <is>
          <t>통과율(%)</t>
        </is>
      </c>
      <c r="G127" s="24" t="inlineStr"/>
      <c r="H127" s="24" t="inlineStr"/>
    </row>
    <row r="128">
      <c r="A128" s="45" t="inlineStr">
        <is>
          <t>최근 50회</t>
        </is>
      </c>
      <c r="B128" s="45" t="n">
        <v>87</v>
      </c>
      <c r="C128" s="45" t="n">
        <v>189</v>
      </c>
      <c r="D128" s="45" t="n">
        <v>46</v>
      </c>
      <c r="E128" s="45" t="n">
        <v>50</v>
      </c>
      <c r="F128" s="45" t="n">
        <v>92</v>
      </c>
    </row>
    <row r="129">
      <c r="A129" s="45" t="inlineStr">
        <is>
          <t>최근 100회</t>
        </is>
      </c>
      <c r="B129" s="45" t="n">
        <v>75</v>
      </c>
      <c r="C129" s="45" t="n">
        <v>207</v>
      </c>
      <c r="D129" s="45" t="n">
        <v>88</v>
      </c>
      <c r="E129" s="45" t="n">
        <v>100</v>
      </c>
      <c r="F129" s="45" t="n">
        <v>88</v>
      </c>
    </row>
    <row r="130">
      <c r="A130" s="46" t="inlineStr">
        <is>
          <t>전체 기준: 합계 78~197  │  롤링 윈도우별로 기준이 달라지므로 추세 변화 감지에 활용</t>
        </is>
      </c>
    </row>
    <row r="132" ht="4" customHeight="1">
      <c r="A132" s="22" t="n"/>
    </row>
    <row r="133" ht="22" customHeight="1">
      <c r="A133" s="23" t="inlineStr">
        <is>
          <t>E. 정제 필터 기준</t>
        </is>
      </c>
    </row>
    <row r="134">
      <c r="A134" s="34" t="n">
        <v>1</v>
      </c>
      <c r="B134" s="34" t="inlineStr">
        <is>
          <t>합계 범위</t>
        </is>
      </c>
      <c r="C134" s="35" t="inlineStr">
        <is>
          <t>합계 78~197  (역대 2.5%~97.5%)</t>
        </is>
      </c>
      <c r="D134" s="26" t="n">
        <v>1164</v>
      </c>
      <c r="E134" s="26" t="n">
        <v>95.2</v>
      </c>
    </row>
    <row r="135">
      <c r="A135" s="34" t="n">
        <v>2</v>
      </c>
      <c r="B135" s="34" t="inlineStr">
        <is>
          <t>홀짝 구성</t>
        </is>
      </c>
      <c r="C135" s="35" t="inlineStr">
        <is>
          <t>홀수 1~5개  (전체홀/전체짝 제외)</t>
        </is>
      </c>
      <c r="D135" s="26" t="n">
        <v>1188</v>
      </c>
      <c r="E135" s="26" t="n">
        <v>97.09999999999999</v>
      </c>
    </row>
    <row r="136">
      <c r="A136" s="34" t="n">
        <v>3</v>
      </c>
      <c r="B136" s="34" t="inlineStr">
        <is>
          <t>연속 번호</t>
        </is>
      </c>
      <c r="C136" s="35" t="inlineStr">
        <is>
          <t>연속쌍 2개 이하  (3쌍+ 제외)</t>
        </is>
      </c>
      <c r="D136" s="26" t="n">
        <v>1202</v>
      </c>
      <c r="E136" s="26" t="n">
        <v>98.3</v>
      </c>
    </row>
    <row r="137">
      <c r="A137" s="34" t="n">
        <v>4</v>
      </c>
      <c r="B137" s="34" t="inlineStr">
        <is>
          <t>구간 집중</t>
        </is>
      </c>
      <c r="C137" s="35" t="inlineStr">
        <is>
          <t>동일 10단위 구간 3개 이하</t>
        </is>
      </c>
      <c r="D137" s="26" t="n">
        <v>1152</v>
      </c>
      <c r="E137" s="26" t="n">
        <v>94.2</v>
      </c>
    </row>
    <row r="138">
      <c r="A138" s="34" t="n">
        <v>5</v>
      </c>
      <c r="B138" s="34" t="inlineStr">
        <is>
          <t>번호 폭</t>
        </is>
      </c>
      <c r="C138" s="35" t="inlineStr">
        <is>
          <t>최댓값-최솟값 ≥ 14  (지나친 밀집 제외)</t>
        </is>
      </c>
      <c r="D138" s="26" t="n">
        <v>1215</v>
      </c>
      <c r="E138" s="26" t="n">
        <v>99.3</v>
      </c>
    </row>
    <row r="139">
      <c r="A139" s="47" t="inlineStr">
        <is>
          <t>전체 통과</t>
        </is>
      </c>
      <c r="C139" s="48" t="inlineStr">
        <is>
          <t>합계 78~197 + 홀짝 + 연속 + 구간 + 폭</t>
        </is>
      </c>
      <c r="D139" s="25" t="n">
        <v>1066</v>
      </c>
      <c r="E139" s="25" t="n">
        <v>87.2</v>
      </c>
    </row>
    <row r="141">
      <c r="A141" s="21" t="inlineStr">
        <is>
          <t>※ 필터의 목적: 역대 당첨번호의 통계적 패턴에서 크게 벗어난 '극단적인' 조합을 걸러내는 것입니다.  필터 통과 ≠ 당첨 보장, 필터 불통과 ≠ 무조건 제외.  과거 데이터 기반이므로 미래 당첨을 예측하지는 않습니다.</t>
        </is>
      </c>
    </row>
  </sheetData>
  <mergeCells count="30">
    <mergeCell ref="C121:H121"/>
    <mergeCell ref="A54:L54"/>
    <mergeCell ref="C94:E94"/>
    <mergeCell ref="C117:H117"/>
    <mergeCell ref="A130:H130"/>
    <mergeCell ref="C93:E93"/>
    <mergeCell ref="A133:F133"/>
    <mergeCell ref="C118:H118"/>
    <mergeCell ref="C114:H114"/>
    <mergeCell ref="A55:L55"/>
    <mergeCell ref="C123:H123"/>
    <mergeCell ref="C120:H120"/>
    <mergeCell ref="A99:H99"/>
    <mergeCell ref="C119:H119"/>
    <mergeCell ref="A141:L141"/>
    <mergeCell ref="A4:L4"/>
    <mergeCell ref="B73:C73"/>
    <mergeCell ref="A96:L96"/>
    <mergeCell ref="A125:L125"/>
    <mergeCell ref="A139:B139"/>
    <mergeCell ref="A52:L52"/>
    <mergeCell ref="A1:M1"/>
    <mergeCell ref="A112:L112"/>
    <mergeCell ref="A113:H113"/>
    <mergeCell ref="A126:H126"/>
    <mergeCell ref="A98:L98"/>
    <mergeCell ref="C116:H116"/>
    <mergeCell ref="A132:L132"/>
    <mergeCell ref="A3:M3"/>
    <mergeCell ref="A2:M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R49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62" customWidth="1" min="2" max="2"/>
    <col width="7" customWidth="1" min="3" max="3"/>
    <col width="6" customWidth="1" min="4" max="4"/>
    <col width="8" customWidth="1" min="5" max="5"/>
    <col width="7" customWidth="1" min="6" max="6"/>
    <col width="8" customWidth="1" min="7" max="7"/>
    <col width="8" customWidth="1" min="8" max="8"/>
    <col width="7" customWidth="1" min="9" max="9"/>
    <col width="7" customWidth="1" min="10" max="10"/>
    <col width="7" customWidth="1" min="11" max="11"/>
    <col width="7" customWidth="1" min="12" max="12"/>
    <col width="6" customWidth="1" min="13" max="13"/>
    <col width="6" customWidth="1" min="14" max="14"/>
    <col width="14" customWidth="1" min="15" max="15"/>
    <col width="8" customWidth="1" min="16" max="16"/>
    <col width="12" customWidth="1" min="17" max="17"/>
    <col width="14" customWidth="1" min="18" max="18"/>
  </cols>
  <sheetData>
    <row r="1" ht="24" customHeight="1">
      <c r="A1" s="1" t="inlineStr">
        <is>
          <t>번호별 현황 분석  (총 1223회차  기준: 1223회차  ←좌최신 52주 바코드)</t>
        </is>
      </c>
    </row>
    <row r="2">
      <c r="A2" s="2" t="inlineStr">
        <is>
          <t>초록=포함추천  노랑=중립  주황=제외고려  빨강=제외추천  │  ■=당첨  ○=보너스  □=미출현  │  바코드=최근52주 (13주×4구간)  │  가속/감속=최근20회 추세</t>
        </is>
      </c>
    </row>
    <row r="3" ht="18" customHeight="1">
      <c r="A3" s="24" t="inlineStr">
        <is>
          <t>번호</t>
        </is>
      </c>
      <c r="B3" s="24" t="inlineStr">
        <is>
          <t>52주 바코드 (←좌최신)</t>
        </is>
      </c>
      <c r="C3" s="24" t="inlineStr">
        <is>
          <t>출현</t>
        </is>
      </c>
      <c r="D3" s="24" t="inlineStr">
        <is>
          <t>순위</t>
        </is>
      </c>
      <c r="E3" s="24" t="inlineStr">
        <is>
          <t>미출현</t>
        </is>
      </c>
      <c r="F3" s="24" t="inlineStr">
        <is>
          <t>최근5</t>
        </is>
      </c>
      <c r="G3" s="24" t="inlineStr">
        <is>
          <t>최근10</t>
        </is>
      </c>
      <c r="H3" s="24" t="inlineStr">
        <is>
          <t>최근20</t>
        </is>
      </c>
      <c r="I3" s="24" t="inlineStr">
        <is>
          <t>보너스</t>
        </is>
      </c>
      <c r="J3" s="24" t="inlineStr">
        <is>
          <t>평균갭</t>
        </is>
      </c>
      <c r="K3" s="24" t="inlineStr">
        <is>
          <t>현재갭</t>
        </is>
      </c>
      <c r="L3" s="24" t="inlineStr">
        <is>
          <t>최대갭</t>
        </is>
      </c>
      <c r="M3" s="24" t="inlineStr">
        <is>
          <t>Z점수</t>
        </is>
      </c>
      <c r="N3" s="24" t="inlineStr">
        <is>
          <t>추세</t>
        </is>
      </c>
      <c r="O3" s="24" t="inlineStr">
        <is>
          <t>갭추이 (←최근10회)</t>
        </is>
      </c>
      <c r="P3" s="24" t="inlineStr">
        <is>
          <t>제외점수</t>
        </is>
      </c>
      <c r="Q3" s="24" t="inlineStr">
        <is>
          <t>추천</t>
        </is>
      </c>
      <c r="R3" s="24" t="inlineStr">
        <is>
          <t>상태</t>
        </is>
      </c>
    </row>
    <row r="4" ht="20" customHeight="1">
      <c r="A4" s="25" t="n">
        <v>1</v>
      </c>
      <c r="B4" s="44" t="inlineStr">
        <is>
          <t>□□□□■□□□□□□□□ ■□□□■■□□□□■□□ ■□□□□□■□□□□□□ □□■□□□□□□□□■□</t>
        </is>
      </c>
      <c r="C4" s="26" t="n">
        <v>168</v>
      </c>
      <c r="D4" s="26" t="n">
        <v>15</v>
      </c>
      <c r="E4" s="26" t="n">
        <v>4</v>
      </c>
      <c r="F4" s="26" t="n">
        <v>1</v>
      </c>
      <c r="G4" s="26" t="n">
        <v>1</v>
      </c>
      <c r="H4" s="26" t="n">
        <v>4</v>
      </c>
      <c r="I4" s="26" t="n">
        <v>32</v>
      </c>
      <c r="J4" s="26" t="n">
        <v>7.2</v>
      </c>
      <c r="K4" s="25" t="n">
        <v>4</v>
      </c>
      <c r="L4" s="26" t="n">
        <v>37</v>
      </c>
      <c r="M4" s="26" t="n">
        <v>-0.49</v>
      </c>
      <c r="N4" s="27" t="inlineStr">
        <is>
          <t>유지</t>
        </is>
      </c>
      <c r="O4" s="44" t="inlineStr">
        <is>
          <t>18→20→9→9→6→3→5→1→4→9</t>
        </is>
      </c>
      <c r="P4" s="25" t="n">
        <v>0</v>
      </c>
      <c r="Q4" s="49" t="inlineStr">
        <is>
          <t>포함 추천</t>
        </is>
      </c>
      <c r="R4" s="44" t="inlineStr">
        <is>
          <t>보통</t>
        </is>
      </c>
    </row>
    <row r="5" ht="20" customHeight="1">
      <c r="A5" s="25" t="n">
        <v>2</v>
      </c>
      <c r="B5" s="44" t="inlineStr">
        <is>
          <t>□□□■■□□□□□○□□ □■□□□○□□□□■□□ □□□○□□○□□□□■□ □□□□□□□□□□□□□</t>
        </is>
      </c>
      <c r="C5" s="26" t="n">
        <v>154</v>
      </c>
      <c r="D5" s="26" t="n">
        <v>37</v>
      </c>
      <c r="E5" s="26" t="n">
        <v>3</v>
      </c>
      <c r="F5" s="26" t="n">
        <v>2</v>
      </c>
      <c r="G5" s="26" t="n">
        <v>2</v>
      </c>
      <c r="H5" s="26" t="n">
        <v>3</v>
      </c>
      <c r="I5" s="26" t="n">
        <v>36</v>
      </c>
      <c r="J5" s="26" t="n">
        <v>7.9</v>
      </c>
      <c r="K5" s="25" t="n">
        <v>3</v>
      </c>
      <c r="L5" s="26" t="n">
        <v>49</v>
      </c>
      <c r="M5" s="26" t="n">
        <v>-0.58</v>
      </c>
      <c r="N5" s="27" t="inlineStr">
        <is>
          <t>유지</t>
        </is>
      </c>
      <c r="O5" s="44" t="inlineStr">
        <is>
          <t>11→3→6→10→2→23→14→9→10→1</t>
        </is>
      </c>
      <c r="P5" s="25" t="n">
        <v>1</v>
      </c>
      <c r="Q5" s="49" t="inlineStr">
        <is>
          <t>포함 추천 (핫넘버)</t>
        </is>
      </c>
      <c r="R5" s="44" t="inlineStr">
        <is>
          <t>핫넘버</t>
        </is>
      </c>
    </row>
    <row r="6" ht="20" customHeight="1">
      <c r="A6" s="25" t="n">
        <v>3</v>
      </c>
      <c r="B6" s="44" t="inlineStr">
        <is>
          <t>□□□□□■□■□□□□□ □□□□■□□■□□□□□ □□■■□□□□□■□□□ □□□□○■□■□■□○□</t>
        </is>
      </c>
      <c r="C6" s="26" t="n">
        <v>171</v>
      </c>
      <c r="D6" s="26" t="n">
        <v>10</v>
      </c>
      <c r="E6" s="26" t="n">
        <v>5</v>
      </c>
      <c r="F6" s="26" t="n">
        <v>0</v>
      </c>
      <c r="G6" s="26" t="n">
        <v>2</v>
      </c>
      <c r="H6" s="26" t="n">
        <v>3</v>
      </c>
      <c r="I6" s="26" t="n">
        <v>31</v>
      </c>
      <c r="J6" s="26" t="n">
        <v>7.1</v>
      </c>
      <c r="K6" s="25" t="n">
        <v>5</v>
      </c>
      <c r="L6" s="26" t="n">
        <v>29</v>
      </c>
      <c r="M6" s="26" t="n">
        <v>-0.34</v>
      </c>
      <c r="N6" s="27" t="inlineStr">
        <is>
          <t>유지</t>
        </is>
      </c>
      <c r="O6" s="44" t="inlineStr">
        <is>
          <t>4→2→2→9→6→1→8→3→10→2</t>
        </is>
      </c>
      <c r="P6" s="25" t="n">
        <v>0</v>
      </c>
      <c r="Q6" s="49" t="inlineStr">
        <is>
          <t>포함 추천 (고빈도)</t>
        </is>
      </c>
      <c r="R6" s="44" t="inlineStr">
        <is>
          <t>고빈도·활성</t>
        </is>
      </c>
    </row>
    <row r="7" ht="20" customHeight="1">
      <c r="A7" s="27" t="n">
        <v>4</v>
      </c>
      <c r="B7" s="30" t="inlineStr">
        <is>
          <t>□■□□□□□□□□□□□ □□□□□■□□□□■□□ □□□□□□■□□■□□□ □■□□□□□□□■□□□</t>
        </is>
      </c>
      <c r="C7" s="28" t="n">
        <v>160</v>
      </c>
      <c r="D7" s="28" t="n">
        <v>32</v>
      </c>
      <c r="E7" s="28" t="n">
        <v>1</v>
      </c>
      <c r="F7" s="28" t="n">
        <v>1</v>
      </c>
      <c r="G7" s="28" t="n">
        <v>1</v>
      </c>
      <c r="H7" s="28" t="n">
        <v>2</v>
      </c>
      <c r="I7" s="28" t="n">
        <v>35</v>
      </c>
      <c r="J7" s="28" t="n">
        <v>7.6</v>
      </c>
      <c r="K7" s="27" t="n">
        <v>1</v>
      </c>
      <c r="L7" s="28" t="n">
        <v>36</v>
      </c>
      <c r="M7" s="28" t="n">
        <v>-1.03</v>
      </c>
      <c r="N7" s="38" t="inlineStr">
        <is>
          <t>감속</t>
        </is>
      </c>
      <c r="O7" s="30" t="inlineStr">
        <is>
          <t>11→7→10→21→8→5→3→9→5→17</t>
        </is>
      </c>
      <c r="P7" s="27" t="n">
        <v>3</v>
      </c>
      <c r="Q7" s="29" t="inlineStr">
        <is>
          <t>제외 고려</t>
        </is>
      </c>
      <c r="R7" s="30" t="inlineStr">
        <is>
          <t>감속중</t>
        </is>
      </c>
    </row>
    <row r="8" ht="20" customHeight="1">
      <c r="A8" s="27" t="n">
        <v>5</v>
      </c>
      <c r="B8" s="30" t="inlineStr">
        <is>
          <t>□□□□□□□□□□■■□ □□□□□□□□■□□□□ ■□□□□□□□□□■□□ □□□□□□■□□□□■□</t>
        </is>
      </c>
      <c r="C8" s="28" t="n">
        <v>153</v>
      </c>
      <c r="D8" s="28" t="n">
        <v>39</v>
      </c>
      <c r="E8" s="28" t="n">
        <v>10</v>
      </c>
      <c r="F8" s="28" t="n">
        <v>0</v>
      </c>
      <c r="G8" s="28" t="n">
        <v>0</v>
      </c>
      <c r="H8" s="28" t="n">
        <v>2</v>
      </c>
      <c r="I8" s="28" t="n">
        <v>25</v>
      </c>
      <c r="J8" s="28" t="n">
        <v>7.8</v>
      </c>
      <c r="K8" s="27" t="n">
        <v>10</v>
      </c>
      <c r="L8" s="28" t="n">
        <v>74</v>
      </c>
      <c r="M8" s="28" t="n">
        <v>0.22</v>
      </c>
      <c r="N8" s="38" t="inlineStr">
        <is>
          <t>감속</t>
        </is>
      </c>
      <c r="O8" s="30" t="inlineStr">
        <is>
          <t>10→18→12→4→5→9→10→5→10→1</t>
        </is>
      </c>
      <c r="P8" s="27" t="n">
        <v>3</v>
      </c>
      <c r="Q8" s="29" t="inlineStr">
        <is>
          <t>제외 고려</t>
        </is>
      </c>
      <c r="R8" s="30" t="inlineStr">
        <is>
          <t>감속중</t>
        </is>
      </c>
    </row>
    <row r="9" ht="20" customHeight="1">
      <c r="A9" s="27" t="n">
        <v>6</v>
      </c>
      <c r="B9" s="30" t="inlineStr">
        <is>
          <t>□□■□□□□□□□□□□ □□■□□□□■□□□□□ □□□□■□□□□□□□■ □□□□■□■□□■□□□</t>
        </is>
      </c>
      <c r="C9" s="28" t="n">
        <v>164</v>
      </c>
      <c r="D9" s="28" t="n">
        <v>26</v>
      </c>
      <c r="E9" s="28" t="n">
        <v>2</v>
      </c>
      <c r="F9" s="28" t="n">
        <v>1</v>
      </c>
      <c r="G9" s="28" t="n">
        <v>1</v>
      </c>
      <c r="H9" s="28" t="n">
        <v>2</v>
      </c>
      <c r="I9" s="28" t="n">
        <v>34</v>
      </c>
      <c r="J9" s="28" t="n">
        <v>7.4</v>
      </c>
      <c r="K9" s="27" t="n">
        <v>2</v>
      </c>
      <c r="L9" s="28" t="n">
        <v>38</v>
      </c>
      <c r="M9" s="28" t="n">
        <v>-0.8100000000000001</v>
      </c>
      <c r="N9" s="38" t="inlineStr">
        <is>
          <t>감속</t>
        </is>
      </c>
      <c r="O9" s="30" t="inlineStr">
        <is>
          <t>17→6→4→3→2→5→8→10→5→13</t>
        </is>
      </c>
      <c r="P9" s="27" t="n">
        <v>2</v>
      </c>
      <c r="Q9" s="29" t="inlineStr">
        <is>
          <t>중립</t>
        </is>
      </c>
      <c r="R9" s="30" t="inlineStr">
        <is>
          <t>감속중</t>
        </is>
      </c>
    </row>
    <row r="10" ht="20" customHeight="1">
      <c r="A10" s="25" t="n">
        <v>7</v>
      </c>
      <c r="B10" s="44" t="inlineStr">
        <is>
          <t>□□□□□□□□□□□□□ ■□□□□□□□○■□○□ ■□□□□□□■□□□□□ □□□□□□□■■□□□■</t>
        </is>
      </c>
      <c r="C10" s="26" t="n">
        <v>168</v>
      </c>
      <c r="D10" s="26" t="n">
        <v>16</v>
      </c>
      <c r="E10" s="26" t="n">
        <v>13</v>
      </c>
      <c r="F10" s="26" t="n">
        <v>0</v>
      </c>
      <c r="G10" s="26" t="n">
        <v>0</v>
      </c>
      <c r="H10" s="26" t="n">
        <v>1</v>
      </c>
      <c r="I10" s="26" t="n">
        <v>32</v>
      </c>
      <c r="J10" s="26" t="n">
        <v>7.2</v>
      </c>
      <c r="K10" s="25" t="n">
        <v>13</v>
      </c>
      <c r="L10" s="26" t="n">
        <v>39</v>
      </c>
      <c r="M10" s="26" t="n">
        <v>0.85</v>
      </c>
      <c r="N10" s="38" t="inlineStr">
        <is>
          <t>감속</t>
        </is>
      </c>
      <c r="O10" s="44" t="inlineStr">
        <is>
          <t>3→5→6→1→4→1→13→7→4→9</t>
        </is>
      </c>
      <c r="P10" s="25" t="n">
        <v>1</v>
      </c>
      <c r="Q10" s="49" t="inlineStr">
        <is>
          <t>포함 추천</t>
        </is>
      </c>
      <c r="R10" s="44" t="inlineStr">
        <is>
          <t>감속중</t>
        </is>
      </c>
    </row>
    <row r="11" ht="20" customHeight="1">
      <c r="A11" s="25" t="n">
        <v>8</v>
      </c>
      <c r="B11" s="44" t="inlineStr">
        <is>
          <t>□□□□□□■□□□□■□ □□□□□□■□□□□□□ □■□□□□□□□□□■□ □□□■□□□□□■■□□</t>
        </is>
      </c>
      <c r="C11" s="26" t="n">
        <v>156</v>
      </c>
      <c r="D11" s="26" t="n">
        <v>34</v>
      </c>
      <c r="E11" s="26" t="n">
        <v>6</v>
      </c>
      <c r="F11" s="26" t="n">
        <v>0</v>
      </c>
      <c r="G11" s="26" t="n">
        <v>1</v>
      </c>
      <c r="H11" s="26" t="n">
        <v>3</v>
      </c>
      <c r="I11" s="26" t="n">
        <v>24</v>
      </c>
      <c r="J11" s="26" t="n">
        <v>7.8</v>
      </c>
      <c r="K11" s="25" t="n">
        <v>6</v>
      </c>
      <c r="L11" s="26" t="n">
        <v>29</v>
      </c>
      <c r="M11" s="26" t="n">
        <v>-0.27</v>
      </c>
      <c r="N11" s="27" t="inlineStr">
        <is>
          <t>유지</t>
        </is>
      </c>
      <c r="O11" s="44" t="inlineStr">
        <is>
          <t>4→13→7→1→6→5→10→8→8→5</t>
        </is>
      </c>
      <c r="P11" s="25" t="n">
        <v>1</v>
      </c>
      <c r="Q11" s="49" t="inlineStr">
        <is>
          <t>포함 추천</t>
        </is>
      </c>
      <c r="R11" s="44" t="inlineStr">
        <is>
          <t>보통</t>
        </is>
      </c>
    </row>
    <row r="12" ht="20" customHeight="1">
      <c r="A12" s="27" t="n">
        <v>9</v>
      </c>
      <c r="B12" s="30" t="inlineStr">
        <is>
          <t>□□○□□□□□□□□□□ ■□□□□□□□□■□□□ □□□□■□□■■○□□□ □□□□□□□□■□□□■</t>
        </is>
      </c>
      <c r="C12" s="28" t="n">
        <v>133</v>
      </c>
      <c r="D12" s="28" t="n">
        <v>45</v>
      </c>
      <c r="E12" s="28" t="n">
        <v>2</v>
      </c>
      <c r="F12" s="28" t="n">
        <v>0</v>
      </c>
      <c r="G12" s="28" t="n">
        <v>0</v>
      </c>
      <c r="H12" s="28" t="n">
        <v>1</v>
      </c>
      <c r="I12" s="28" t="n">
        <v>26</v>
      </c>
      <c r="J12" s="28" t="n">
        <v>9.199999999999999</v>
      </c>
      <c r="K12" s="27" t="n">
        <v>13</v>
      </c>
      <c r="L12" s="28" t="n">
        <v>50</v>
      </c>
      <c r="M12" s="28" t="n">
        <v>0.41</v>
      </c>
      <c r="N12" s="38" t="inlineStr">
        <is>
          <t>감속</t>
        </is>
      </c>
      <c r="O12" s="30" t="inlineStr">
        <is>
          <t>2→6→9→4→4→13→1→3→8→9</t>
        </is>
      </c>
      <c r="P12" s="27" t="n">
        <v>3</v>
      </c>
      <c r="Q12" s="29" t="inlineStr">
        <is>
          <t>제외 고려</t>
        </is>
      </c>
      <c r="R12" s="30" t="inlineStr">
        <is>
          <t>감속중</t>
        </is>
      </c>
    </row>
    <row r="13" ht="20" customHeight="1">
      <c r="A13" s="25" t="n">
        <v>10</v>
      </c>
      <c r="B13" s="44" t="inlineStr">
        <is>
          <t>□□□□□□■■□■□□○ □□□■□□□□□□□□□ □□□□□■□□□□□□□ □□□■□□□□□□□□□</t>
        </is>
      </c>
      <c r="C13" s="26" t="n">
        <v>161</v>
      </c>
      <c r="D13" s="26" t="n">
        <v>29</v>
      </c>
      <c r="E13" s="26" t="n">
        <v>6</v>
      </c>
      <c r="F13" s="26" t="n">
        <v>0</v>
      </c>
      <c r="G13" s="26" t="n">
        <v>3</v>
      </c>
      <c r="H13" s="26" t="n">
        <v>4</v>
      </c>
      <c r="I13" s="26" t="n">
        <v>28</v>
      </c>
      <c r="J13" s="26" t="n">
        <v>7.6</v>
      </c>
      <c r="K13" s="25" t="n">
        <v>6</v>
      </c>
      <c r="L13" s="26" t="n">
        <v>47</v>
      </c>
      <c r="M13" s="26" t="n">
        <v>-0.23</v>
      </c>
      <c r="N13" s="25" t="inlineStr">
        <is>
          <t>가속</t>
        </is>
      </c>
      <c r="O13" s="44" t="inlineStr">
        <is>
          <t>11→3→10→2→26→11→15→7→2→1</t>
        </is>
      </c>
      <c r="P13" s="25" t="n">
        <v>0</v>
      </c>
      <c r="Q13" s="49" t="inlineStr">
        <is>
          <t>포함 추천 (핫넘버)</t>
        </is>
      </c>
      <c r="R13" s="44" t="inlineStr">
        <is>
          <t>가속·활성</t>
        </is>
      </c>
    </row>
    <row r="14" ht="20" customHeight="1">
      <c r="A14" s="25" t="n">
        <v>11</v>
      </c>
      <c r="B14" s="44" t="inlineStr">
        <is>
          <t>□■□□□□□□□□■□□ □□□○□□□□□□□□□ □□□□□○■□□□□□□ □□□□□□■□■□■□□</t>
        </is>
      </c>
      <c r="C14" s="26" t="n">
        <v>165</v>
      </c>
      <c r="D14" s="26" t="n">
        <v>23</v>
      </c>
      <c r="E14" s="26" t="n">
        <v>1</v>
      </c>
      <c r="F14" s="26" t="n">
        <v>1</v>
      </c>
      <c r="G14" s="26" t="n">
        <v>1</v>
      </c>
      <c r="H14" s="26" t="n">
        <v>2</v>
      </c>
      <c r="I14" s="26" t="n">
        <v>26</v>
      </c>
      <c r="J14" s="26" t="n">
        <v>7.4</v>
      </c>
      <c r="K14" s="25" t="n">
        <v>1</v>
      </c>
      <c r="L14" s="26" t="n">
        <v>41</v>
      </c>
      <c r="M14" s="26" t="n">
        <v>-0.96</v>
      </c>
      <c r="N14" s="38" t="inlineStr">
        <is>
          <t>감속</t>
        </is>
      </c>
      <c r="O14" s="44" t="inlineStr">
        <is>
          <t>4→1→1→24→3→2→2→13→22→9</t>
        </is>
      </c>
      <c r="P14" s="25" t="n">
        <v>1</v>
      </c>
      <c r="Q14" s="49" t="inlineStr">
        <is>
          <t>포함 추천</t>
        </is>
      </c>
      <c r="R14" s="44" t="inlineStr">
        <is>
          <t>감속중</t>
        </is>
      </c>
    </row>
    <row r="15" ht="20" customHeight="1">
      <c r="A15" s="25" t="n">
        <v>12</v>
      </c>
      <c r="B15" s="44" t="inlineStr">
        <is>
          <t>□□□□□□□□□□□□□ □□□□□□□□■□□□□ □■□□□□■□□■□□□ □□□□■□□□□□□□□</t>
        </is>
      </c>
      <c r="C15" s="26" t="n">
        <v>177</v>
      </c>
      <c r="D15" s="26" t="n">
        <v>3</v>
      </c>
      <c r="E15" s="26" t="n">
        <v>21</v>
      </c>
      <c r="F15" s="26" t="n">
        <v>0</v>
      </c>
      <c r="G15" s="26" t="n">
        <v>0</v>
      </c>
      <c r="H15" s="26" t="n">
        <v>0</v>
      </c>
      <c r="I15" s="26" t="n">
        <v>27</v>
      </c>
      <c r="J15" s="26" t="n">
        <v>6.8</v>
      </c>
      <c r="K15" s="25" t="n">
        <v>21</v>
      </c>
      <c r="L15" s="26" t="n">
        <v>31</v>
      </c>
      <c r="M15" s="26" t="n">
        <v>2.42</v>
      </c>
      <c r="N15" s="38" t="inlineStr">
        <is>
          <t>감속</t>
        </is>
      </c>
      <c r="O15" s="44" t="inlineStr">
        <is>
          <t>3→13→4→8→2→9→8→3→5→6</t>
        </is>
      </c>
      <c r="P15" s="25" t="n">
        <v>0</v>
      </c>
      <c r="Q15" s="49" t="inlineStr">
        <is>
          <t>포함 추천 (과도결번)</t>
        </is>
      </c>
      <c r="R15" s="44" t="inlineStr">
        <is>
          <t>감속·결번</t>
        </is>
      </c>
    </row>
    <row r="16" ht="20" customHeight="1">
      <c r="A16" s="25" t="n">
        <v>13</v>
      </c>
      <c r="B16" s="44" t="inlineStr">
        <is>
          <t>□□■□□□□□■□□□□ □□□□□□□□□□□□□ □□□■□□□□□□■■□ □□■□□□□□□□□□□</t>
        </is>
      </c>
      <c r="C16" s="26" t="n">
        <v>176</v>
      </c>
      <c r="D16" s="26" t="n">
        <v>4</v>
      </c>
      <c r="E16" s="26" t="n">
        <v>2</v>
      </c>
      <c r="F16" s="26" t="n">
        <v>1</v>
      </c>
      <c r="G16" s="26" t="n">
        <v>2</v>
      </c>
      <c r="H16" s="26" t="n">
        <v>2</v>
      </c>
      <c r="I16" s="26" t="n">
        <v>27</v>
      </c>
      <c r="J16" s="26" t="n">
        <v>7</v>
      </c>
      <c r="K16" s="25" t="n">
        <v>2</v>
      </c>
      <c r="L16" s="26" t="n">
        <v>34</v>
      </c>
      <c r="M16" s="26" t="n">
        <v>-0.79</v>
      </c>
      <c r="N16" s="38" t="inlineStr">
        <is>
          <t>감속</t>
        </is>
      </c>
      <c r="O16" s="44" t="inlineStr">
        <is>
          <t>5→7→3→7→12→4→1→7→21→6</t>
        </is>
      </c>
      <c r="P16" s="25" t="n">
        <v>1</v>
      </c>
      <c r="Q16" s="49" t="inlineStr">
        <is>
          <t>포함 추천 (고빈도)</t>
        </is>
      </c>
      <c r="R16" s="44" t="inlineStr">
        <is>
          <t>감속중</t>
        </is>
      </c>
    </row>
    <row r="17" ht="20" customHeight="1">
      <c r="A17" s="25" t="n">
        <v>14</v>
      </c>
      <c r="B17" s="44" t="inlineStr">
        <is>
          <t>□□□□□□□■□○□□□ □□□□□□□□□□□□□ □○□□□□□□□□□□□ ■□□■□□□□□□■□□</t>
        </is>
      </c>
      <c r="C17" s="26" t="n">
        <v>170</v>
      </c>
      <c r="D17" s="26" t="n">
        <v>11</v>
      </c>
      <c r="E17" s="26" t="n">
        <v>7</v>
      </c>
      <c r="F17" s="26" t="n">
        <v>0</v>
      </c>
      <c r="G17" s="26" t="n">
        <v>1</v>
      </c>
      <c r="H17" s="26" t="n">
        <v>1</v>
      </c>
      <c r="I17" s="26" t="n">
        <v>23</v>
      </c>
      <c r="J17" s="26" t="n">
        <v>7.2</v>
      </c>
      <c r="K17" s="25" t="n">
        <v>7</v>
      </c>
      <c r="L17" s="26" t="n">
        <v>39</v>
      </c>
      <c r="M17" s="26" t="n">
        <v>-0.03</v>
      </c>
      <c r="N17" s="38" t="inlineStr">
        <is>
          <t>감속</t>
        </is>
      </c>
      <c r="O17" s="44" t="inlineStr">
        <is>
          <t>11→7→6→2→5→28→8→7→3→32</t>
        </is>
      </c>
      <c r="P17" s="25" t="n">
        <v>1</v>
      </c>
      <c r="Q17" s="49" t="inlineStr">
        <is>
          <t>포함 추천</t>
        </is>
      </c>
      <c r="R17" s="44" t="inlineStr">
        <is>
          <t>감속중</t>
        </is>
      </c>
    </row>
    <row r="18" ht="20" customHeight="1">
      <c r="A18" s="25" t="n">
        <v>15</v>
      </c>
      <c r="B18" s="44" t="inlineStr">
        <is>
          <t>□□□□■□■■■■□□□ □□□□□□□□□□□□□ □■■■□□□□□□□□□ □■□□□□□■□□□□□</t>
        </is>
      </c>
      <c r="C18" s="26" t="n">
        <v>167</v>
      </c>
      <c r="D18" s="26" t="n">
        <v>19</v>
      </c>
      <c r="E18" s="26" t="n">
        <v>4</v>
      </c>
      <c r="F18" s="26" t="n">
        <v>1</v>
      </c>
      <c r="G18" s="26" t="n">
        <v>5</v>
      </c>
      <c r="H18" s="26" t="n">
        <v>5</v>
      </c>
      <c r="I18" s="26" t="n">
        <v>25</v>
      </c>
      <c r="J18" s="26" t="n">
        <v>7.3</v>
      </c>
      <c r="K18" s="25" t="n">
        <v>4</v>
      </c>
      <c r="L18" s="26" t="n">
        <v>38</v>
      </c>
      <c r="M18" s="26" t="n">
        <v>-0.49</v>
      </c>
      <c r="N18" s="25" t="inlineStr">
        <is>
          <t>가속</t>
        </is>
      </c>
      <c r="O18" s="44" t="inlineStr">
        <is>
          <t>14→6→11→1→1→18→1→1→1→2</t>
        </is>
      </c>
      <c r="P18" s="25" t="n">
        <v>0</v>
      </c>
      <c r="Q18" s="49" t="inlineStr">
        <is>
          <t>포함 추천 (핫넘버)</t>
        </is>
      </c>
      <c r="R18" s="44" t="inlineStr">
        <is>
          <t>가속·활성</t>
        </is>
      </c>
    </row>
    <row r="19" ht="20" customHeight="1">
      <c r="A19" s="25" t="n">
        <v>16</v>
      </c>
      <c r="B19" s="44" t="inlineStr">
        <is>
          <t>■□□○□□□□□□□□□ □□□□□■■□□□■■□ □□□□■■□□□□□■□ ■□□□□■□■□□□□□</t>
        </is>
      </c>
      <c r="C19" s="26" t="n">
        <v>167</v>
      </c>
      <c r="D19" s="26" t="n">
        <v>17</v>
      </c>
      <c r="E19" s="26" t="n">
        <v>0</v>
      </c>
      <c r="F19" s="26" t="n">
        <v>1</v>
      </c>
      <c r="G19" s="26" t="n">
        <v>1</v>
      </c>
      <c r="H19" s="26" t="n">
        <v>3</v>
      </c>
      <c r="I19" s="26" t="n">
        <v>29</v>
      </c>
      <c r="J19" s="26" t="n">
        <v>7.3</v>
      </c>
      <c r="K19" s="25" t="n">
        <v>0</v>
      </c>
      <c r="L19" s="26" t="n">
        <v>40</v>
      </c>
      <c r="M19" s="26" t="n">
        <v>-1.05</v>
      </c>
      <c r="N19" s="27" t="inlineStr">
        <is>
          <t>유지</t>
        </is>
      </c>
      <c r="O19" s="44" t="inlineStr">
        <is>
          <t>2→5→2→6→1→6→1→4→1→18</t>
        </is>
      </c>
      <c r="P19" s="25" t="n">
        <v>1</v>
      </c>
      <c r="Q19" s="49" t="inlineStr">
        <is>
          <t>포함 추천</t>
        </is>
      </c>
      <c r="R19" s="44" t="inlineStr">
        <is>
          <t>보통</t>
        </is>
      </c>
    </row>
    <row r="20" ht="20" customHeight="1">
      <c r="A20" s="25" t="n">
        <v>17</v>
      </c>
      <c r="B20" s="44" t="inlineStr">
        <is>
          <t>□■□□□□□□□□□□□ ■■□□■□□□□□□□□ □□□□○□□□□□□□■ □■□□□□○□□□■□□</t>
        </is>
      </c>
      <c r="C20" s="26" t="n">
        <v>170</v>
      </c>
      <c r="D20" s="26" t="n">
        <v>12</v>
      </c>
      <c r="E20" s="26" t="n">
        <v>1</v>
      </c>
      <c r="F20" s="26" t="n">
        <v>1</v>
      </c>
      <c r="G20" s="26" t="n">
        <v>1</v>
      </c>
      <c r="H20" s="26" t="n">
        <v>4</v>
      </c>
      <c r="I20" s="26" t="n">
        <v>33</v>
      </c>
      <c r="J20" s="26" t="n">
        <v>7.2</v>
      </c>
      <c r="K20" s="25" t="n">
        <v>1</v>
      </c>
      <c r="L20" s="26" t="n">
        <v>40</v>
      </c>
      <c r="M20" s="26" t="n">
        <v>-0.97</v>
      </c>
      <c r="N20" s="27" t="inlineStr">
        <is>
          <t>유지</t>
        </is>
      </c>
      <c r="O20" s="44" t="inlineStr">
        <is>
          <t>3→18→7→3→9→2→21→3→1→12</t>
        </is>
      </c>
      <c r="P20" s="25" t="n">
        <v>0</v>
      </c>
      <c r="Q20" s="49" t="inlineStr">
        <is>
          <t>포함 추천</t>
        </is>
      </c>
      <c r="R20" s="44" t="inlineStr">
        <is>
          <t>보통</t>
        </is>
      </c>
    </row>
    <row r="21" ht="20" customHeight="1">
      <c r="A21" s="25" t="n">
        <v>18</v>
      </c>
      <c r="B21" s="44" t="inlineStr">
        <is>
          <t>■□■□□□□□□□□□□ □□□□□□□■□□□□□ □□□□□□□□□□□□□ □□□□■■□□□□□■□</t>
        </is>
      </c>
      <c r="C21" s="26" t="n">
        <v>174</v>
      </c>
      <c r="D21" s="26" t="n">
        <v>7</v>
      </c>
      <c r="E21" s="26" t="n">
        <v>0</v>
      </c>
      <c r="F21" s="26" t="n">
        <v>2</v>
      </c>
      <c r="G21" s="26" t="n">
        <v>2</v>
      </c>
      <c r="H21" s="26" t="n">
        <v>2</v>
      </c>
      <c r="I21" s="26" t="n">
        <v>19</v>
      </c>
      <c r="J21" s="26" t="n">
        <v>7</v>
      </c>
      <c r="K21" s="25" t="n">
        <v>0</v>
      </c>
      <c r="L21" s="26" t="n">
        <v>58</v>
      </c>
      <c r="M21" s="26" t="n">
        <v>-0.9399999999999999</v>
      </c>
      <c r="N21" s="38" t="inlineStr">
        <is>
          <t>감속</t>
        </is>
      </c>
      <c r="O21" s="44" t="inlineStr">
        <is>
          <t>3→58→10→4→9→6→1→23→18→2</t>
        </is>
      </c>
      <c r="P21" s="25" t="n">
        <v>0</v>
      </c>
      <c r="Q21" s="49" t="inlineStr">
        <is>
          <t>포함 추천 (핫넘버)</t>
        </is>
      </c>
      <c r="R21" s="44" t="inlineStr">
        <is>
          <t>감속중</t>
        </is>
      </c>
    </row>
    <row r="22" ht="20" customHeight="1">
      <c r="A22" s="25" t="n">
        <v>19</v>
      </c>
      <c r="B22" s="44" t="inlineStr">
        <is>
          <t>□□□□□□□□■■□□□ □□□□□□□□□□□□□ □□□□■□□■■■□□□ □□□□□□□■□□□□□</t>
        </is>
      </c>
      <c r="C22" s="26" t="n">
        <v>167</v>
      </c>
      <c r="D22" s="26" t="n">
        <v>18</v>
      </c>
      <c r="E22" s="26" t="n">
        <v>8</v>
      </c>
      <c r="F22" s="26" t="n">
        <v>0</v>
      </c>
      <c r="G22" s="26" t="n">
        <v>2</v>
      </c>
      <c r="H22" s="26" t="n">
        <v>2</v>
      </c>
      <c r="I22" s="26" t="n">
        <v>22</v>
      </c>
      <c r="J22" s="26" t="n">
        <v>7.3</v>
      </c>
      <c r="K22" s="25" t="n">
        <v>8</v>
      </c>
      <c r="L22" s="26" t="n">
        <v>42</v>
      </c>
      <c r="M22" s="26" t="n">
        <v>0.1</v>
      </c>
      <c r="N22" s="38" t="inlineStr">
        <is>
          <t>감속</t>
        </is>
      </c>
      <c r="O22" s="44" t="inlineStr">
        <is>
          <t>8→3→6→22→11→1→1→3→21→1</t>
        </is>
      </c>
      <c r="P22" s="25" t="n">
        <v>1</v>
      </c>
      <c r="Q22" s="49" t="inlineStr">
        <is>
          <t>포함 추천</t>
        </is>
      </c>
      <c r="R22" s="44" t="inlineStr">
        <is>
          <t>감속중</t>
        </is>
      </c>
    </row>
    <row r="23" ht="20" customHeight="1">
      <c r="A23" s="25" t="n">
        <v>20</v>
      </c>
      <c r="B23" s="44" t="inlineStr">
        <is>
          <t>■□□□□□■□□□□□□ □■□□□□□□□□■□□ □□□□□□■□□□□□□ □□□■□□□□□□□■□</t>
        </is>
      </c>
      <c r="C23" s="26" t="n">
        <v>169</v>
      </c>
      <c r="D23" s="26" t="n">
        <v>14</v>
      </c>
      <c r="E23" s="26" t="n">
        <v>0</v>
      </c>
      <c r="F23" s="26" t="n">
        <v>1</v>
      </c>
      <c r="G23" s="26" t="n">
        <v>2</v>
      </c>
      <c r="H23" s="26" t="n">
        <v>3</v>
      </c>
      <c r="I23" s="26" t="n">
        <v>29</v>
      </c>
      <c r="J23" s="26" t="n">
        <v>7.2</v>
      </c>
      <c r="K23" s="25" t="n">
        <v>0</v>
      </c>
      <c r="L23" s="26" t="n">
        <v>28</v>
      </c>
      <c r="M23" s="26" t="n">
        <v>-1.19</v>
      </c>
      <c r="N23" s="27" t="inlineStr">
        <is>
          <t>유지</t>
        </is>
      </c>
      <c r="O23" s="44" t="inlineStr">
        <is>
          <t>19→4→1→11→8→10→9→9→8→6</t>
        </is>
      </c>
      <c r="P23" s="25" t="n">
        <v>1</v>
      </c>
      <c r="Q23" s="49" t="inlineStr">
        <is>
          <t>포함 추천</t>
        </is>
      </c>
      <c r="R23" s="44" t="inlineStr">
        <is>
          <t>보통</t>
        </is>
      </c>
    </row>
    <row r="24" ht="20" customHeight="1">
      <c r="A24" s="25" t="n">
        <v>21</v>
      </c>
      <c r="B24" s="44" t="inlineStr">
        <is>
          <t>□□□□□□□□■□□□□ □□□□□□□□■□□□○ □□□□□□□□□□□□□ □□■□□○□○■□□□□</t>
        </is>
      </c>
      <c r="C24" s="26" t="n">
        <v>165</v>
      </c>
      <c r="D24" s="26" t="n">
        <v>22</v>
      </c>
      <c r="E24" s="26" t="n">
        <v>8</v>
      </c>
      <c r="F24" s="26" t="n">
        <v>0</v>
      </c>
      <c r="G24" s="26" t="n">
        <v>1</v>
      </c>
      <c r="H24" s="26" t="n">
        <v>1</v>
      </c>
      <c r="I24" s="26" t="n">
        <v>25</v>
      </c>
      <c r="J24" s="26" t="n">
        <v>7.4</v>
      </c>
      <c r="K24" s="25" t="n">
        <v>8</v>
      </c>
      <c r="L24" s="26" t="n">
        <v>38</v>
      </c>
      <c r="M24" s="26" t="n">
        <v>0.09</v>
      </c>
      <c r="N24" s="38" t="inlineStr">
        <is>
          <t>감속</t>
        </is>
      </c>
      <c r="O24" s="44" t="inlineStr">
        <is>
          <t>1→5→8→9→4→6→8→6→20→13</t>
        </is>
      </c>
      <c r="P24" s="25" t="n">
        <v>1</v>
      </c>
      <c r="Q24" s="49" t="inlineStr">
        <is>
          <t>포함 추천</t>
        </is>
      </c>
      <c r="R24" s="44" t="inlineStr">
        <is>
          <t>감속중</t>
        </is>
      </c>
    </row>
    <row r="25" ht="20" customHeight="1">
      <c r="A25" s="25" t="n">
        <v>22</v>
      </c>
      <c r="B25" s="44" t="inlineStr">
        <is>
          <t>□■□■□□□□□□□□□ □□□■□□□□□□□□□ □□□□□□□□□■□□■ □□○□□□□□□□○□□</t>
        </is>
      </c>
      <c r="C25" s="26" t="n">
        <v>143</v>
      </c>
      <c r="D25" s="26" t="n">
        <v>44</v>
      </c>
      <c r="E25" s="26" t="n">
        <v>1</v>
      </c>
      <c r="F25" s="26" t="n">
        <v>2</v>
      </c>
      <c r="G25" s="26" t="n">
        <v>2</v>
      </c>
      <c r="H25" s="26" t="n">
        <v>3</v>
      </c>
      <c r="I25" s="26" t="n">
        <v>20</v>
      </c>
      <c r="J25" s="26" t="n">
        <v>8.5</v>
      </c>
      <c r="K25" s="25" t="n">
        <v>1</v>
      </c>
      <c r="L25" s="26" t="n">
        <v>51</v>
      </c>
      <c r="M25" s="26" t="n">
        <v>-0.87</v>
      </c>
      <c r="N25" s="27" t="inlineStr">
        <is>
          <t>유지</t>
        </is>
      </c>
      <c r="O25" s="44" t="inlineStr">
        <is>
          <t>8→30→8→6→8→23→3→19→13→2</t>
        </is>
      </c>
      <c r="P25" s="25" t="n">
        <v>1</v>
      </c>
      <c r="Q25" s="49" t="inlineStr">
        <is>
          <t>포함 추천 (핫넘버)</t>
        </is>
      </c>
      <c r="R25" s="44" t="inlineStr">
        <is>
          <t>핫넘버</t>
        </is>
      </c>
    </row>
    <row r="26" ht="20" customHeight="1">
      <c r="A26" s="27" t="n">
        <v>23</v>
      </c>
      <c r="B26" s="30" t="inlineStr">
        <is>
          <t>□□□□□□□■□□□□■ □□□□○■□□□□□□□ □□□□□■□■□□□■□ ■■□□□□□□□□□□□</t>
        </is>
      </c>
      <c r="C26" s="28" t="n">
        <v>147</v>
      </c>
      <c r="D26" s="28" t="n">
        <v>42</v>
      </c>
      <c r="E26" s="28" t="n">
        <v>7</v>
      </c>
      <c r="F26" s="28" t="n">
        <v>0</v>
      </c>
      <c r="G26" s="28" t="n">
        <v>1</v>
      </c>
      <c r="H26" s="28" t="n">
        <v>3</v>
      </c>
      <c r="I26" s="28" t="n">
        <v>21</v>
      </c>
      <c r="J26" s="28" t="n">
        <v>8.300000000000001</v>
      </c>
      <c r="K26" s="27" t="n">
        <v>7</v>
      </c>
      <c r="L26" s="28" t="n">
        <v>49</v>
      </c>
      <c r="M26" s="28" t="n">
        <v>-0.16</v>
      </c>
      <c r="N26" s="27" t="inlineStr">
        <is>
          <t>유지</t>
        </is>
      </c>
      <c r="O26" s="30" t="inlineStr">
        <is>
          <t>2→1→16→1→2→4→2→13→6→5</t>
        </is>
      </c>
      <c r="P26" s="27" t="n">
        <v>2</v>
      </c>
      <c r="Q26" s="29" t="inlineStr">
        <is>
          <t>중립</t>
        </is>
      </c>
      <c r="R26" s="30" t="inlineStr">
        <is>
          <t>보통</t>
        </is>
      </c>
    </row>
    <row r="27" ht="20" customHeight="1">
      <c r="A27" s="27" t="n">
        <v>24</v>
      </c>
      <c r="B27" s="30" t="inlineStr">
        <is>
          <t>□□□□□□□■□□□□□ □○□■□□□○□■□■□ □□□■■□□□□□□□□ □□□□□■□□□□□□■</t>
        </is>
      </c>
      <c r="C27" s="28" t="n">
        <v>164</v>
      </c>
      <c r="D27" s="28" t="n">
        <v>24</v>
      </c>
      <c r="E27" s="28" t="n">
        <v>7</v>
      </c>
      <c r="F27" s="28" t="n">
        <v>0</v>
      </c>
      <c r="G27" s="28" t="n">
        <v>1</v>
      </c>
      <c r="H27" s="28" t="n">
        <v>2</v>
      </c>
      <c r="I27" s="28" t="n">
        <v>33</v>
      </c>
      <c r="J27" s="28" t="n">
        <v>7.4</v>
      </c>
      <c r="K27" s="27" t="n">
        <v>7</v>
      </c>
      <c r="L27" s="28" t="n">
        <v>42</v>
      </c>
      <c r="M27" s="28" t="n">
        <v>-0.06</v>
      </c>
      <c r="N27" s="38" t="inlineStr">
        <is>
          <t>감속</t>
        </is>
      </c>
      <c r="O27" s="30" t="inlineStr">
        <is>
          <t>7→1→3→7→14→1→5→2→6→9</t>
        </is>
      </c>
      <c r="P27" s="27" t="n">
        <v>2</v>
      </c>
      <c r="Q27" s="29" t="inlineStr">
        <is>
          <t>중립</t>
        </is>
      </c>
      <c r="R27" s="30" t="inlineStr">
        <is>
          <t>감속중</t>
        </is>
      </c>
    </row>
    <row r="28" ht="20" customHeight="1">
      <c r="A28" s="27" t="n">
        <v>25</v>
      </c>
      <c r="B28" s="30" t="inlineStr">
        <is>
          <t>□□□■□○□○□□■■□ □□○□□□□□□□□■□ □□□□□□□□□□□□□ ■□■□□□□□□□□□□</t>
        </is>
      </c>
      <c r="C28" s="28" t="n">
        <v>151</v>
      </c>
      <c r="D28" s="28" t="n">
        <v>40</v>
      </c>
      <c r="E28" s="28" t="n">
        <v>3</v>
      </c>
      <c r="F28" s="28" t="n">
        <v>1</v>
      </c>
      <c r="G28" s="28" t="n">
        <v>1</v>
      </c>
      <c r="H28" s="28" t="n">
        <v>3</v>
      </c>
      <c r="I28" s="28" t="n">
        <v>23</v>
      </c>
      <c r="J28" s="28" t="n">
        <v>8.1</v>
      </c>
      <c r="K28" s="27" t="n">
        <v>3</v>
      </c>
      <c r="L28" s="28" t="n">
        <v>54</v>
      </c>
      <c r="M28" s="28" t="n">
        <v>-0.66</v>
      </c>
      <c r="N28" s="27" t="inlineStr">
        <is>
          <t>유지</t>
        </is>
      </c>
      <c r="O28" s="30" t="inlineStr">
        <is>
          <t>1→4→2→2→16→2→15→13→1→7</t>
        </is>
      </c>
      <c r="P28" s="27" t="n">
        <v>2</v>
      </c>
      <c r="Q28" s="29" t="inlineStr">
        <is>
          <t>중립</t>
        </is>
      </c>
      <c r="R28" s="30" t="inlineStr">
        <is>
          <t>보통</t>
        </is>
      </c>
    </row>
    <row r="29" ht="20" customHeight="1">
      <c r="A29" s="27" t="n">
        <v>26</v>
      </c>
      <c r="B29" s="30" t="inlineStr">
        <is>
          <t>○□□□□□□□□□□□■ □□□□■□□□□□□□■ ■□□□□□□■□□■□□ □□□□□□□□□□□□□</t>
        </is>
      </c>
      <c r="C29" s="28" t="n">
        <v>164</v>
      </c>
      <c r="D29" s="28" t="n">
        <v>25</v>
      </c>
      <c r="E29" s="28" t="n">
        <v>0</v>
      </c>
      <c r="F29" s="28" t="n">
        <v>0</v>
      </c>
      <c r="G29" s="28" t="n">
        <v>0</v>
      </c>
      <c r="H29" s="28" t="n">
        <v>2</v>
      </c>
      <c r="I29" s="28" t="n">
        <v>32</v>
      </c>
      <c r="J29" s="28" t="n">
        <v>7.4</v>
      </c>
      <c r="K29" s="27" t="n">
        <v>12</v>
      </c>
      <c r="L29" s="28" t="n">
        <v>34</v>
      </c>
      <c r="M29" s="28" t="n">
        <v>0.6899999999999999</v>
      </c>
      <c r="N29" s="38" t="inlineStr">
        <is>
          <t>감속</t>
        </is>
      </c>
      <c r="O29" s="30" t="inlineStr">
        <is>
          <t>3→7→3→12→18→3→7→1→8→5</t>
        </is>
      </c>
      <c r="P29" s="27" t="n">
        <v>2</v>
      </c>
      <c r="Q29" s="29" t="inlineStr">
        <is>
          <t>중립</t>
        </is>
      </c>
      <c r="R29" s="30" t="inlineStr">
        <is>
          <t>감속중</t>
        </is>
      </c>
    </row>
    <row r="30" ht="20" customHeight="1">
      <c r="A30" s="25" t="n">
        <v>27</v>
      </c>
      <c r="B30" s="44" t="inlineStr">
        <is>
          <t>□□□□□□□□□■■□■ ■□■■■□○□□■□□□ □□■□□□□□□■□□□ □■□□□□■□□□□□□</t>
        </is>
      </c>
      <c r="C30" s="26" t="n">
        <v>180</v>
      </c>
      <c r="D30" s="26" t="n">
        <v>2</v>
      </c>
      <c r="E30" s="26" t="n">
        <v>9</v>
      </c>
      <c r="F30" s="26" t="n">
        <v>0</v>
      </c>
      <c r="G30" s="26" t="n">
        <v>1</v>
      </c>
      <c r="H30" s="26" t="n">
        <v>7</v>
      </c>
      <c r="I30" s="26" t="n">
        <v>31</v>
      </c>
      <c r="J30" s="26" t="n">
        <v>6.8</v>
      </c>
      <c r="K30" s="25" t="n">
        <v>9</v>
      </c>
      <c r="L30" s="26" t="n">
        <v>44</v>
      </c>
      <c r="M30" s="26" t="n">
        <v>0.35</v>
      </c>
      <c r="N30" s="25" t="inlineStr">
        <is>
          <t>가속</t>
        </is>
      </c>
      <c r="O30" s="44" t="inlineStr">
        <is>
          <t>5→7→6→5→1→1→2→1→2→1</t>
        </is>
      </c>
      <c r="P30" s="25" t="n">
        <v>0</v>
      </c>
      <c r="Q30" s="49" t="inlineStr">
        <is>
          <t>포함 추천 (고빈도)</t>
        </is>
      </c>
      <c r="R30" s="44" t="inlineStr">
        <is>
          <t>고빈도·활성</t>
        </is>
      </c>
    </row>
    <row r="31" ht="20" customHeight="1">
      <c r="A31" s="25" t="n">
        <v>28</v>
      </c>
      <c r="B31" s="44" t="inlineStr">
        <is>
          <t>□□■■■■□□□□□□□ □□□□□□■□□□□□□ ■□□□■□□□□□□■■ □□■○□□□□□□□□□</t>
        </is>
      </c>
      <c r="C31" s="26" t="n">
        <v>155</v>
      </c>
      <c r="D31" s="26" t="n">
        <v>35</v>
      </c>
      <c r="E31" s="26" t="n">
        <v>2</v>
      </c>
      <c r="F31" s="26" t="n">
        <v>3</v>
      </c>
      <c r="G31" s="26" t="n">
        <v>4</v>
      </c>
      <c r="H31" s="26" t="n">
        <v>5</v>
      </c>
      <c r="I31" s="26" t="n">
        <v>25</v>
      </c>
      <c r="J31" s="26" t="n">
        <v>7.8</v>
      </c>
      <c r="K31" s="25" t="n">
        <v>2</v>
      </c>
      <c r="L31" s="26" t="n">
        <v>39</v>
      </c>
      <c r="M31" s="26" t="n">
        <v>-0.78</v>
      </c>
      <c r="N31" s="25" t="inlineStr">
        <is>
          <t>가속</t>
        </is>
      </c>
      <c r="O31" s="44" t="inlineStr">
        <is>
          <t>12→3→1→7→4→7→14→1→1→1</t>
        </is>
      </c>
      <c r="P31" s="25" t="n">
        <v>0</v>
      </c>
      <c r="Q31" s="49" t="inlineStr">
        <is>
          <t>포함 추천 (핫넘버)</t>
        </is>
      </c>
      <c r="R31" s="44" t="inlineStr">
        <is>
          <t>가속·활성</t>
        </is>
      </c>
    </row>
    <row r="32" ht="20" customHeight="1">
      <c r="A32" s="27" t="n">
        <v>29</v>
      </c>
      <c r="B32" s="30" t="inlineStr">
        <is>
          <t>□□□□□□■□□□□□□ □□□□□□□■□□□□□ □■□□□□□□■□■□■ □□□□□□□□○□□□□</t>
        </is>
      </c>
      <c r="C32" s="28" t="n">
        <v>153</v>
      </c>
      <c r="D32" s="28" t="n">
        <v>38</v>
      </c>
      <c r="E32" s="28" t="n">
        <v>6</v>
      </c>
      <c r="F32" s="28" t="n">
        <v>0</v>
      </c>
      <c r="G32" s="28" t="n">
        <v>1</v>
      </c>
      <c r="H32" s="28" t="n">
        <v>1</v>
      </c>
      <c r="I32" s="28" t="n">
        <v>17</v>
      </c>
      <c r="J32" s="28" t="n">
        <v>8</v>
      </c>
      <c r="K32" s="27" t="n">
        <v>6</v>
      </c>
      <c r="L32" s="28" t="n">
        <v>35</v>
      </c>
      <c r="M32" s="28" t="n">
        <v>-0.27</v>
      </c>
      <c r="N32" s="38" t="inlineStr">
        <is>
          <t>감속</t>
        </is>
      </c>
      <c r="O32" s="30" t="inlineStr">
        <is>
          <t>11→11→3→1→19→2→2→7→7→14</t>
        </is>
      </c>
      <c r="P32" s="27" t="n">
        <v>3</v>
      </c>
      <c r="Q32" s="29" t="inlineStr">
        <is>
          <t>제외 고려</t>
        </is>
      </c>
      <c r="R32" s="30" t="inlineStr">
        <is>
          <t>감속중</t>
        </is>
      </c>
    </row>
    <row r="33" ht="20" customHeight="1">
      <c r="A33" s="25" t="n">
        <v>30</v>
      </c>
      <c r="B33" s="44" t="inlineStr">
        <is>
          <t>□□■□□□□□□■□□□ □□■□□□■□□□□■■ ○□□□□□□□□□□□□ □□□□□□□□■□□■□</t>
        </is>
      </c>
      <c r="C33" s="26" t="n">
        <v>157</v>
      </c>
      <c r="D33" s="26" t="n">
        <v>33</v>
      </c>
      <c r="E33" s="26" t="n">
        <v>2</v>
      </c>
      <c r="F33" s="26" t="n">
        <v>1</v>
      </c>
      <c r="G33" s="26" t="n">
        <v>2</v>
      </c>
      <c r="H33" s="26" t="n">
        <v>4</v>
      </c>
      <c r="I33" s="26" t="n">
        <v>32</v>
      </c>
      <c r="J33" s="26" t="n">
        <v>7.8</v>
      </c>
      <c r="K33" s="25" t="n">
        <v>2</v>
      </c>
      <c r="L33" s="26" t="n">
        <v>42</v>
      </c>
      <c r="M33" s="26" t="n">
        <v>-0.77</v>
      </c>
      <c r="N33" s="25" t="inlineStr">
        <is>
          <t>가속</t>
        </is>
      </c>
      <c r="O33" s="44" t="inlineStr">
        <is>
          <t>4→12→5→3→22→1→5→4→6→7</t>
        </is>
      </c>
      <c r="P33" s="25" t="n">
        <v>0</v>
      </c>
      <c r="Q33" s="49" t="inlineStr">
        <is>
          <t>포함 추천</t>
        </is>
      </c>
      <c r="R33" s="44" t="inlineStr">
        <is>
          <t>가속·활성</t>
        </is>
      </c>
    </row>
    <row r="34" ht="20" customHeight="1">
      <c r="A34" s="25" t="n">
        <v>31</v>
      </c>
      <c r="B34" s="44" t="inlineStr">
        <is>
          <t>□□□□○■■□□□□■□ ○□□□□■■□□□□■□ □□□□□□□□○□□□□ ■○■□□□□□□○□□□</t>
        </is>
      </c>
      <c r="C34" s="26" t="n">
        <v>166</v>
      </c>
      <c r="D34" s="26" t="n">
        <v>21</v>
      </c>
      <c r="E34" s="26" t="n">
        <v>4</v>
      </c>
      <c r="F34" s="26" t="n">
        <v>0</v>
      </c>
      <c r="G34" s="26" t="n">
        <v>2</v>
      </c>
      <c r="H34" s="26" t="n">
        <v>5</v>
      </c>
      <c r="I34" s="26" t="n">
        <v>32</v>
      </c>
      <c r="J34" s="26" t="n">
        <v>7.4</v>
      </c>
      <c r="K34" s="25" t="n">
        <v>5</v>
      </c>
      <c r="L34" s="26" t="n">
        <v>30</v>
      </c>
      <c r="M34" s="26" t="n">
        <v>-0.38</v>
      </c>
      <c r="N34" s="25" t="inlineStr">
        <is>
          <t>가속</t>
        </is>
      </c>
      <c r="O34" s="44" t="inlineStr">
        <is>
          <t>4→11→15→2→15→5→1→7→5→1</t>
        </is>
      </c>
      <c r="P34" s="25" t="n">
        <v>0</v>
      </c>
      <c r="Q34" s="49" t="inlineStr">
        <is>
          <t>포함 추천</t>
        </is>
      </c>
      <c r="R34" s="44" t="inlineStr">
        <is>
          <t>가속·활성</t>
        </is>
      </c>
    </row>
    <row r="35" ht="20" customHeight="1">
      <c r="A35" s="27" t="n">
        <v>32</v>
      </c>
      <c r="B35" s="30" t="inlineStr">
        <is>
          <t>■■□□□■□□□□□□□ □□□□□□□□□□■■□ □□□□□□□□□□□□■ □□□□□□□□□■□□□</t>
        </is>
      </c>
      <c r="C35" s="28" t="n">
        <v>144</v>
      </c>
      <c r="D35" s="28" t="n">
        <v>43</v>
      </c>
      <c r="E35" s="28" t="n">
        <v>0</v>
      </c>
      <c r="F35" s="28" t="n">
        <v>2</v>
      </c>
      <c r="G35" s="28" t="n">
        <v>3</v>
      </c>
      <c r="H35" s="28" t="n">
        <v>3</v>
      </c>
      <c r="I35" s="28" t="n">
        <v>34</v>
      </c>
      <c r="J35" s="28" t="n">
        <v>8.5</v>
      </c>
      <c r="K35" s="27" t="n">
        <v>0</v>
      </c>
      <c r="L35" s="28" t="n">
        <v>42</v>
      </c>
      <c r="M35" s="28" t="n">
        <v>-1.07</v>
      </c>
      <c r="N35" s="27" t="inlineStr">
        <is>
          <t>유지</t>
        </is>
      </c>
      <c r="O35" s="30" t="inlineStr">
        <is>
          <t>3→2→4→17→10→14→1→18→4→1</t>
        </is>
      </c>
      <c r="P35" s="27" t="n">
        <v>2</v>
      </c>
      <c r="Q35" s="29" t="inlineStr">
        <is>
          <t>중립</t>
        </is>
      </c>
      <c r="R35" s="30" t="inlineStr">
        <is>
          <t>최근 급등</t>
        </is>
      </c>
    </row>
    <row r="36" ht="20" customHeight="1">
      <c r="A36" s="27" t="n">
        <v>33</v>
      </c>
      <c r="B36" s="30" t="inlineStr">
        <is>
          <t>■□□□□□□□□■□□□ □□□□□□□□■□□□■ □□■■□□□○□□□□□ □□□■□□□□□□□□□</t>
        </is>
      </c>
      <c r="C36" s="28" t="n">
        <v>174</v>
      </c>
      <c r="D36" s="28" t="n">
        <v>5</v>
      </c>
      <c r="E36" s="28" t="n">
        <v>0</v>
      </c>
      <c r="F36" s="28" t="n">
        <v>1</v>
      </c>
      <c r="G36" s="28" t="n">
        <v>2</v>
      </c>
      <c r="H36" s="28" t="n">
        <v>2</v>
      </c>
      <c r="I36" s="28" t="n">
        <v>31</v>
      </c>
      <c r="J36" s="28" t="n">
        <v>7.1</v>
      </c>
      <c r="K36" s="27" t="n">
        <v>0</v>
      </c>
      <c r="L36" s="28" t="n">
        <v>46</v>
      </c>
      <c r="M36" s="28" t="n">
        <v>-1.07</v>
      </c>
      <c r="N36" s="38" t="inlineStr">
        <is>
          <t>감속</t>
        </is>
      </c>
      <c r="O36" s="30" t="inlineStr">
        <is>
          <t>8→18→5→13→13→1→3→4→12→9</t>
        </is>
      </c>
      <c r="P36" s="27" t="n">
        <v>2</v>
      </c>
      <c r="Q36" s="29" t="inlineStr">
        <is>
          <t>중립</t>
        </is>
      </c>
      <c r="R36" s="30" t="inlineStr">
        <is>
          <t>감속중</t>
        </is>
      </c>
    </row>
    <row r="37" ht="20" customHeight="1">
      <c r="A37" s="25" t="n">
        <v>34</v>
      </c>
      <c r="B37" s="44" t="inlineStr">
        <is>
          <t>□○□■□□□□□□□□□ □□□□□□□□□□□□□ □□■□□□□□□□□□□ □□□□□□□□□□□□□</t>
        </is>
      </c>
      <c r="C37" s="26" t="n">
        <v>182</v>
      </c>
      <c r="D37" s="26" t="n">
        <v>1</v>
      </c>
      <c r="E37" s="26" t="n">
        <v>1</v>
      </c>
      <c r="F37" s="26" t="n">
        <v>1</v>
      </c>
      <c r="G37" s="26" t="n">
        <v>1</v>
      </c>
      <c r="H37" s="26" t="n">
        <v>1</v>
      </c>
      <c r="I37" s="26" t="n">
        <v>24</v>
      </c>
      <c r="J37" s="26" t="n">
        <v>6.7</v>
      </c>
      <c r="K37" s="25" t="n">
        <v>3</v>
      </c>
      <c r="L37" s="26" t="n">
        <v>43</v>
      </c>
      <c r="M37" s="26" t="n">
        <v>-0.5600000000000001</v>
      </c>
      <c r="N37" s="38" t="inlineStr">
        <is>
          <t>감속</t>
        </is>
      </c>
      <c r="O37" s="44" t="inlineStr">
        <is>
          <t>5→3→1→5→6→12→5→9→25→25</t>
        </is>
      </c>
      <c r="P37" s="25" t="n">
        <v>1</v>
      </c>
      <c r="Q37" s="49" t="inlineStr">
        <is>
          <t>포함 추천 (고빈도)</t>
        </is>
      </c>
      <c r="R37" s="44" t="inlineStr">
        <is>
          <t>감속중</t>
        </is>
      </c>
    </row>
    <row r="38" ht="20" customHeight="1">
      <c r="A38" s="27" t="n">
        <v>35</v>
      </c>
      <c r="B38" s="30" t="inlineStr">
        <is>
          <t>□□□□□□□□□□□□■ □■□□□□□■□■□□□ □□□□□□□□■□□○□ □□□□□□□□■□□■□</t>
        </is>
      </c>
      <c r="C38" s="28" t="n">
        <v>161</v>
      </c>
      <c r="D38" s="28" t="n">
        <v>31</v>
      </c>
      <c r="E38" s="28" t="n">
        <v>12</v>
      </c>
      <c r="F38" s="28" t="n">
        <v>0</v>
      </c>
      <c r="G38" s="28" t="n">
        <v>0</v>
      </c>
      <c r="H38" s="28" t="n">
        <v>2</v>
      </c>
      <c r="I38" s="28" t="n">
        <v>30</v>
      </c>
      <c r="J38" s="28" t="n">
        <v>7.5</v>
      </c>
      <c r="K38" s="27" t="n">
        <v>12</v>
      </c>
      <c r="L38" s="28" t="n">
        <v>31</v>
      </c>
      <c r="M38" s="28" t="n">
        <v>0.74</v>
      </c>
      <c r="N38" s="38" t="inlineStr">
        <is>
          <t>감속</t>
        </is>
      </c>
      <c r="O38" s="30" t="inlineStr">
        <is>
          <t>2→1→14→6→3→13→12→2→6→2</t>
        </is>
      </c>
      <c r="P38" s="27" t="n">
        <v>2</v>
      </c>
      <c r="Q38" s="29" t="inlineStr">
        <is>
          <t>중립</t>
        </is>
      </c>
      <c r="R38" s="30" t="inlineStr">
        <is>
          <t>감속중</t>
        </is>
      </c>
    </row>
    <row r="39" ht="20" customHeight="1">
      <c r="A39" s="25" t="n">
        <v>36</v>
      </c>
      <c r="B39" s="44" t="inlineStr">
        <is>
          <t>□□■□□□□□□□■□□ □□■□□□□□□■□□□ □□■□□■□□□□□□□ □■□□□□□□□□■□□</t>
        </is>
      </c>
      <c r="C39" s="26" t="n">
        <v>163</v>
      </c>
      <c r="D39" s="26" t="n">
        <v>27</v>
      </c>
      <c r="E39" s="26" t="n">
        <v>2</v>
      </c>
      <c r="F39" s="26" t="n">
        <v>1</v>
      </c>
      <c r="G39" s="26" t="n">
        <v>1</v>
      </c>
      <c r="H39" s="26" t="n">
        <v>3</v>
      </c>
      <c r="I39" s="26" t="n">
        <v>24</v>
      </c>
      <c r="J39" s="26" t="n">
        <v>7.5</v>
      </c>
      <c r="K39" s="25" t="n">
        <v>2</v>
      </c>
      <c r="L39" s="26" t="n">
        <v>35</v>
      </c>
      <c r="M39" s="26" t="n">
        <v>-0.87</v>
      </c>
      <c r="N39" s="27" t="inlineStr">
        <is>
          <t>유지</t>
        </is>
      </c>
      <c r="O39" s="44" t="inlineStr">
        <is>
          <t>3→8→14→9→9→3→6→7→5→8</t>
        </is>
      </c>
      <c r="P39" s="25" t="n">
        <v>1</v>
      </c>
      <c r="Q39" s="49" t="inlineStr">
        <is>
          <t>포함 추천</t>
        </is>
      </c>
      <c r="R39" s="44" t="inlineStr">
        <is>
          <t>보통</t>
        </is>
      </c>
    </row>
    <row r="40" ht="20" customHeight="1">
      <c r="A40" s="25" t="n">
        <v>37</v>
      </c>
      <c r="B40" s="44" t="inlineStr">
        <is>
          <t>□□□□□□□□□□□□□ □■□□□□□□■○□□□ □□○■□□□□■□■□□ ■□□□■□□□□□□□□</t>
        </is>
      </c>
      <c r="C40" s="26" t="n">
        <v>171</v>
      </c>
      <c r="D40" s="26" t="n">
        <v>9</v>
      </c>
      <c r="E40" s="26" t="n">
        <v>14</v>
      </c>
      <c r="F40" s="26" t="n">
        <v>0</v>
      </c>
      <c r="G40" s="26" t="n">
        <v>0</v>
      </c>
      <c r="H40" s="26" t="n">
        <v>1</v>
      </c>
      <c r="I40" s="26" t="n">
        <v>26</v>
      </c>
      <c r="J40" s="26" t="n">
        <v>7.1</v>
      </c>
      <c r="K40" s="25" t="n">
        <v>14</v>
      </c>
      <c r="L40" s="26" t="n">
        <v>36</v>
      </c>
      <c r="M40" s="26" t="n">
        <v>1.1</v>
      </c>
      <c r="N40" s="38" t="inlineStr">
        <is>
          <t>감속</t>
        </is>
      </c>
      <c r="O40" s="44" t="inlineStr">
        <is>
          <t>3→3→10→12→4→3→2→5→8→7</t>
        </is>
      </c>
      <c r="P40" s="25" t="n">
        <v>0</v>
      </c>
      <c r="Q40" s="49" t="inlineStr">
        <is>
          <t>포함 추천 (고빈도)</t>
        </is>
      </c>
      <c r="R40" s="44" t="inlineStr">
        <is>
          <t>감속중</t>
        </is>
      </c>
    </row>
    <row r="41" ht="20" customHeight="1">
      <c r="A41" s="25" t="n">
        <v>38</v>
      </c>
      <c r="B41" s="44" t="inlineStr">
        <is>
          <t>□□□□□□□□□□■□■ ■□■■□□□□□□□□■ □□□□□□□□■□□□○ □□□□□□□□□□□□□</t>
        </is>
      </c>
      <c r="C41" s="26" t="n">
        <v>169</v>
      </c>
      <c r="D41" s="26" t="n">
        <v>13</v>
      </c>
      <c r="E41" s="26" t="n">
        <v>10</v>
      </c>
      <c r="F41" s="26" t="n">
        <v>0</v>
      </c>
      <c r="G41" s="26" t="n">
        <v>0</v>
      </c>
      <c r="H41" s="26" t="n">
        <v>5</v>
      </c>
      <c r="I41" s="26" t="n">
        <v>30</v>
      </c>
      <c r="J41" s="26" t="n">
        <v>7.1</v>
      </c>
      <c r="K41" s="25" t="n">
        <v>10</v>
      </c>
      <c r="L41" s="26" t="n">
        <v>33</v>
      </c>
      <c r="M41" s="26" t="n">
        <v>0.41</v>
      </c>
      <c r="N41" s="25" t="inlineStr">
        <is>
          <t>가속</t>
        </is>
      </c>
      <c r="O41" s="44" t="inlineStr">
        <is>
          <t>5→1→5→19→9→9→1→2→1→2</t>
        </is>
      </c>
      <c r="P41" s="25" t="n">
        <v>0</v>
      </c>
      <c r="Q41" s="49" t="inlineStr">
        <is>
          <t>포함 추천</t>
        </is>
      </c>
      <c r="R41" s="44" t="inlineStr">
        <is>
          <t>보통</t>
        </is>
      </c>
    </row>
    <row r="42" ht="20" customHeight="1">
      <c r="A42" s="25" t="n">
        <v>39</v>
      </c>
      <c r="B42" s="44" t="inlineStr">
        <is>
          <t>■□□□■□□□○□□□□ □■□□□□□■□□□□■ □□□□□■□□□□□□□ □□□□□□□□□□■□□</t>
        </is>
      </c>
      <c r="C42" s="26" t="n">
        <v>167</v>
      </c>
      <c r="D42" s="26" t="n">
        <v>20</v>
      </c>
      <c r="E42" s="26" t="n">
        <v>0</v>
      </c>
      <c r="F42" s="26" t="n">
        <v>2</v>
      </c>
      <c r="G42" s="26" t="n">
        <v>2</v>
      </c>
      <c r="H42" s="26" t="n">
        <v>3</v>
      </c>
      <c r="I42" s="26" t="n">
        <v>25</v>
      </c>
      <c r="J42" s="26" t="n">
        <v>7.3</v>
      </c>
      <c r="K42" s="25" t="n">
        <v>0</v>
      </c>
      <c r="L42" s="26" t="n">
        <v>49</v>
      </c>
      <c r="M42" s="26" t="n">
        <v>-0.97</v>
      </c>
      <c r="N42" s="27" t="inlineStr">
        <is>
          <t>유지</t>
        </is>
      </c>
      <c r="O42" s="44" t="inlineStr">
        <is>
          <t>4→3→2→5→18→6→5→6→10→4</t>
        </is>
      </c>
      <c r="P42" s="25" t="n">
        <v>0</v>
      </c>
      <c r="Q42" s="49" t="inlineStr">
        <is>
          <t>포함 추천 (핫넘버)</t>
        </is>
      </c>
      <c r="R42" s="44" t="inlineStr">
        <is>
          <t>핫넘버</t>
        </is>
      </c>
    </row>
    <row r="43" ht="20" customHeight="1">
      <c r="A43" s="25" t="n">
        <v>40</v>
      </c>
      <c r="B43" s="44" t="inlineStr">
        <is>
          <t>□□□□□□□□□□□□■ □□□□□□□□■□□□□ □■□□□■□□□□■□□ □□□□■■□□□□□□■</t>
        </is>
      </c>
      <c r="C43" s="26" t="n">
        <v>172</v>
      </c>
      <c r="D43" s="26" t="n">
        <v>8</v>
      </c>
      <c r="E43" s="26" t="n">
        <v>12</v>
      </c>
      <c r="F43" s="26" t="n">
        <v>0</v>
      </c>
      <c r="G43" s="26" t="n">
        <v>0</v>
      </c>
      <c r="H43" s="26" t="n">
        <v>1</v>
      </c>
      <c r="I43" s="26" t="n">
        <v>22</v>
      </c>
      <c r="J43" s="26" t="n">
        <v>7.1</v>
      </c>
      <c r="K43" s="25" t="n">
        <v>12</v>
      </c>
      <c r="L43" s="26" t="n">
        <v>60</v>
      </c>
      <c r="M43" s="26" t="n">
        <v>0.67</v>
      </c>
      <c r="N43" s="38" t="inlineStr">
        <is>
          <t>감속</t>
        </is>
      </c>
      <c r="O43" s="44" t="inlineStr">
        <is>
          <t>7→21→5→7→1→7→5→4→6→9</t>
        </is>
      </c>
      <c r="P43" s="25" t="n">
        <v>1</v>
      </c>
      <c r="Q43" s="49" t="inlineStr">
        <is>
          <t>포함 추천 (고빈도)</t>
        </is>
      </c>
      <c r="R43" s="44" t="inlineStr">
        <is>
          <t>감속중</t>
        </is>
      </c>
    </row>
    <row r="44" ht="20" customHeight="1">
      <c r="A44" s="27" t="n">
        <v>41</v>
      </c>
      <c r="B44" s="30" t="inlineStr">
        <is>
          <t>□■□□□□○□□□□■□ □□□□□■□□□□□□■ □□□□□□■□□□□□□ □□□■■□□□□□□□□</t>
        </is>
      </c>
      <c r="C44" s="28" t="n">
        <v>148</v>
      </c>
      <c r="D44" s="28" t="n">
        <v>41</v>
      </c>
      <c r="E44" s="28" t="n">
        <v>1</v>
      </c>
      <c r="F44" s="28" t="n">
        <v>1</v>
      </c>
      <c r="G44" s="28" t="n">
        <v>1</v>
      </c>
      <c r="H44" s="28" t="n">
        <v>3</v>
      </c>
      <c r="I44" s="28" t="n">
        <v>18</v>
      </c>
      <c r="J44" s="28" t="n">
        <v>8.300000000000001</v>
      </c>
      <c r="K44" s="27" t="n">
        <v>1</v>
      </c>
      <c r="L44" s="28" t="n">
        <v>32</v>
      </c>
      <c r="M44" s="28" t="n">
        <v>-1.04</v>
      </c>
      <c r="N44" s="27" t="inlineStr">
        <is>
          <t>유지</t>
        </is>
      </c>
      <c r="O44" s="30" t="inlineStr">
        <is>
          <t>12→10→14→24→1→10→7→7→7→10</t>
        </is>
      </c>
      <c r="P44" s="27" t="n">
        <v>3</v>
      </c>
      <c r="Q44" s="29" t="inlineStr">
        <is>
          <t>제외 고려</t>
        </is>
      </c>
      <c r="R44" s="30" t="inlineStr">
        <is>
          <t>보통</t>
        </is>
      </c>
    </row>
    <row r="45" ht="20" customHeight="1">
      <c r="A45" s="27" t="n">
        <v>42</v>
      </c>
      <c r="B45" s="30" t="inlineStr">
        <is>
          <t>□□□□□■□□□□□□□ □□■□■□□□□□□□□ □□□□□□□□□□○□□ ○□□□□□□□□■□□■</t>
        </is>
      </c>
      <c r="C45" s="28" t="n">
        <v>154</v>
      </c>
      <c r="D45" s="28" t="n">
        <v>36</v>
      </c>
      <c r="E45" s="28" t="n">
        <v>5</v>
      </c>
      <c r="F45" s="28" t="n">
        <v>0</v>
      </c>
      <c r="G45" s="28" t="n">
        <v>1</v>
      </c>
      <c r="H45" s="28" t="n">
        <v>3</v>
      </c>
      <c r="I45" s="28" t="n">
        <v>25</v>
      </c>
      <c r="J45" s="28" t="n">
        <v>7.9</v>
      </c>
      <c r="K45" s="27" t="n">
        <v>5</v>
      </c>
      <c r="L45" s="28" t="n">
        <v>37</v>
      </c>
      <c r="M45" s="28" t="n">
        <v>-0.41</v>
      </c>
      <c r="N45" s="27" t="inlineStr">
        <is>
          <t>유지</t>
        </is>
      </c>
      <c r="O45" s="30" t="inlineStr">
        <is>
          <t>24→25→5→3→1→2→3→31→2→10</t>
        </is>
      </c>
      <c r="P45" s="27" t="n">
        <v>2</v>
      </c>
      <c r="Q45" s="29" t="inlineStr">
        <is>
          <t>중립</t>
        </is>
      </c>
      <c r="R45" s="30" t="inlineStr">
        <is>
          <t>보통</t>
        </is>
      </c>
    </row>
    <row r="46" ht="20" customHeight="1">
      <c r="A46" s="27" t="n">
        <v>43</v>
      </c>
      <c r="B46" s="30" t="inlineStr">
        <is>
          <t>□□□■□□□□□□□□□ □□□□□□□□□□□□□ ■□□□□□□□□□□□□ □□□□□□■■□□□□□</t>
        </is>
      </c>
      <c r="C46" s="28" t="n">
        <v>163</v>
      </c>
      <c r="D46" s="28" t="n">
        <v>28</v>
      </c>
      <c r="E46" s="28" t="n">
        <v>3</v>
      </c>
      <c r="F46" s="28" t="n">
        <v>1</v>
      </c>
      <c r="G46" s="28" t="n">
        <v>1</v>
      </c>
      <c r="H46" s="28" t="n">
        <v>1</v>
      </c>
      <c r="I46" s="28" t="n">
        <v>35</v>
      </c>
      <c r="J46" s="28" t="n">
        <v>7.4</v>
      </c>
      <c r="K46" s="27" t="n">
        <v>3</v>
      </c>
      <c r="L46" s="28" t="n">
        <v>39</v>
      </c>
      <c r="M46" s="28" t="n">
        <v>-0.64</v>
      </c>
      <c r="N46" s="38" t="inlineStr">
        <is>
          <t>감속</t>
        </is>
      </c>
      <c r="O46" s="30" t="inlineStr">
        <is>
          <t>2→1→1→11→35→17→14→1→19→23</t>
        </is>
      </c>
      <c r="P46" s="27" t="n">
        <v>2</v>
      </c>
      <c r="Q46" s="29" t="inlineStr">
        <is>
          <t>중립</t>
        </is>
      </c>
      <c r="R46" s="30" t="inlineStr">
        <is>
          <t>감속중</t>
        </is>
      </c>
    </row>
    <row r="47" ht="20" customHeight="1">
      <c r="A47" s="25" t="n">
        <v>44</v>
      </c>
      <c r="B47" s="44" t="inlineStr">
        <is>
          <t>□□□□□□□□■□□■□ □□□□□□■□□□□□□ □□□□□□□□□□□□□ □□□□□■■□□□□□■</t>
        </is>
      </c>
      <c r="C47" s="26" t="n">
        <v>161</v>
      </c>
      <c r="D47" s="26" t="n">
        <v>30</v>
      </c>
      <c r="E47" s="26" t="n">
        <v>8</v>
      </c>
      <c r="F47" s="26" t="n">
        <v>0</v>
      </c>
      <c r="G47" s="26" t="n">
        <v>1</v>
      </c>
      <c r="H47" s="26" t="n">
        <v>3</v>
      </c>
      <c r="I47" s="26" t="n">
        <v>24</v>
      </c>
      <c r="J47" s="26" t="n">
        <v>7.5</v>
      </c>
      <c r="K47" s="25" t="n">
        <v>8</v>
      </c>
      <c r="L47" s="26" t="n">
        <v>39</v>
      </c>
      <c r="M47" s="26" t="n">
        <v>0.07000000000000001</v>
      </c>
      <c r="N47" s="27" t="inlineStr">
        <is>
          <t>유지</t>
        </is>
      </c>
      <c r="O47" s="44" t="inlineStr">
        <is>
          <t>4→11→9→8→19→6→1→25→8→3</t>
        </is>
      </c>
      <c r="P47" s="25" t="n">
        <v>1</v>
      </c>
      <c r="Q47" s="49" t="inlineStr">
        <is>
          <t>포함 추천</t>
        </is>
      </c>
      <c r="R47" s="44" t="inlineStr">
        <is>
          <t>보통</t>
        </is>
      </c>
    </row>
    <row r="48" ht="20" customHeight="1">
      <c r="A48" s="25" t="n">
        <v>45</v>
      </c>
      <c r="B48" s="44" t="inlineStr">
        <is>
          <t>□□□□■■□□■□□○□ □□□■□□□□□□○□□ □■□□□□□■□□□□□ □□□□□□□□□□□□○</t>
        </is>
      </c>
      <c r="C48" s="26" t="n">
        <v>174</v>
      </c>
      <c r="D48" s="26" t="n">
        <v>6</v>
      </c>
      <c r="E48" s="26" t="n">
        <v>4</v>
      </c>
      <c r="F48" s="26" t="n">
        <v>1</v>
      </c>
      <c r="G48" s="26" t="n">
        <v>3</v>
      </c>
      <c r="H48" s="26" t="n">
        <v>4</v>
      </c>
      <c r="I48" s="26" t="n">
        <v>21</v>
      </c>
      <c r="J48" s="26" t="n">
        <v>7</v>
      </c>
      <c r="K48" s="25" t="n">
        <v>4</v>
      </c>
      <c r="L48" s="26" t="n">
        <v>39</v>
      </c>
      <c r="M48" s="26" t="n">
        <v>-0.44</v>
      </c>
      <c r="N48" s="27" t="inlineStr">
        <is>
          <t>유지</t>
        </is>
      </c>
      <c r="O48" s="44" t="inlineStr">
        <is>
          <t>13→6→4→5→25→6→11→8→3→1</t>
        </is>
      </c>
      <c r="P48" s="25" t="n">
        <v>0</v>
      </c>
      <c r="Q48" s="49" t="inlineStr">
        <is>
          <t>포함 추천 (핫넘버)</t>
        </is>
      </c>
      <c r="R48" s="44" t="inlineStr">
        <is>
          <t>고빈도·활성</t>
        </is>
      </c>
    </row>
    <row r="49">
      <c r="A49" s="21" t="inlineStr">
        <is>
          <t>※ 제외점수(0~4): 0~1=포함  2=중립  3~4=제외고려  │  평균갭=역대 평균 출현 간격  │  현재갭=마지막 출현 후 경과  │  최대갭=역대 최장 결번  │  Z점수=(현재갭-평균갭)/표준편차 (↑평균회귀·과도결번↑)  │  갭추이=최근 10회 출현 간격 변화  │  참고용 통계입니다.</t>
        </is>
      </c>
    </row>
  </sheetData>
  <mergeCells count="3">
    <mergeCell ref="A2:R2"/>
    <mergeCell ref="A49:R49"/>
    <mergeCell ref="A1:R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Q10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6" customWidth="1" min="1" max="1"/>
    <col width="24" customWidth="1" min="2" max="2"/>
    <col width="7" customWidth="1" min="3" max="3"/>
    <col width="8" customWidth="1" min="4" max="4"/>
    <col width="12" customWidth="1" min="5" max="5"/>
    <col width="8" customWidth="1" min="6" max="6"/>
    <col width="7" customWidth="1" min="7" max="7"/>
    <col width="8" customWidth="1" min="8" max="8"/>
    <col width="20" customWidth="1" min="9" max="9"/>
    <col width="6" customWidth="1" min="10" max="10"/>
    <col width="6" customWidth="1" min="11" max="11"/>
  </cols>
  <sheetData>
    <row r="1" ht="24" customHeight="1">
      <c r="A1" s="1" t="inlineStr">
        <is>
          <t>번호별 현황 &amp; 조합 시험  (1회 ~ 1223회  총 1223회차  기준: 1223회)</t>
        </is>
      </c>
    </row>
    <row r="2">
      <c r="A2" s="2" t="inlineStr">
        <is>
          <t>제외=J열 X  고정=K열 O  │  초록=포함추천  노랑=중립  주황=제외고려  빨강=제외추천  │  ■=당첨  ○=보너스  □=미출현  │  F9로 랜덤 생성</t>
        </is>
      </c>
    </row>
    <row r="3" ht="18" customHeight="1">
      <c r="A3" s="24" t="inlineStr">
        <is>
          <t>번호</t>
        </is>
      </c>
      <c r="B3" s="24" t="inlineStr">
        <is>
          <t>최근10회 바코드 (←좌최신)</t>
        </is>
      </c>
      <c r="C3" s="24" t="inlineStr">
        <is>
          <t>출현</t>
        </is>
      </c>
      <c r="D3" s="24" t="inlineStr">
        <is>
          <t>빈도순위</t>
        </is>
      </c>
      <c r="E3" s="24" t="inlineStr">
        <is>
          <t>미출현(회차)</t>
        </is>
      </c>
      <c r="F3" s="24" t="inlineStr">
        <is>
          <t>구간</t>
        </is>
      </c>
      <c r="G3" s="24" t="inlineStr">
        <is>
          <t>홀짝</t>
        </is>
      </c>
      <c r="H3" s="24" t="inlineStr">
        <is>
          <t>추천점수</t>
        </is>
      </c>
      <c r="I3" s="24" t="inlineStr">
        <is>
          <t>상태</t>
        </is>
      </c>
      <c r="J3" s="24" t="inlineStr">
        <is>
          <t>제외</t>
        </is>
      </c>
      <c r="K3" s="24" t="inlineStr">
        <is>
          <t>고정</t>
        </is>
      </c>
    </row>
    <row r="4">
      <c r="A4" s="25" t="n">
        <v>1</v>
      </c>
      <c r="B4" s="44" t="inlineStr">
        <is>
          <t>□□□□■□□□□□</t>
        </is>
      </c>
      <c r="C4" s="26" t="n">
        <v>168</v>
      </c>
      <c r="D4" s="26" t="n">
        <v>15</v>
      </c>
      <c r="E4" s="26" t="n">
        <v>4</v>
      </c>
      <c r="F4" s="26" t="inlineStr">
        <is>
          <t>1~9</t>
        </is>
      </c>
      <c r="G4" s="26" t="inlineStr">
        <is>
          <t>홀수</t>
        </is>
      </c>
      <c r="H4" s="25" t="n">
        <v>0</v>
      </c>
      <c r="I4" s="44" t="inlineStr">
        <is>
          <t>포함 추천</t>
        </is>
      </c>
      <c r="J4" s="45" t="inlineStr"/>
      <c r="K4" s="45" t="inlineStr"/>
    </row>
    <row r="5">
      <c r="A5" s="25" t="n">
        <v>2</v>
      </c>
      <c r="B5" s="44" t="inlineStr">
        <is>
          <t>□□□■■□□□□□</t>
        </is>
      </c>
      <c r="C5" s="26" t="n">
        <v>154</v>
      </c>
      <c r="D5" s="26" t="n">
        <v>37</v>
      </c>
      <c r="E5" s="26" t="n">
        <v>3</v>
      </c>
      <c r="F5" s="26" t="inlineStr">
        <is>
          <t>1~9</t>
        </is>
      </c>
      <c r="G5" s="26" t="inlineStr">
        <is>
          <t>짝수</t>
        </is>
      </c>
      <c r="H5" s="25" t="n">
        <v>1</v>
      </c>
      <c r="I5" s="44" t="inlineStr">
        <is>
          <t>포함 추천 (핫넘버)</t>
        </is>
      </c>
      <c r="J5" s="45" t="inlineStr"/>
      <c r="K5" s="45" t="inlineStr"/>
    </row>
    <row r="6">
      <c r="A6" s="25" t="n">
        <v>3</v>
      </c>
      <c r="B6" s="44" t="inlineStr">
        <is>
          <t>□□□□□■□■□□</t>
        </is>
      </c>
      <c r="C6" s="26" t="n">
        <v>171</v>
      </c>
      <c r="D6" s="26" t="n">
        <v>10</v>
      </c>
      <c r="E6" s="26" t="n">
        <v>5</v>
      </c>
      <c r="F6" s="26" t="inlineStr">
        <is>
          <t>1~9</t>
        </is>
      </c>
      <c r="G6" s="26" t="inlineStr">
        <is>
          <t>홀수</t>
        </is>
      </c>
      <c r="H6" s="25" t="n">
        <v>0</v>
      </c>
      <c r="I6" s="44" t="inlineStr">
        <is>
          <t>포함 추천 (고빈도)</t>
        </is>
      </c>
      <c r="J6" s="45" t="inlineStr"/>
      <c r="K6" s="45" t="inlineStr"/>
    </row>
    <row r="7">
      <c r="A7" s="27" t="n">
        <v>4</v>
      </c>
      <c r="B7" s="30" t="inlineStr">
        <is>
          <t>□■□□□□□□□□</t>
        </is>
      </c>
      <c r="C7" s="28" t="n">
        <v>160</v>
      </c>
      <c r="D7" s="28" t="n">
        <v>32</v>
      </c>
      <c r="E7" s="28" t="n">
        <v>1</v>
      </c>
      <c r="F7" s="28" t="inlineStr">
        <is>
          <t>1~9</t>
        </is>
      </c>
      <c r="G7" s="28" t="inlineStr">
        <is>
          <t>짝수</t>
        </is>
      </c>
      <c r="H7" s="27" t="n">
        <v>3</v>
      </c>
      <c r="I7" s="30" t="inlineStr">
        <is>
          <t>제외 고려</t>
        </is>
      </c>
      <c r="J7" s="34" t="inlineStr">
        <is>
          <t>X</t>
        </is>
      </c>
      <c r="K7" s="45" t="inlineStr"/>
    </row>
    <row r="8">
      <c r="A8" s="27" t="n">
        <v>5</v>
      </c>
      <c r="B8" s="30" t="inlineStr">
        <is>
          <t>□□□□□□□□□□</t>
        </is>
      </c>
      <c r="C8" s="28" t="n">
        <v>153</v>
      </c>
      <c r="D8" s="28" t="n">
        <v>39</v>
      </c>
      <c r="E8" s="28" t="n">
        <v>10</v>
      </c>
      <c r="F8" s="28" t="inlineStr">
        <is>
          <t>1~9</t>
        </is>
      </c>
      <c r="G8" s="28" t="inlineStr">
        <is>
          <t>홀수</t>
        </is>
      </c>
      <c r="H8" s="27" t="n">
        <v>3</v>
      </c>
      <c r="I8" s="30" t="inlineStr">
        <is>
          <t>제외 고려</t>
        </is>
      </c>
      <c r="J8" s="34" t="inlineStr">
        <is>
          <t>X</t>
        </is>
      </c>
      <c r="K8" s="45" t="inlineStr"/>
    </row>
    <row r="9">
      <c r="A9" s="27" t="n">
        <v>6</v>
      </c>
      <c r="B9" s="30" t="inlineStr">
        <is>
          <t>□□■□□□□□□□</t>
        </is>
      </c>
      <c r="C9" s="28" t="n">
        <v>164</v>
      </c>
      <c r="D9" s="28" t="n">
        <v>26</v>
      </c>
      <c r="E9" s="28" t="n">
        <v>2</v>
      </c>
      <c r="F9" s="28" t="inlineStr">
        <is>
          <t>1~9</t>
        </is>
      </c>
      <c r="G9" s="28" t="inlineStr">
        <is>
          <t>짝수</t>
        </is>
      </c>
      <c r="H9" s="27" t="n">
        <v>2</v>
      </c>
      <c r="I9" s="30" t="inlineStr">
        <is>
          <t>중립</t>
        </is>
      </c>
      <c r="J9" s="45" t="inlineStr"/>
      <c r="K9" s="45" t="inlineStr"/>
    </row>
    <row r="10">
      <c r="A10" s="25" t="n">
        <v>7</v>
      </c>
      <c r="B10" s="44" t="inlineStr">
        <is>
          <t>□□□□□□□□□□</t>
        </is>
      </c>
      <c r="C10" s="26" t="n">
        <v>168</v>
      </c>
      <c r="D10" s="26" t="n">
        <v>16</v>
      </c>
      <c r="E10" s="26" t="n">
        <v>13</v>
      </c>
      <c r="F10" s="26" t="inlineStr">
        <is>
          <t>1~9</t>
        </is>
      </c>
      <c r="G10" s="26" t="inlineStr">
        <is>
          <t>홀수</t>
        </is>
      </c>
      <c r="H10" s="25" t="n">
        <v>1</v>
      </c>
      <c r="I10" s="44" t="inlineStr">
        <is>
          <t>포함 추천</t>
        </is>
      </c>
      <c r="J10" s="45" t="inlineStr"/>
      <c r="K10" s="45" t="inlineStr"/>
    </row>
    <row r="11">
      <c r="A11" s="25" t="n">
        <v>8</v>
      </c>
      <c r="B11" s="44" t="inlineStr">
        <is>
          <t>□□□□□□■□□□</t>
        </is>
      </c>
      <c r="C11" s="26" t="n">
        <v>156</v>
      </c>
      <c r="D11" s="26" t="n">
        <v>34</v>
      </c>
      <c r="E11" s="26" t="n">
        <v>6</v>
      </c>
      <c r="F11" s="26" t="inlineStr">
        <is>
          <t>1~9</t>
        </is>
      </c>
      <c r="G11" s="26" t="inlineStr">
        <is>
          <t>짝수</t>
        </is>
      </c>
      <c r="H11" s="25" t="n">
        <v>1</v>
      </c>
      <c r="I11" s="44" t="inlineStr">
        <is>
          <t>포함 추천</t>
        </is>
      </c>
      <c r="J11" s="45" t="inlineStr"/>
      <c r="K11" s="45" t="inlineStr"/>
    </row>
    <row r="12">
      <c r="A12" s="27" t="n">
        <v>9</v>
      </c>
      <c r="B12" s="30" t="inlineStr">
        <is>
          <t>□□○□□□□□□□</t>
        </is>
      </c>
      <c r="C12" s="28" t="n">
        <v>133</v>
      </c>
      <c r="D12" s="28" t="n">
        <v>45</v>
      </c>
      <c r="E12" s="28" t="n">
        <v>2</v>
      </c>
      <c r="F12" s="28" t="inlineStr">
        <is>
          <t>1~9</t>
        </is>
      </c>
      <c r="G12" s="28" t="inlineStr">
        <is>
          <t>홀수</t>
        </is>
      </c>
      <c r="H12" s="27" t="n">
        <v>3</v>
      </c>
      <c r="I12" s="30" t="inlineStr">
        <is>
          <t>제외 고려</t>
        </is>
      </c>
      <c r="J12" s="34" t="inlineStr">
        <is>
          <t>X</t>
        </is>
      </c>
      <c r="K12" s="45" t="inlineStr"/>
    </row>
    <row r="13">
      <c r="A13" s="25" t="n">
        <v>10</v>
      </c>
      <c r="B13" s="44" t="inlineStr">
        <is>
          <t>□□□□□□■■□■</t>
        </is>
      </c>
      <c r="C13" s="26" t="n">
        <v>161</v>
      </c>
      <c r="D13" s="26" t="n">
        <v>29</v>
      </c>
      <c r="E13" s="26" t="n">
        <v>6</v>
      </c>
      <c r="F13" s="26" t="inlineStr">
        <is>
          <t>10~19</t>
        </is>
      </c>
      <c r="G13" s="26" t="inlineStr">
        <is>
          <t>짝수</t>
        </is>
      </c>
      <c r="H13" s="25" t="n">
        <v>0</v>
      </c>
      <c r="I13" s="44" t="inlineStr">
        <is>
          <t>포함 추천 (핫넘버)</t>
        </is>
      </c>
      <c r="J13" s="45" t="inlineStr"/>
      <c r="K13" s="45" t="inlineStr"/>
    </row>
    <row r="14">
      <c r="A14" s="25" t="n">
        <v>11</v>
      </c>
      <c r="B14" s="44" t="inlineStr">
        <is>
          <t>□■□□□□□□□□</t>
        </is>
      </c>
      <c r="C14" s="26" t="n">
        <v>165</v>
      </c>
      <c r="D14" s="26" t="n">
        <v>23</v>
      </c>
      <c r="E14" s="26" t="n">
        <v>1</v>
      </c>
      <c r="F14" s="26" t="inlineStr">
        <is>
          <t>10~19</t>
        </is>
      </c>
      <c r="G14" s="26" t="inlineStr">
        <is>
          <t>홀수</t>
        </is>
      </c>
      <c r="H14" s="25" t="n">
        <v>1</v>
      </c>
      <c r="I14" s="44" t="inlineStr">
        <is>
          <t>포함 추천</t>
        </is>
      </c>
      <c r="J14" s="45" t="inlineStr"/>
      <c r="K14" s="45" t="inlineStr"/>
    </row>
    <row r="15">
      <c r="A15" s="25" t="n">
        <v>12</v>
      </c>
      <c r="B15" s="44" t="inlineStr">
        <is>
          <t>□□□□□□□□□□</t>
        </is>
      </c>
      <c r="C15" s="26" t="n">
        <v>177</v>
      </c>
      <c r="D15" s="26" t="n">
        <v>3</v>
      </c>
      <c r="E15" s="26" t="n">
        <v>21</v>
      </c>
      <c r="F15" s="26" t="inlineStr">
        <is>
          <t>10~19</t>
        </is>
      </c>
      <c r="G15" s="26" t="inlineStr">
        <is>
          <t>짝수</t>
        </is>
      </c>
      <c r="H15" s="25" t="n">
        <v>0</v>
      </c>
      <c r="I15" s="44" t="inlineStr">
        <is>
          <t>포함 추천 (과도결번)</t>
        </is>
      </c>
      <c r="J15" s="45" t="inlineStr"/>
      <c r="K15" s="45" t="inlineStr"/>
    </row>
    <row r="16">
      <c r="A16" s="25" t="n">
        <v>13</v>
      </c>
      <c r="B16" s="44" t="inlineStr">
        <is>
          <t>□□■□□□□□■□</t>
        </is>
      </c>
      <c r="C16" s="26" t="n">
        <v>176</v>
      </c>
      <c r="D16" s="26" t="n">
        <v>4</v>
      </c>
      <c r="E16" s="26" t="n">
        <v>2</v>
      </c>
      <c r="F16" s="26" t="inlineStr">
        <is>
          <t>10~19</t>
        </is>
      </c>
      <c r="G16" s="26" t="inlineStr">
        <is>
          <t>홀수</t>
        </is>
      </c>
      <c r="H16" s="25" t="n">
        <v>1</v>
      </c>
      <c r="I16" s="44" t="inlineStr">
        <is>
          <t>포함 추천 (고빈도)</t>
        </is>
      </c>
      <c r="J16" s="45" t="inlineStr"/>
      <c r="K16" s="45" t="inlineStr"/>
    </row>
    <row r="17">
      <c r="A17" s="25" t="n">
        <v>14</v>
      </c>
      <c r="B17" s="44" t="inlineStr">
        <is>
          <t>□□□□□□□■□○</t>
        </is>
      </c>
      <c r="C17" s="26" t="n">
        <v>170</v>
      </c>
      <c r="D17" s="26" t="n">
        <v>11</v>
      </c>
      <c r="E17" s="26" t="n">
        <v>7</v>
      </c>
      <c r="F17" s="26" t="inlineStr">
        <is>
          <t>10~19</t>
        </is>
      </c>
      <c r="G17" s="26" t="inlineStr">
        <is>
          <t>짝수</t>
        </is>
      </c>
      <c r="H17" s="25" t="n">
        <v>1</v>
      </c>
      <c r="I17" s="44" t="inlineStr">
        <is>
          <t>포함 추천</t>
        </is>
      </c>
      <c r="J17" s="45" t="inlineStr"/>
      <c r="K17" s="45" t="inlineStr"/>
    </row>
    <row r="18">
      <c r="A18" s="25" t="n">
        <v>15</v>
      </c>
      <c r="B18" s="44" t="inlineStr">
        <is>
          <t>□□□□■□■■■■</t>
        </is>
      </c>
      <c r="C18" s="26" t="n">
        <v>167</v>
      </c>
      <c r="D18" s="26" t="n">
        <v>19</v>
      </c>
      <c r="E18" s="26" t="n">
        <v>4</v>
      </c>
      <c r="F18" s="26" t="inlineStr">
        <is>
          <t>10~19</t>
        </is>
      </c>
      <c r="G18" s="26" t="inlineStr">
        <is>
          <t>홀수</t>
        </is>
      </c>
      <c r="H18" s="25" t="n">
        <v>0</v>
      </c>
      <c r="I18" s="44" t="inlineStr">
        <is>
          <t>포함 추천 (핫넘버)</t>
        </is>
      </c>
      <c r="J18" s="45" t="inlineStr"/>
      <c r="K18" s="45" t="inlineStr"/>
    </row>
    <row r="19">
      <c r="A19" s="25" t="n">
        <v>16</v>
      </c>
      <c r="B19" s="44" t="inlineStr">
        <is>
          <t>■□□○□□□□□□</t>
        </is>
      </c>
      <c r="C19" s="26" t="n">
        <v>167</v>
      </c>
      <c r="D19" s="26" t="n">
        <v>17</v>
      </c>
      <c r="E19" s="26" t="n">
        <v>0</v>
      </c>
      <c r="F19" s="26" t="inlineStr">
        <is>
          <t>10~19</t>
        </is>
      </c>
      <c r="G19" s="26" t="inlineStr">
        <is>
          <t>짝수</t>
        </is>
      </c>
      <c r="H19" s="25" t="n">
        <v>1</v>
      </c>
      <c r="I19" s="44" t="inlineStr">
        <is>
          <t>포함 추천</t>
        </is>
      </c>
      <c r="J19" s="45" t="inlineStr"/>
      <c r="K19" s="45" t="inlineStr"/>
    </row>
    <row r="20">
      <c r="A20" s="25" t="n">
        <v>17</v>
      </c>
      <c r="B20" s="44" t="inlineStr">
        <is>
          <t>□■□□□□□□□□</t>
        </is>
      </c>
      <c r="C20" s="26" t="n">
        <v>170</v>
      </c>
      <c r="D20" s="26" t="n">
        <v>12</v>
      </c>
      <c r="E20" s="26" t="n">
        <v>1</v>
      </c>
      <c r="F20" s="26" t="inlineStr">
        <is>
          <t>10~19</t>
        </is>
      </c>
      <c r="G20" s="26" t="inlineStr">
        <is>
          <t>홀수</t>
        </is>
      </c>
      <c r="H20" s="25" t="n">
        <v>0</v>
      </c>
      <c r="I20" s="44" t="inlineStr">
        <is>
          <t>포함 추천</t>
        </is>
      </c>
      <c r="J20" s="45" t="inlineStr"/>
      <c r="K20" s="45" t="inlineStr"/>
    </row>
    <row r="21">
      <c r="A21" s="25" t="n">
        <v>18</v>
      </c>
      <c r="B21" s="44" t="inlineStr">
        <is>
          <t>■□■□□□□□□□</t>
        </is>
      </c>
      <c r="C21" s="26" t="n">
        <v>174</v>
      </c>
      <c r="D21" s="26" t="n">
        <v>7</v>
      </c>
      <c r="E21" s="26" t="n">
        <v>0</v>
      </c>
      <c r="F21" s="26" t="inlineStr">
        <is>
          <t>10~19</t>
        </is>
      </c>
      <c r="G21" s="26" t="inlineStr">
        <is>
          <t>짝수</t>
        </is>
      </c>
      <c r="H21" s="25" t="n">
        <v>0</v>
      </c>
      <c r="I21" s="44" t="inlineStr">
        <is>
          <t>포함 추천 (핫넘버)</t>
        </is>
      </c>
      <c r="J21" s="45" t="inlineStr"/>
      <c r="K21" s="45" t="inlineStr"/>
    </row>
    <row r="22">
      <c r="A22" s="25" t="n">
        <v>19</v>
      </c>
      <c r="B22" s="44" t="inlineStr">
        <is>
          <t>□□□□□□□□■■</t>
        </is>
      </c>
      <c r="C22" s="26" t="n">
        <v>167</v>
      </c>
      <c r="D22" s="26" t="n">
        <v>18</v>
      </c>
      <c r="E22" s="26" t="n">
        <v>8</v>
      </c>
      <c r="F22" s="26" t="inlineStr">
        <is>
          <t>10~19</t>
        </is>
      </c>
      <c r="G22" s="26" t="inlineStr">
        <is>
          <t>홀수</t>
        </is>
      </c>
      <c r="H22" s="25" t="n">
        <v>1</v>
      </c>
      <c r="I22" s="44" t="inlineStr">
        <is>
          <t>포함 추천</t>
        </is>
      </c>
      <c r="J22" s="45" t="inlineStr"/>
      <c r="K22" s="45" t="inlineStr"/>
    </row>
    <row r="23">
      <c r="A23" s="25" t="n">
        <v>20</v>
      </c>
      <c r="B23" s="44" t="inlineStr">
        <is>
          <t>■□□□□□■□□□</t>
        </is>
      </c>
      <c r="C23" s="26" t="n">
        <v>169</v>
      </c>
      <c r="D23" s="26" t="n">
        <v>14</v>
      </c>
      <c r="E23" s="26" t="n">
        <v>0</v>
      </c>
      <c r="F23" s="26" t="inlineStr">
        <is>
          <t>20~29</t>
        </is>
      </c>
      <c r="G23" s="26" t="inlineStr">
        <is>
          <t>짝수</t>
        </is>
      </c>
      <c r="H23" s="25" t="n">
        <v>1</v>
      </c>
      <c r="I23" s="44" t="inlineStr">
        <is>
          <t>포함 추천</t>
        </is>
      </c>
      <c r="J23" s="45" t="inlineStr"/>
      <c r="K23" s="45" t="inlineStr"/>
    </row>
    <row r="24">
      <c r="A24" s="25" t="n">
        <v>21</v>
      </c>
      <c r="B24" s="44" t="inlineStr">
        <is>
          <t>□□□□□□□□■□</t>
        </is>
      </c>
      <c r="C24" s="26" t="n">
        <v>165</v>
      </c>
      <c r="D24" s="26" t="n">
        <v>22</v>
      </c>
      <c r="E24" s="26" t="n">
        <v>8</v>
      </c>
      <c r="F24" s="26" t="inlineStr">
        <is>
          <t>20~29</t>
        </is>
      </c>
      <c r="G24" s="26" t="inlineStr">
        <is>
          <t>홀수</t>
        </is>
      </c>
      <c r="H24" s="25" t="n">
        <v>1</v>
      </c>
      <c r="I24" s="44" t="inlineStr">
        <is>
          <t>포함 추천</t>
        </is>
      </c>
      <c r="J24" s="45" t="inlineStr"/>
      <c r="K24" s="45" t="inlineStr"/>
    </row>
    <row r="25">
      <c r="A25" s="25" t="n">
        <v>22</v>
      </c>
      <c r="B25" s="44" t="inlineStr">
        <is>
          <t>□■□■□□□□□□</t>
        </is>
      </c>
      <c r="C25" s="26" t="n">
        <v>143</v>
      </c>
      <c r="D25" s="26" t="n">
        <v>44</v>
      </c>
      <c r="E25" s="26" t="n">
        <v>1</v>
      </c>
      <c r="F25" s="26" t="inlineStr">
        <is>
          <t>20~29</t>
        </is>
      </c>
      <c r="G25" s="26" t="inlineStr">
        <is>
          <t>짝수</t>
        </is>
      </c>
      <c r="H25" s="25" t="n">
        <v>1</v>
      </c>
      <c r="I25" s="44" t="inlineStr">
        <is>
          <t>포함 추천 (핫넘버)</t>
        </is>
      </c>
      <c r="J25" s="45" t="inlineStr"/>
      <c r="K25" s="45" t="inlineStr"/>
    </row>
    <row r="26">
      <c r="A26" s="27" t="n">
        <v>23</v>
      </c>
      <c r="B26" s="30" t="inlineStr">
        <is>
          <t>□□□□□□□■□□</t>
        </is>
      </c>
      <c r="C26" s="28" t="n">
        <v>147</v>
      </c>
      <c r="D26" s="28" t="n">
        <v>42</v>
      </c>
      <c r="E26" s="28" t="n">
        <v>7</v>
      </c>
      <c r="F26" s="28" t="inlineStr">
        <is>
          <t>20~29</t>
        </is>
      </c>
      <c r="G26" s="28" t="inlineStr">
        <is>
          <t>홀수</t>
        </is>
      </c>
      <c r="H26" s="27" t="n">
        <v>2</v>
      </c>
      <c r="I26" s="30" t="inlineStr">
        <is>
          <t>중립</t>
        </is>
      </c>
      <c r="J26" s="45" t="inlineStr"/>
      <c r="K26" s="45" t="inlineStr"/>
    </row>
    <row r="27">
      <c r="A27" s="27" t="n">
        <v>24</v>
      </c>
      <c r="B27" s="30" t="inlineStr">
        <is>
          <t>□□□□□□□■□□</t>
        </is>
      </c>
      <c r="C27" s="28" t="n">
        <v>164</v>
      </c>
      <c r="D27" s="28" t="n">
        <v>24</v>
      </c>
      <c r="E27" s="28" t="n">
        <v>7</v>
      </c>
      <c r="F27" s="28" t="inlineStr">
        <is>
          <t>20~29</t>
        </is>
      </c>
      <c r="G27" s="28" t="inlineStr">
        <is>
          <t>짝수</t>
        </is>
      </c>
      <c r="H27" s="27" t="n">
        <v>2</v>
      </c>
      <c r="I27" s="30" t="inlineStr">
        <is>
          <t>중립</t>
        </is>
      </c>
      <c r="J27" s="45" t="inlineStr"/>
      <c r="K27" s="45" t="inlineStr"/>
    </row>
    <row r="28">
      <c r="A28" s="27" t="n">
        <v>25</v>
      </c>
      <c r="B28" s="30" t="inlineStr">
        <is>
          <t>□□□■□○□○□□</t>
        </is>
      </c>
      <c r="C28" s="28" t="n">
        <v>151</v>
      </c>
      <c r="D28" s="28" t="n">
        <v>40</v>
      </c>
      <c r="E28" s="28" t="n">
        <v>3</v>
      </c>
      <c r="F28" s="28" t="inlineStr">
        <is>
          <t>20~29</t>
        </is>
      </c>
      <c r="G28" s="28" t="inlineStr">
        <is>
          <t>홀수</t>
        </is>
      </c>
      <c r="H28" s="27" t="n">
        <v>2</v>
      </c>
      <c r="I28" s="30" t="inlineStr">
        <is>
          <t>중립</t>
        </is>
      </c>
      <c r="J28" s="45" t="inlineStr"/>
      <c r="K28" s="45" t="inlineStr"/>
    </row>
    <row r="29">
      <c r="A29" s="27" t="n">
        <v>26</v>
      </c>
      <c r="B29" s="30" t="inlineStr">
        <is>
          <t>○□□□□□□□□□</t>
        </is>
      </c>
      <c r="C29" s="28" t="n">
        <v>164</v>
      </c>
      <c r="D29" s="28" t="n">
        <v>25</v>
      </c>
      <c r="E29" s="28" t="n">
        <v>0</v>
      </c>
      <c r="F29" s="28" t="inlineStr">
        <is>
          <t>20~29</t>
        </is>
      </c>
      <c r="G29" s="28" t="inlineStr">
        <is>
          <t>짝수</t>
        </is>
      </c>
      <c r="H29" s="27" t="n">
        <v>2</v>
      </c>
      <c r="I29" s="30" t="inlineStr">
        <is>
          <t>중립</t>
        </is>
      </c>
      <c r="J29" s="45" t="inlineStr"/>
      <c r="K29" s="45" t="inlineStr"/>
    </row>
    <row r="30">
      <c r="A30" s="25" t="n">
        <v>27</v>
      </c>
      <c r="B30" s="44" t="inlineStr">
        <is>
          <t>□□□□□□□□□■</t>
        </is>
      </c>
      <c r="C30" s="26" t="n">
        <v>180</v>
      </c>
      <c r="D30" s="26" t="n">
        <v>2</v>
      </c>
      <c r="E30" s="26" t="n">
        <v>9</v>
      </c>
      <c r="F30" s="26" t="inlineStr">
        <is>
          <t>20~29</t>
        </is>
      </c>
      <c r="G30" s="26" t="inlineStr">
        <is>
          <t>홀수</t>
        </is>
      </c>
      <c r="H30" s="25" t="n">
        <v>0</v>
      </c>
      <c r="I30" s="44" t="inlineStr">
        <is>
          <t>포함 추천 (고빈도)</t>
        </is>
      </c>
      <c r="J30" s="45" t="inlineStr"/>
      <c r="K30" s="45" t="inlineStr"/>
    </row>
    <row r="31">
      <c r="A31" s="25" t="n">
        <v>28</v>
      </c>
      <c r="B31" s="44" t="inlineStr">
        <is>
          <t>□□■■■■□□□□</t>
        </is>
      </c>
      <c r="C31" s="26" t="n">
        <v>155</v>
      </c>
      <c r="D31" s="26" t="n">
        <v>35</v>
      </c>
      <c r="E31" s="26" t="n">
        <v>2</v>
      </c>
      <c r="F31" s="26" t="inlineStr">
        <is>
          <t>20~29</t>
        </is>
      </c>
      <c r="G31" s="26" t="inlineStr">
        <is>
          <t>짝수</t>
        </is>
      </c>
      <c r="H31" s="25" t="n">
        <v>0</v>
      </c>
      <c r="I31" s="44" t="inlineStr">
        <is>
          <t>포함 추천 (핫넘버)</t>
        </is>
      </c>
      <c r="J31" s="45" t="inlineStr"/>
      <c r="K31" s="45" t="inlineStr"/>
    </row>
    <row r="32">
      <c r="A32" s="27" t="n">
        <v>29</v>
      </c>
      <c r="B32" s="30" t="inlineStr">
        <is>
          <t>□□□□□□■□□□</t>
        </is>
      </c>
      <c r="C32" s="28" t="n">
        <v>153</v>
      </c>
      <c r="D32" s="28" t="n">
        <v>38</v>
      </c>
      <c r="E32" s="28" t="n">
        <v>6</v>
      </c>
      <c r="F32" s="28" t="inlineStr">
        <is>
          <t>20~29</t>
        </is>
      </c>
      <c r="G32" s="28" t="inlineStr">
        <is>
          <t>홀수</t>
        </is>
      </c>
      <c r="H32" s="27" t="n">
        <v>3</v>
      </c>
      <c r="I32" s="30" t="inlineStr">
        <is>
          <t>제외 고려</t>
        </is>
      </c>
      <c r="J32" s="34" t="inlineStr">
        <is>
          <t>X</t>
        </is>
      </c>
      <c r="K32" s="45" t="inlineStr"/>
    </row>
    <row r="33">
      <c r="A33" s="25" t="n">
        <v>30</v>
      </c>
      <c r="B33" s="44" t="inlineStr">
        <is>
          <t>□□■□□□□□□■</t>
        </is>
      </c>
      <c r="C33" s="26" t="n">
        <v>157</v>
      </c>
      <c r="D33" s="26" t="n">
        <v>33</v>
      </c>
      <c r="E33" s="26" t="n">
        <v>2</v>
      </c>
      <c r="F33" s="26" t="inlineStr">
        <is>
          <t>30~39</t>
        </is>
      </c>
      <c r="G33" s="26" t="inlineStr">
        <is>
          <t>짝수</t>
        </is>
      </c>
      <c r="H33" s="25" t="n">
        <v>0</v>
      </c>
      <c r="I33" s="44" t="inlineStr">
        <is>
          <t>포함 추천</t>
        </is>
      </c>
      <c r="J33" s="45" t="inlineStr"/>
      <c r="K33" s="45" t="inlineStr"/>
    </row>
    <row r="34">
      <c r="A34" s="25" t="n">
        <v>31</v>
      </c>
      <c r="B34" s="44" t="inlineStr">
        <is>
          <t>□□□□○■■□□□</t>
        </is>
      </c>
      <c r="C34" s="26" t="n">
        <v>166</v>
      </c>
      <c r="D34" s="26" t="n">
        <v>21</v>
      </c>
      <c r="E34" s="26" t="n">
        <v>4</v>
      </c>
      <c r="F34" s="26" t="inlineStr">
        <is>
          <t>30~39</t>
        </is>
      </c>
      <c r="G34" s="26" t="inlineStr">
        <is>
          <t>홀수</t>
        </is>
      </c>
      <c r="H34" s="25" t="n">
        <v>0</v>
      </c>
      <c r="I34" s="44" t="inlineStr">
        <is>
          <t>포함 추천</t>
        </is>
      </c>
      <c r="J34" s="45" t="inlineStr"/>
      <c r="K34" s="45" t="inlineStr"/>
    </row>
    <row r="35">
      <c r="A35" s="27" t="n">
        <v>32</v>
      </c>
      <c r="B35" s="30" t="inlineStr">
        <is>
          <t>■■□□□■□□□□</t>
        </is>
      </c>
      <c r="C35" s="28" t="n">
        <v>144</v>
      </c>
      <c r="D35" s="28" t="n">
        <v>43</v>
      </c>
      <c r="E35" s="28" t="n">
        <v>0</v>
      </c>
      <c r="F35" s="28" t="inlineStr">
        <is>
          <t>30~39</t>
        </is>
      </c>
      <c r="G35" s="28" t="inlineStr">
        <is>
          <t>짝수</t>
        </is>
      </c>
      <c r="H35" s="27" t="n">
        <v>2</v>
      </c>
      <c r="I35" s="30" t="inlineStr">
        <is>
          <t>중립</t>
        </is>
      </c>
      <c r="J35" s="45" t="inlineStr"/>
      <c r="K35" s="45" t="inlineStr"/>
    </row>
    <row r="36">
      <c r="A36" s="27" t="n">
        <v>33</v>
      </c>
      <c r="B36" s="30" t="inlineStr">
        <is>
          <t>■□□□□□□□□■</t>
        </is>
      </c>
      <c r="C36" s="28" t="n">
        <v>174</v>
      </c>
      <c r="D36" s="28" t="n">
        <v>5</v>
      </c>
      <c r="E36" s="28" t="n">
        <v>0</v>
      </c>
      <c r="F36" s="28" t="inlineStr">
        <is>
          <t>30~39</t>
        </is>
      </c>
      <c r="G36" s="28" t="inlineStr">
        <is>
          <t>홀수</t>
        </is>
      </c>
      <c r="H36" s="27" t="n">
        <v>2</v>
      </c>
      <c r="I36" s="30" t="inlineStr">
        <is>
          <t>중립</t>
        </is>
      </c>
      <c r="J36" s="45" t="inlineStr"/>
      <c r="K36" s="45" t="inlineStr"/>
    </row>
    <row r="37">
      <c r="A37" s="25" t="n">
        <v>34</v>
      </c>
      <c r="B37" s="44" t="inlineStr">
        <is>
          <t>□○□■□□□□□□</t>
        </is>
      </c>
      <c r="C37" s="26" t="n">
        <v>182</v>
      </c>
      <c r="D37" s="26" t="n">
        <v>1</v>
      </c>
      <c r="E37" s="26" t="n">
        <v>1</v>
      </c>
      <c r="F37" s="26" t="inlineStr">
        <is>
          <t>30~39</t>
        </is>
      </c>
      <c r="G37" s="26" t="inlineStr">
        <is>
          <t>짝수</t>
        </is>
      </c>
      <c r="H37" s="25" t="n">
        <v>1</v>
      </c>
      <c r="I37" s="44" t="inlineStr">
        <is>
          <t>포함 추천 (고빈도)</t>
        </is>
      </c>
      <c r="J37" s="45" t="inlineStr"/>
      <c r="K37" s="45" t="inlineStr"/>
    </row>
    <row r="38">
      <c r="A38" s="27" t="n">
        <v>35</v>
      </c>
      <c r="B38" s="30" t="inlineStr">
        <is>
          <t>□□□□□□□□□□</t>
        </is>
      </c>
      <c r="C38" s="28" t="n">
        <v>161</v>
      </c>
      <c r="D38" s="28" t="n">
        <v>31</v>
      </c>
      <c r="E38" s="28" t="n">
        <v>12</v>
      </c>
      <c r="F38" s="28" t="inlineStr">
        <is>
          <t>30~39</t>
        </is>
      </c>
      <c r="G38" s="28" t="inlineStr">
        <is>
          <t>홀수</t>
        </is>
      </c>
      <c r="H38" s="27" t="n">
        <v>2</v>
      </c>
      <c r="I38" s="30" t="inlineStr">
        <is>
          <t>중립</t>
        </is>
      </c>
      <c r="J38" s="45" t="inlineStr"/>
      <c r="K38" s="45" t="inlineStr"/>
    </row>
    <row r="39">
      <c r="A39" s="25" t="n">
        <v>36</v>
      </c>
      <c r="B39" s="44" t="inlineStr">
        <is>
          <t>□□■□□□□□□□</t>
        </is>
      </c>
      <c r="C39" s="26" t="n">
        <v>163</v>
      </c>
      <c r="D39" s="26" t="n">
        <v>27</v>
      </c>
      <c r="E39" s="26" t="n">
        <v>2</v>
      </c>
      <c r="F39" s="26" t="inlineStr">
        <is>
          <t>30~39</t>
        </is>
      </c>
      <c r="G39" s="26" t="inlineStr">
        <is>
          <t>짝수</t>
        </is>
      </c>
      <c r="H39" s="25" t="n">
        <v>1</v>
      </c>
      <c r="I39" s="44" t="inlineStr">
        <is>
          <t>포함 추천</t>
        </is>
      </c>
      <c r="J39" s="45" t="inlineStr"/>
      <c r="K39" s="45" t="inlineStr"/>
    </row>
    <row r="40">
      <c r="A40" s="25" t="n">
        <v>37</v>
      </c>
      <c r="B40" s="44" t="inlineStr">
        <is>
          <t>□□□□□□□□□□</t>
        </is>
      </c>
      <c r="C40" s="26" t="n">
        <v>171</v>
      </c>
      <c r="D40" s="26" t="n">
        <v>9</v>
      </c>
      <c r="E40" s="26" t="n">
        <v>14</v>
      </c>
      <c r="F40" s="26" t="inlineStr">
        <is>
          <t>30~39</t>
        </is>
      </c>
      <c r="G40" s="26" t="inlineStr">
        <is>
          <t>홀수</t>
        </is>
      </c>
      <c r="H40" s="25" t="n">
        <v>0</v>
      </c>
      <c r="I40" s="44" t="inlineStr">
        <is>
          <t>포함 추천 (고빈도)</t>
        </is>
      </c>
      <c r="J40" s="45" t="inlineStr"/>
      <c r="K40" s="45" t="inlineStr"/>
    </row>
    <row r="41">
      <c r="A41" s="25" t="n">
        <v>38</v>
      </c>
      <c r="B41" s="44" t="inlineStr">
        <is>
          <t>□□□□□□□□□□</t>
        </is>
      </c>
      <c r="C41" s="26" t="n">
        <v>169</v>
      </c>
      <c r="D41" s="26" t="n">
        <v>13</v>
      </c>
      <c r="E41" s="26" t="n">
        <v>10</v>
      </c>
      <c r="F41" s="26" t="inlineStr">
        <is>
          <t>30~39</t>
        </is>
      </c>
      <c r="G41" s="26" t="inlineStr">
        <is>
          <t>짝수</t>
        </is>
      </c>
      <c r="H41" s="25" t="n">
        <v>0</v>
      </c>
      <c r="I41" s="44" t="inlineStr">
        <is>
          <t>포함 추천</t>
        </is>
      </c>
      <c r="J41" s="45" t="inlineStr"/>
      <c r="K41" s="45" t="inlineStr"/>
    </row>
    <row r="42">
      <c r="A42" s="25" t="n">
        <v>39</v>
      </c>
      <c r="B42" s="44" t="inlineStr">
        <is>
          <t>■□□□■□□□○□</t>
        </is>
      </c>
      <c r="C42" s="26" t="n">
        <v>167</v>
      </c>
      <c r="D42" s="26" t="n">
        <v>20</v>
      </c>
      <c r="E42" s="26" t="n">
        <v>0</v>
      </c>
      <c r="F42" s="26" t="inlineStr">
        <is>
          <t>30~39</t>
        </is>
      </c>
      <c r="G42" s="26" t="inlineStr">
        <is>
          <t>홀수</t>
        </is>
      </c>
      <c r="H42" s="25" t="n">
        <v>0</v>
      </c>
      <c r="I42" s="44" t="inlineStr">
        <is>
          <t>포함 추천 (핫넘버)</t>
        </is>
      </c>
      <c r="J42" s="45" t="inlineStr"/>
      <c r="K42" s="45" t="inlineStr"/>
    </row>
    <row r="43">
      <c r="A43" s="25" t="n">
        <v>40</v>
      </c>
      <c r="B43" s="44" t="inlineStr">
        <is>
          <t>□□□□□□□□□□</t>
        </is>
      </c>
      <c r="C43" s="26" t="n">
        <v>172</v>
      </c>
      <c r="D43" s="26" t="n">
        <v>8</v>
      </c>
      <c r="E43" s="26" t="n">
        <v>12</v>
      </c>
      <c r="F43" s="26" t="inlineStr">
        <is>
          <t>40~45</t>
        </is>
      </c>
      <c r="G43" s="26" t="inlineStr">
        <is>
          <t>짝수</t>
        </is>
      </c>
      <c r="H43" s="25" t="n">
        <v>1</v>
      </c>
      <c r="I43" s="44" t="inlineStr">
        <is>
          <t>포함 추천 (고빈도)</t>
        </is>
      </c>
      <c r="J43" s="45" t="inlineStr"/>
      <c r="K43" s="45" t="inlineStr"/>
    </row>
    <row r="44">
      <c r="A44" s="27" t="n">
        <v>41</v>
      </c>
      <c r="B44" s="30" t="inlineStr">
        <is>
          <t>□■□□□□○□□□</t>
        </is>
      </c>
      <c r="C44" s="28" t="n">
        <v>148</v>
      </c>
      <c r="D44" s="28" t="n">
        <v>41</v>
      </c>
      <c r="E44" s="28" t="n">
        <v>1</v>
      </c>
      <c r="F44" s="28" t="inlineStr">
        <is>
          <t>40~45</t>
        </is>
      </c>
      <c r="G44" s="28" t="inlineStr">
        <is>
          <t>홀수</t>
        </is>
      </c>
      <c r="H44" s="27" t="n">
        <v>3</v>
      </c>
      <c r="I44" s="30" t="inlineStr">
        <is>
          <t>제외 고려</t>
        </is>
      </c>
      <c r="J44" s="34" t="inlineStr">
        <is>
          <t>X</t>
        </is>
      </c>
      <c r="K44" s="45" t="inlineStr"/>
    </row>
    <row r="45">
      <c r="A45" s="27" t="n">
        <v>42</v>
      </c>
      <c r="B45" s="30" t="inlineStr">
        <is>
          <t>□□□□□■□□□□</t>
        </is>
      </c>
      <c r="C45" s="28" t="n">
        <v>154</v>
      </c>
      <c r="D45" s="28" t="n">
        <v>36</v>
      </c>
      <c r="E45" s="28" t="n">
        <v>5</v>
      </c>
      <c r="F45" s="28" t="inlineStr">
        <is>
          <t>40~45</t>
        </is>
      </c>
      <c r="G45" s="28" t="inlineStr">
        <is>
          <t>짝수</t>
        </is>
      </c>
      <c r="H45" s="27" t="n">
        <v>2</v>
      </c>
      <c r="I45" s="30" t="inlineStr">
        <is>
          <t>중립</t>
        </is>
      </c>
      <c r="J45" s="45" t="inlineStr"/>
      <c r="K45" s="45" t="inlineStr"/>
    </row>
    <row r="46">
      <c r="A46" s="27" t="n">
        <v>43</v>
      </c>
      <c r="B46" s="30" t="inlineStr">
        <is>
          <t>□□□■□□□□□□</t>
        </is>
      </c>
      <c r="C46" s="28" t="n">
        <v>163</v>
      </c>
      <c r="D46" s="28" t="n">
        <v>28</v>
      </c>
      <c r="E46" s="28" t="n">
        <v>3</v>
      </c>
      <c r="F46" s="28" t="inlineStr">
        <is>
          <t>40~45</t>
        </is>
      </c>
      <c r="G46" s="28" t="inlineStr">
        <is>
          <t>홀수</t>
        </is>
      </c>
      <c r="H46" s="27" t="n">
        <v>2</v>
      </c>
      <c r="I46" s="30" t="inlineStr">
        <is>
          <t>중립</t>
        </is>
      </c>
      <c r="J46" s="45" t="inlineStr"/>
      <c r="K46" s="45" t="inlineStr"/>
    </row>
    <row r="47">
      <c r="A47" s="25" t="n">
        <v>44</v>
      </c>
      <c r="B47" s="44" t="inlineStr">
        <is>
          <t>□□□□□□□□■□</t>
        </is>
      </c>
      <c r="C47" s="26" t="n">
        <v>161</v>
      </c>
      <c r="D47" s="26" t="n">
        <v>30</v>
      </c>
      <c r="E47" s="26" t="n">
        <v>8</v>
      </c>
      <c r="F47" s="26" t="inlineStr">
        <is>
          <t>40~45</t>
        </is>
      </c>
      <c r="G47" s="26" t="inlineStr">
        <is>
          <t>짝수</t>
        </is>
      </c>
      <c r="H47" s="25" t="n">
        <v>1</v>
      </c>
      <c r="I47" s="44" t="inlineStr">
        <is>
          <t>포함 추천</t>
        </is>
      </c>
      <c r="J47" s="45" t="inlineStr"/>
      <c r="K47" s="45" t="inlineStr"/>
    </row>
    <row r="48">
      <c r="A48" s="25" t="n">
        <v>45</v>
      </c>
      <c r="B48" s="44" t="inlineStr">
        <is>
          <t>□□□□■■□□■□</t>
        </is>
      </c>
      <c r="C48" s="26" t="n">
        <v>174</v>
      </c>
      <c r="D48" s="26" t="n">
        <v>6</v>
      </c>
      <c r="E48" s="26" t="n">
        <v>4</v>
      </c>
      <c r="F48" s="26" t="inlineStr">
        <is>
          <t>40~45</t>
        </is>
      </c>
      <c r="G48" s="26" t="inlineStr">
        <is>
          <t>홀수</t>
        </is>
      </c>
      <c r="H48" s="25" t="n">
        <v>0</v>
      </c>
      <c r="I48" s="44" t="inlineStr">
        <is>
          <t>포함 추천 (핫넘버)</t>
        </is>
      </c>
      <c r="J48" s="45" t="inlineStr"/>
      <c r="K48" s="45" t="inlineStr"/>
    </row>
    <row r="49">
      <c r="A49" s="21" t="inlineStr">
        <is>
          <t>※ 제외(J열): X 선택 시 해당 번호 제외  │  고정(K열): O 선택 시 필수 포함(최대5개)  │  추천점수: 0~1=포함  2=중립  3~4=제외고려  │  Z점수↑=과도결번(포함 신호)  │  참고용 통계입니다.</t>
        </is>
      </c>
    </row>
    <row r="50" ht="22" customHeight="1">
      <c r="A50" s="50" t="inlineStr">
        <is>
          <t>F9 랜덤 생성기 — F9를 누르면 제외수를 피하고 고정수를 포함한 새 번호가 생성됩니다</t>
        </is>
      </c>
    </row>
    <row r="51" ht="22" customHeight="1">
      <c r="A51" s="51" t="inlineStr">
        <is>
          <t>생성 번호 →</t>
        </is>
      </c>
      <c r="C51" s="52">
        <f>INDEX($O$60:$O$104,MATCH(1,$Q$60:$Q$104,0))</f>
        <v/>
      </c>
      <c r="D51" s="52">
        <f>INDEX($O$60:$O$104,MATCH(2,$Q$60:$Q$104,0))</f>
        <v/>
      </c>
      <c r="E51" s="52">
        <f>INDEX($O$60:$O$104,MATCH(3,$Q$60:$Q$104,0))</f>
        <v/>
      </c>
      <c r="F51" s="52">
        <f>INDEX($O$60:$O$104,MATCH(4,$Q$60:$Q$104,0))</f>
        <v/>
      </c>
      <c r="G51" s="52">
        <f>INDEX($O$60:$O$104,MATCH(5,$Q$60:$Q$104,0))</f>
        <v/>
      </c>
      <c r="H51" s="52">
        <f>INDEX($O$60:$O$104,MATCH(6,$Q$60:$Q$104,0))</f>
        <v/>
      </c>
    </row>
    <row r="52" ht="20" customHeight="1">
      <c r="A52" s="51" t="inlineStr">
        <is>
          <t>분석 요약 →</t>
        </is>
      </c>
      <c r="B52" s="51" t="inlineStr">
        <is>
          <t>합계</t>
        </is>
      </c>
      <c r="C52" s="45">
        <f>B58</f>
        <v/>
      </c>
      <c r="D52" s="51" t="inlineStr">
        <is>
          <t>홀짝</t>
        </is>
      </c>
      <c r="E52" s="45">
        <f>B59</f>
        <v/>
      </c>
      <c r="F52" s="51" t="inlineStr">
        <is>
          <t>연속쌍</t>
        </is>
      </c>
      <c r="G52" s="45">
        <f>B60</f>
        <v/>
      </c>
      <c r="H52" s="51" t="inlineStr">
        <is>
          <t>번호폭</t>
        </is>
      </c>
      <c r="I52" s="45">
        <f>B61</f>
        <v/>
      </c>
      <c r="J52" s="51" t="inlineStr">
        <is>
          <t>AC</t>
        </is>
      </c>
      <c r="K52" s="45">
        <f>B62</f>
        <v/>
      </c>
      <c r="L52" s="51" t="inlineStr">
        <is>
          <t>필터</t>
        </is>
      </c>
      <c r="M52" s="45">
        <f>B63</f>
        <v/>
      </c>
    </row>
    <row r="53" ht="20" customHeight="1">
      <c r="A53" s="51" t="inlineStr">
        <is>
          <t>구간 분포 →</t>
        </is>
      </c>
      <c r="B53" s="51" t="inlineStr">
        <is>
          <t>1~9</t>
        </is>
      </c>
      <c r="C53" s="45">
        <f>B64</f>
        <v/>
      </c>
      <c r="D53" s="51" t="inlineStr">
        <is>
          <t>10~19</t>
        </is>
      </c>
      <c r="E53" s="45">
        <f>B65</f>
        <v/>
      </c>
      <c r="F53" s="51" t="inlineStr">
        <is>
          <t>20~29</t>
        </is>
      </c>
      <c r="G53" s="45">
        <f>B66</f>
        <v/>
      </c>
      <c r="H53" s="51" t="inlineStr">
        <is>
          <t>30~39</t>
        </is>
      </c>
      <c r="I53" s="45">
        <f>B67</f>
        <v/>
      </c>
      <c r="J53" s="51" t="inlineStr">
        <is>
          <t>40~45</t>
        </is>
      </c>
      <c r="K53" s="45">
        <f>B68</f>
        <v/>
      </c>
    </row>
    <row r="54" ht="20" customHeight="1">
      <c r="A54" s="51" t="inlineStr">
        <is>
          <t>교차 매칭 →</t>
        </is>
      </c>
      <c r="B54" s="51" t="inlineStr">
        <is>
          <t>1등</t>
        </is>
      </c>
      <c r="C54" s="45">
        <f>B71</f>
        <v/>
      </c>
      <c r="D54" s="51" t="inlineStr">
        <is>
          <t>2등</t>
        </is>
      </c>
      <c r="E54" s="45">
        <f>B72</f>
        <v/>
      </c>
      <c r="F54" s="51" t="inlineStr">
        <is>
          <t>3등</t>
        </is>
      </c>
      <c r="G54" s="45">
        <f>B73</f>
        <v/>
      </c>
      <c r="H54" s="51" t="inlineStr">
        <is>
          <t>4등</t>
        </is>
      </c>
      <c r="I54" s="45">
        <f>B74</f>
        <v/>
      </c>
      <c r="J54" s="51" t="inlineStr">
        <is>
          <t>5등</t>
        </is>
      </c>
      <c r="K54" s="45">
        <f>B75</f>
        <v/>
      </c>
    </row>
    <row r="55">
      <c r="A55" s="24" t="inlineStr">
        <is>
          <t>내 번호 (생성 연동)</t>
        </is>
      </c>
      <c r="B55" s="24" t="inlineStr">
        <is>
          <t>→</t>
        </is>
      </c>
      <c r="C55" s="52">
        <f>C51</f>
        <v/>
      </c>
      <c r="D55" s="52">
        <f>D51</f>
        <v/>
      </c>
      <c r="E55" s="52">
        <f>E51</f>
        <v/>
      </c>
      <c r="F55" s="52">
        <f>F51</f>
        <v/>
      </c>
      <c r="G55" s="52">
        <f>G51</f>
        <v/>
      </c>
      <c r="H55" s="52">
        <f>H51</f>
        <v/>
      </c>
    </row>
    <row r="58">
      <c r="B58" s="45">
        <f>SUM(C51:H51)</f>
        <v/>
      </c>
      <c r="M58" s="45">
        <f>SMALL($C$51:$H$51,2)-SMALL($C$51:$H$51,1)</f>
        <v/>
      </c>
    </row>
    <row r="59">
      <c r="B59" s="45">
        <f>SUMPRODUCT(--(MOD(C51:H51,2)=1))&amp;"/"&amp;SUMPRODUCT(--(MOD(C51:H51,2)=0))&amp;"개"</f>
        <v/>
      </c>
      <c r="M59" s="45">
        <f>SMALL($C$51:$H$51,3)-SMALL($C$51:$H$51,1)</f>
        <v/>
      </c>
      <c r="O59" s="53" t="inlineStr">
        <is>
          <t>[생성기 헬퍼]</t>
        </is>
      </c>
    </row>
    <row r="60">
      <c r="B60" s="45">
        <f>(SMALL(C51:H51,2)-SMALL(C51:H51,1)=1)+(SMALL(C51:H51,3)-SMALL(C51:H51,2)=1)+(SMALL(C51:H51,4)-SMALL(C51:H51,3)=1)+(SMALL(C51:H51,5)-SMALL(C51:H51,4)=1)+(SMALL(C51:H51,6)-SMALL(C51:H51,5)=1)&amp;"쌍"</f>
        <v/>
      </c>
      <c r="M60" s="45">
        <f>SMALL($C$51:$H$51,4)-SMALL($C$51:$H$51,1)</f>
        <v/>
      </c>
      <c r="O60" s="54" t="n">
        <v>1</v>
      </c>
      <c r="P60" s="54">
        <f>IF(INDIRECT("J"&amp;(O60+3))="X",999,IF(INDIRECT("K"&amp;(O60+3))="O",-RAND(),RAND()))</f>
        <v/>
      </c>
      <c r="Q60" s="54">
        <f>RANK(P60,$P$60:$P$104,1)</f>
        <v/>
      </c>
    </row>
    <row r="61">
      <c r="B61" s="45">
        <f>MAX(C51:H51)-MIN(C51:H51)</f>
        <v/>
      </c>
      <c r="M61" s="45">
        <f>SMALL($C$51:$H$51,5)-SMALL($C$51:$H$51,1)</f>
        <v/>
      </c>
      <c r="O61" s="54" t="n">
        <v>2</v>
      </c>
      <c r="P61" s="54">
        <f>IF(INDIRECT("J"&amp;(O61+3))="X",999,IF(INDIRECT("K"&amp;(O61+3))="O",-RAND(),RAND()))</f>
        <v/>
      </c>
      <c r="Q61" s="54">
        <f>RANK(P61,$P$60:$P$104,1)</f>
        <v/>
      </c>
    </row>
    <row r="62">
      <c r="B62" s="45">
        <f>SUMPRODUCT(--(FREQUENCY(M58:M72,M58:M72)&gt;0))-5</f>
        <v/>
      </c>
      <c r="M62" s="45">
        <f>SMALL($C$51:$H$51,6)-SMALL($C$51:$H$51,1)</f>
        <v/>
      </c>
      <c r="O62" s="54" t="n">
        <v>3</v>
      </c>
      <c r="P62" s="54">
        <f>IF(INDIRECT("J"&amp;(O62+3))="X",999,IF(INDIRECT("K"&amp;(O62+3))="O",-RAND(),RAND()))</f>
        <v/>
      </c>
      <c r="Q62" s="54">
        <f>RANK(P62,$P$60:$P$104,1)</f>
        <v/>
      </c>
    </row>
    <row r="63">
      <c r="B63" s="34">
        <f>IF(AND(B58&gt;=78,B58&lt;=197,SUMPRODUCT(--(MOD(C51:H51,2)=1))&gt;=1,SUMPRODUCT(--(MOD(C51:H51,2)=1))&lt;=5,(SMALL(C51:H51,2)-SMALL(C51:H51,1)=1)+(SMALL(C51:H51,3)-SMALL(C51:H51,2)=1)+(SMALL(C51:H51,4)-SMALL(C51:H51,3)=1)+(SMALL(C51:H51,5)-SMALL(C51:H51,4)=1)+(SMALL(C51:H51,6)-SMALL(C51:H51,5)=1)&lt;=2,MAX(SUMPRODUCT(--(C51:H51&gt;=1),--(C51:H51&lt;=9)),SUMPRODUCT(--(C51:H51&gt;=10),--(C51:H51&lt;=19)),SUMPRODUCT(--(C51:H51&gt;=20),--(C51:H51&lt;=29)),SUMPRODUCT(--(C51:H51&gt;=30),--(C51:H51&lt;=39)),SUMPRODUCT(--(C51:H51&gt;=40),--(C51:H51&lt;=45)))&lt;=3,B61&gt;=14),"통과","불통과")</f>
        <v/>
      </c>
      <c r="M63" s="45">
        <f>SMALL($C$51:$H$51,3)-SMALL($C$51:$H$51,2)</f>
        <v/>
      </c>
      <c r="O63" s="54" t="n">
        <v>4</v>
      </c>
      <c r="P63" s="54">
        <f>IF(INDIRECT("J"&amp;(O63+3))="X",999,IF(INDIRECT("K"&amp;(O63+3))="O",-RAND(),RAND()))</f>
        <v/>
      </c>
      <c r="Q63" s="54">
        <f>RANK(P63,$P$60:$P$104,1)</f>
        <v/>
      </c>
    </row>
    <row r="64">
      <c r="B64" s="45">
        <f>SUMPRODUCT(--(C51:H51&gt;=1),--(C51:H51&lt;=9))&amp;"개"</f>
        <v/>
      </c>
      <c r="M64" s="45">
        <f>SMALL($C$51:$H$51,4)-SMALL($C$51:$H$51,2)</f>
        <v/>
      </c>
      <c r="O64" s="54" t="n">
        <v>5</v>
      </c>
      <c r="P64" s="54">
        <f>IF(INDIRECT("J"&amp;(O64+3))="X",999,IF(INDIRECT("K"&amp;(O64+3))="O",-RAND(),RAND()))</f>
        <v/>
      </c>
      <c r="Q64" s="54">
        <f>RANK(P64,$P$60:$P$104,1)</f>
        <v/>
      </c>
    </row>
    <row r="65">
      <c r="B65" s="45">
        <f>SUMPRODUCT(--(C51:H51&gt;=10),--(C51:H51&lt;=19))&amp;"개"</f>
        <v/>
      </c>
      <c r="M65" s="45">
        <f>SMALL($C$51:$H$51,5)-SMALL($C$51:$H$51,2)</f>
        <v/>
      </c>
      <c r="O65" s="54" t="n">
        <v>6</v>
      </c>
      <c r="P65" s="54">
        <f>IF(INDIRECT("J"&amp;(O65+3))="X",999,IF(INDIRECT("K"&amp;(O65+3))="O",-RAND(),RAND()))</f>
        <v/>
      </c>
      <c r="Q65" s="54">
        <f>RANK(P65,$P$60:$P$104,1)</f>
        <v/>
      </c>
    </row>
    <row r="66">
      <c r="B66" s="45">
        <f>SUMPRODUCT(--(C51:H51&gt;=20),--(C51:H51&lt;=29))&amp;"개"</f>
        <v/>
      </c>
      <c r="M66" s="45">
        <f>SMALL($C$51:$H$51,6)-SMALL($C$51:$H$51,2)</f>
        <v/>
      </c>
      <c r="O66" s="54" t="n">
        <v>7</v>
      </c>
      <c r="P66" s="54">
        <f>IF(INDIRECT("J"&amp;(O66+3))="X",999,IF(INDIRECT("K"&amp;(O66+3))="O",-RAND(),RAND()))</f>
        <v/>
      </c>
      <c r="Q66" s="54">
        <f>RANK(P66,$P$60:$P$104,1)</f>
        <v/>
      </c>
    </row>
    <row r="67">
      <c r="B67" s="45">
        <f>SUMPRODUCT(--(C51:H51&gt;=30),--(C51:H51&lt;=39))&amp;"개"</f>
        <v/>
      </c>
      <c r="M67" s="45">
        <f>SMALL($C$51:$H$51,4)-SMALL($C$51:$H$51,3)</f>
        <v/>
      </c>
      <c r="O67" s="54" t="n">
        <v>8</v>
      </c>
      <c r="P67" s="54">
        <f>IF(INDIRECT("J"&amp;(O67+3))="X",999,IF(INDIRECT("K"&amp;(O67+3))="O",-RAND(),RAND()))</f>
        <v/>
      </c>
      <c r="Q67" s="54">
        <f>RANK(P67,$P$60:$P$104,1)</f>
        <v/>
      </c>
    </row>
    <row r="68">
      <c r="B68" s="45">
        <f>SUMPRODUCT(--(C51:H51&gt;=40),--(C51:H51&lt;=45))&amp;"개"</f>
        <v/>
      </c>
      <c r="M68" s="45">
        <f>SMALL($C$51:$H$51,5)-SMALL($C$51:$H$51,3)</f>
        <v/>
      </c>
      <c r="O68" s="54" t="n">
        <v>9</v>
      </c>
      <c r="P68" s="54">
        <f>IF(INDIRECT("J"&amp;(O68+3))="X",999,IF(INDIRECT("K"&amp;(O68+3))="O",-RAND(),RAND()))</f>
        <v/>
      </c>
      <c r="Q68" s="54">
        <f>RANK(P68,$P$60:$P$104,1)</f>
        <v/>
      </c>
    </row>
    <row r="69">
      <c r="M69" s="45">
        <f>SMALL($C$51:$H$51,6)-SMALL($C$51:$H$51,3)</f>
        <v/>
      </c>
      <c r="O69" s="54" t="n">
        <v>10</v>
      </c>
      <c r="P69" s="54">
        <f>IF(INDIRECT("J"&amp;(O69+3))="X",999,IF(INDIRECT("K"&amp;(O69+3))="O",-RAND(),RAND()))</f>
        <v/>
      </c>
      <c r="Q69" s="54">
        <f>RANK(P69,$P$60:$P$104,1)</f>
        <v/>
      </c>
    </row>
    <row r="70">
      <c r="M70" s="45">
        <f>SMALL($C$51:$H$51,5)-SMALL($C$51:$H$51,4)</f>
        <v/>
      </c>
      <c r="O70" s="54" t="n">
        <v>11</v>
      </c>
      <c r="P70" s="54">
        <f>IF(INDIRECT("J"&amp;(O70+3))="X",999,IF(INDIRECT("K"&amp;(O70+3))="O",-RAND(),RAND()))</f>
        <v/>
      </c>
      <c r="Q70" s="54">
        <f>RANK(P70,$P$60:$P$104,1)</f>
        <v/>
      </c>
    </row>
    <row r="71">
      <c r="B71" s="45">
        <f>COUNTIF('_참고계산'!$AV$2:$AV$1224,6)&amp;"회"</f>
        <v/>
      </c>
      <c r="M71" s="45">
        <f>SMALL($C$51:$H$51,6)-SMALL($C$51:$H$51,4)</f>
        <v/>
      </c>
      <c r="O71" s="54" t="n">
        <v>12</v>
      </c>
      <c r="P71" s="54">
        <f>IF(INDIRECT("J"&amp;(O71+3))="X",999,IF(INDIRECT("K"&amp;(O71+3))="O",-RAND(),RAND()))</f>
        <v/>
      </c>
      <c r="Q71" s="54">
        <f>RANK(P71,$P$60:$P$104,1)</f>
        <v/>
      </c>
    </row>
    <row r="72">
      <c r="B72" s="45">
        <f>SUMPRODUCT(('_참고계산'!$AV$2:$AV$1224=5)*('_참고계산'!$AW$2:$AW$1224=1))&amp;"회"</f>
        <v/>
      </c>
      <c r="M72" s="45">
        <f>SMALL($C$51:$H$51,6)-SMALL($C$51:$H$51,5)</f>
        <v/>
      </c>
      <c r="O72" s="54" t="n">
        <v>13</v>
      </c>
      <c r="P72" s="54">
        <f>IF(INDIRECT("J"&amp;(O72+3))="X",999,IF(INDIRECT("K"&amp;(O72+3))="O",-RAND(),RAND()))</f>
        <v/>
      </c>
      <c r="Q72" s="54">
        <f>RANK(P72,$P$60:$P$104,1)</f>
        <v/>
      </c>
    </row>
    <row r="73">
      <c r="B73" s="45">
        <f>COUNTIFS('_참고계산'!$AV$2:$AV$1224,5,'_참고계산'!$AW$2:$AW$1224,0)&amp;"회"</f>
        <v/>
      </c>
      <c r="O73" s="54" t="n">
        <v>14</v>
      </c>
      <c r="P73" s="54">
        <f>IF(INDIRECT("J"&amp;(O73+3))="X",999,IF(INDIRECT("K"&amp;(O73+3))="O",-RAND(),RAND()))</f>
        <v/>
      </c>
      <c r="Q73" s="54">
        <f>RANK(P73,$P$60:$P$104,1)</f>
        <v/>
      </c>
    </row>
    <row r="74">
      <c r="B74" s="45">
        <f>COUNTIF('_참고계산'!$AV$2:$AV$1224,4)&amp;"회"</f>
        <v/>
      </c>
      <c r="O74" s="54" t="n">
        <v>15</v>
      </c>
      <c r="P74" s="54">
        <f>IF(INDIRECT("J"&amp;(O74+3))="X",999,IF(INDIRECT("K"&amp;(O74+3))="O",-RAND(),RAND()))</f>
        <v/>
      </c>
      <c r="Q74" s="54">
        <f>RANK(P74,$P$60:$P$104,1)</f>
        <v/>
      </c>
    </row>
    <row r="75">
      <c r="B75" s="45">
        <f>COUNTIF('_참고계산'!$AV$2:$AV$1224,3)&amp;"회"</f>
        <v/>
      </c>
      <c r="O75" s="54" t="n">
        <v>16</v>
      </c>
      <c r="P75" s="54">
        <f>IF(INDIRECT("J"&amp;(O75+3))="X",999,IF(INDIRECT("K"&amp;(O75+3))="O",-RAND(),RAND()))</f>
        <v/>
      </c>
      <c r="Q75" s="54">
        <f>RANK(P75,$P$60:$P$104,1)</f>
        <v/>
      </c>
    </row>
    <row r="76">
      <c r="O76" s="54" t="n">
        <v>17</v>
      </c>
      <c r="P76" s="54">
        <f>IF(INDIRECT("J"&amp;(O76+3))="X",999,IF(INDIRECT("K"&amp;(O76+3))="O",-RAND(),RAND()))</f>
        <v/>
      </c>
      <c r="Q76" s="54">
        <f>RANK(P76,$P$60:$P$104,1)</f>
        <v/>
      </c>
    </row>
    <row r="77">
      <c r="O77" s="54" t="n">
        <v>18</v>
      </c>
      <c r="P77" s="54">
        <f>IF(INDIRECT("J"&amp;(O77+3))="X",999,IF(INDIRECT("K"&amp;(O77+3))="O",-RAND(),RAND()))</f>
        <v/>
      </c>
      <c r="Q77" s="54">
        <f>RANK(P77,$P$60:$P$104,1)</f>
        <v/>
      </c>
    </row>
    <row r="78">
      <c r="A78" s="37" t="inlineStr">
        <is>
          <t>☕ 커피 한잔 후원  —  강재영  —  신한은행 110-496-114465  —  123lotto.co.kr</t>
        </is>
      </c>
      <c r="O78" s="54" t="n">
        <v>19</v>
      </c>
      <c r="P78" s="54">
        <f>IF(INDIRECT("J"&amp;(O78+3))="X",999,IF(INDIRECT("K"&amp;(O78+3))="O",-RAND(),RAND()))</f>
        <v/>
      </c>
      <c r="Q78" s="54">
        <f>RANK(P78,$P$60:$P$104,1)</f>
        <v/>
      </c>
    </row>
    <row r="79">
      <c r="O79" s="54" t="n">
        <v>20</v>
      </c>
      <c r="P79" s="54">
        <f>IF(INDIRECT("J"&amp;(O79+3))="X",999,IF(INDIRECT("K"&amp;(O79+3))="O",-RAND(),RAND()))</f>
        <v/>
      </c>
      <c r="Q79" s="54">
        <f>RANK(P79,$P$60:$P$104,1)</f>
        <v/>
      </c>
    </row>
    <row r="80">
      <c r="O80" s="54" t="n">
        <v>21</v>
      </c>
      <c r="P80" s="54">
        <f>IF(INDIRECT("J"&amp;(O80+3))="X",999,IF(INDIRECT("K"&amp;(O80+3))="O",-RAND(),RAND()))</f>
        <v/>
      </c>
      <c r="Q80" s="54">
        <f>RANK(P80,$P$60:$P$104,1)</f>
        <v/>
      </c>
    </row>
    <row r="81">
      <c r="O81" s="54" t="n">
        <v>22</v>
      </c>
      <c r="P81" s="54">
        <f>IF(INDIRECT("J"&amp;(O81+3))="X",999,IF(INDIRECT("K"&amp;(O81+3))="O",-RAND(),RAND()))</f>
        <v/>
      </c>
      <c r="Q81" s="54">
        <f>RANK(P81,$P$60:$P$104,1)</f>
        <v/>
      </c>
    </row>
    <row r="82">
      <c r="O82" s="54" t="n">
        <v>23</v>
      </c>
      <c r="P82" s="54">
        <f>IF(INDIRECT("J"&amp;(O82+3))="X",999,IF(INDIRECT("K"&amp;(O82+3))="O",-RAND(),RAND()))</f>
        <v/>
      </c>
      <c r="Q82" s="54">
        <f>RANK(P82,$P$60:$P$104,1)</f>
        <v/>
      </c>
    </row>
    <row r="83">
      <c r="O83" s="54" t="n">
        <v>24</v>
      </c>
      <c r="P83" s="54">
        <f>IF(INDIRECT("J"&amp;(O83+3))="X",999,IF(INDIRECT("K"&amp;(O83+3))="O",-RAND(),RAND()))</f>
        <v/>
      </c>
      <c r="Q83" s="54">
        <f>RANK(P83,$P$60:$P$104,1)</f>
        <v/>
      </c>
    </row>
    <row r="84">
      <c r="O84" s="54" t="n">
        <v>25</v>
      </c>
      <c r="P84" s="54">
        <f>IF(INDIRECT("J"&amp;(O84+3))="X",999,IF(INDIRECT("K"&amp;(O84+3))="O",-RAND(),RAND()))</f>
        <v/>
      </c>
      <c r="Q84" s="54">
        <f>RANK(P84,$P$60:$P$104,1)</f>
        <v/>
      </c>
    </row>
    <row r="85">
      <c r="O85" s="54" t="n">
        <v>26</v>
      </c>
      <c r="P85" s="54">
        <f>IF(INDIRECT("J"&amp;(O85+3))="X",999,IF(INDIRECT("K"&amp;(O85+3))="O",-RAND(),RAND()))</f>
        <v/>
      </c>
      <c r="Q85" s="54">
        <f>RANK(P85,$P$60:$P$104,1)</f>
        <v/>
      </c>
    </row>
    <row r="86">
      <c r="O86" s="54" t="n">
        <v>27</v>
      </c>
      <c r="P86" s="54">
        <f>IF(INDIRECT("J"&amp;(O86+3))="X",999,IF(INDIRECT("K"&amp;(O86+3))="O",-RAND(),RAND()))</f>
        <v/>
      </c>
      <c r="Q86" s="54">
        <f>RANK(P86,$P$60:$P$104,1)</f>
        <v/>
      </c>
    </row>
    <row r="87">
      <c r="O87" s="54" t="n">
        <v>28</v>
      </c>
      <c r="P87" s="54">
        <f>IF(INDIRECT("J"&amp;(O87+3))="X",999,IF(INDIRECT("K"&amp;(O87+3))="O",-RAND(),RAND()))</f>
        <v/>
      </c>
      <c r="Q87" s="54">
        <f>RANK(P87,$P$60:$P$104,1)</f>
        <v/>
      </c>
    </row>
    <row r="88">
      <c r="O88" s="54" t="n">
        <v>29</v>
      </c>
      <c r="P88" s="54">
        <f>IF(INDIRECT("J"&amp;(O88+3))="X",999,IF(INDIRECT("K"&amp;(O88+3))="O",-RAND(),RAND()))</f>
        <v/>
      </c>
      <c r="Q88" s="54">
        <f>RANK(P88,$P$60:$P$104,1)</f>
        <v/>
      </c>
    </row>
    <row r="89">
      <c r="O89" s="54" t="n">
        <v>30</v>
      </c>
      <c r="P89" s="54">
        <f>IF(INDIRECT("J"&amp;(O89+3))="X",999,IF(INDIRECT("K"&amp;(O89+3))="O",-RAND(),RAND()))</f>
        <v/>
      </c>
      <c r="Q89" s="54">
        <f>RANK(P89,$P$60:$P$104,1)</f>
        <v/>
      </c>
    </row>
    <row r="90">
      <c r="O90" s="54" t="n">
        <v>31</v>
      </c>
      <c r="P90" s="54">
        <f>IF(INDIRECT("J"&amp;(O90+3))="X",999,IF(INDIRECT("K"&amp;(O90+3))="O",-RAND(),RAND()))</f>
        <v/>
      </c>
      <c r="Q90" s="54">
        <f>RANK(P90,$P$60:$P$104,1)</f>
        <v/>
      </c>
    </row>
    <row r="91">
      <c r="O91" s="54" t="n">
        <v>32</v>
      </c>
      <c r="P91" s="54">
        <f>IF(INDIRECT("J"&amp;(O91+3))="X",999,IF(INDIRECT("K"&amp;(O91+3))="O",-RAND(),RAND()))</f>
        <v/>
      </c>
      <c r="Q91" s="54">
        <f>RANK(P91,$P$60:$P$104,1)</f>
        <v/>
      </c>
    </row>
    <row r="92">
      <c r="O92" s="54" t="n">
        <v>33</v>
      </c>
      <c r="P92" s="54">
        <f>IF(INDIRECT("J"&amp;(O92+3))="X",999,IF(INDIRECT("K"&amp;(O92+3))="O",-RAND(),RAND()))</f>
        <v/>
      </c>
      <c r="Q92" s="54">
        <f>RANK(P92,$P$60:$P$104,1)</f>
        <v/>
      </c>
    </row>
    <row r="93">
      <c r="O93" s="54" t="n">
        <v>34</v>
      </c>
      <c r="P93" s="54">
        <f>IF(INDIRECT("J"&amp;(O93+3))="X",999,IF(INDIRECT("K"&amp;(O93+3))="O",-RAND(),RAND()))</f>
        <v/>
      </c>
      <c r="Q93" s="54">
        <f>RANK(P93,$P$60:$P$104,1)</f>
        <v/>
      </c>
    </row>
    <row r="94">
      <c r="O94" s="54" t="n">
        <v>35</v>
      </c>
      <c r="P94" s="54">
        <f>IF(INDIRECT("J"&amp;(O94+3))="X",999,IF(INDIRECT("K"&amp;(O94+3))="O",-RAND(),RAND()))</f>
        <v/>
      </c>
      <c r="Q94" s="54">
        <f>RANK(P94,$P$60:$P$104,1)</f>
        <v/>
      </c>
    </row>
    <row r="95">
      <c r="O95" s="54" t="n">
        <v>36</v>
      </c>
      <c r="P95" s="54">
        <f>IF(INDIRECT("J"&amp;(O95+3))="X",999,IF(INDIRECT("K"&amp;(O95+3))="O",-RAND(),RAND()))</f>
        <v/>
      </c>
      <c r="Q95" s="54">
        <f>RANK(P95,$P$60:$P$104,1)</f>
        <v/>
      </c>
    </row>
    <row r="96">
      <c r="O96" s="54" t="n">
        <v>37</v>
      </c>
      <c r="P96" s="54">
        <f>IF(INDIRECT("J"&amp;(O96+3))="X",999,IF(INDIRECT("K"&amp;(O96+3))="O",-RAND(),RAND()))</f>
        <v/>
      </c>
      <c r="Q96" s="54">
        <f>RANK(P96,$P$60:$P$104,1)</f>
        <v/>
      </c>
    </row>
    <row r="97">
      <c r="O97" s="54" t="n">
        <v>38</v>
      </c>
      <c r="P97" s="54">
        <f>IF(INDIRECT("J"&amp;(O97+3))="X",999,IF(INDIRECT("K"&amp;(O97+3))="O",-RAND(),RAND()))</f>
        <v/>
      </c>
      <c r="Q97" s="54">
        <f>RANK(P97,$P$60:$P$104,1)</f>
        <v/>
      </c>
    </row>
    <row r="98">
      <c r="O98" s="54" t="n">
        <v>39</v>
      </c>
      <c r="P98" s="54">
        <f>IF(INDIRECT("J"&amp;(O98+3))="X",999,IF(INDIRECT("K"&amp;(O98+3))="O",-RAND(),RAND()))</f>
        <v/>
      </c>
      <c r="Q98" s="54">
        <f>RANK(P98,$P$60:$P$104,1)</f>
        <v/>
      </c>
    </row>
    <row r="99">
      <c r="O99" s="54" t="n">
        <v>40</v>
      </c>
      <c r="P99" s="54">
        <f>IF(INDIRECT("J"&amp;(O99+3))="X",999,IF(INDIRECT("K"&amp;(O99+3))="O",-RAND(),RAND()))</f>
        <v/>
      </c>
      <c r="Q99" s="54">
        <f>RANK(P99,$P$60:$P$104,1)</f>
        <v/>
      </c>
    </row>
    <row r="100">
      <c r="O100" s="54" t="n">
        <v>41</v>
      </c>
      <c r="P100" s="54">
        <f>IF(INDIRECT("J"&amp;(O100+3))="X",999,IF(INDIRECT("K"&amp;(O100+3))="O",-RAND(),RAND()))</f>
        <v/>
      </c>
      <c r="Q100" s="54">
        <f>RANK(P100,$P$60:$P$104,1)</f>
        <v/>
      </c>
    </row>
    <row r="101">
      <c r="O101" s="54" t="n">
        <v>42</v>
      </c>
      <c r="P101" s="54">
        <f>IF(INDIRECT("J"&amp;(O101+3))="X",999,IF(INDIRECT("K"&amp;(O101+3))="O",-RAND(),RAND()))</f>
        <v/>
      </c>
      <c r="Q101" s="54">
        <f>RANK(P101,$P$60:$P$104,1)</f>
        <v/>
      </c>
    </row>
    <row r="102">
      <c r="O102" s="54" t="n">
        <v>43</v>
      </c>
      <c r="P102" s="54">
        <f>IF(INDIRECT("J"&amp;(O102+3))="X",999,IF(INDIRECT("K"&amp;(O102+3))="O",-RAND(),RAND()))</f>
        <v/>
      </c>
      <c r="Q102" s="54">
        <f>RANK(P102,$P$60:$P$104,1)</f>
        <v/>
      </c>
    </row>
    <row r="103">
      <c r="O103" s="54" t="n">
        <v>44</v>
      </c>
      <c r="P103" s="54">
        <f>IF(INDIRECT("J"&amp;(O103+3))="X",999,IF(INDIRECT("K"&amp;(O103+3))="O",-RAND(),RAND()))</f>
        <v/>
      </c>
      <c r="Q103" s="54">
        <f>RANK(P103,$P$60:$P$104,1)</f>
        <v/>
      </c>
    </row>
    <row r="104">
      <c r="O104" s="54" t="n">
        <v>45</v>
      </c>
      <c r="P104" s="54">
        <f>IF(INDIRECT("J"&amp;(O104+3))="X",999,IF(INDIRECT("K"&amp;(O104+3))="O",-RAND(),RAND()))</f>
        <v/>
      </c>
      <c r="Q104" s="54">
        <f>RANK(P104,$P$60:$P$104,1)</f>
        <v/>
      </c>
    </row>
  </sheetData>
  <mergeCells count="5">
    <mergeCell ref="A50:K50"/>
    <mergeCell ref="A78:K78"/>
    <mergeCell ref="A2:K2"/>
    <mergeCell ref="A49:K49"/>
    <mergeCell ref="A1:K1"/>
  </mergeCells>
  <conditionalFormatting sqref="A4:K48">
    <cfRule type="expression" priority="1" dxfId="0">
      <formula>$J4="X"</formula>
    </cfRule>
    <cfRule type="expression" priority="2" dxfId="1">
      <formula>$K4="O"</formula>
    </cfRule>
  </conditionalFormatting>
  <dataValidations count="2">
    <dataValidation sqref="J4:J48" showDropDown="0" showInputMessage="0" showErrorMessage="0" allowBlank="1" type="list">
      <formula1>"X,"</formula1>
    </dataValidation>
    <dataValidation sqref="K4:K48" showDropDown="0" showInputMessage="0" showErrorMessage="0" allowBlank="1" type="list">
      <formula1>"O,"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B144"/>
  <sheetViews>
    <sheetView workbookViewId="0">
      <pane ySplit="15" topLeftCell="A16" activePane="bottomLeft" state="frozen"/>
      <selection pane="bottomLeft"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7" customWidth="1" min="5" max="5"/>
    <col width="7" customWidth="1" min="6" max="6"/>
    <col width="11" customWidth="1" min="7" max="7"/>
    <col width="7" customWidth="1" min="8" max="8"/>
    <col width="7" customWidth="1" min="9" max="9"/>
    <col width="7" customWidth="1" min="10" max="10"/>
  </cols>
  <sheetData>
    <row r="1" ht="24" customHeight="1">
      <c r="A1" s="1" t="inlineStr">
        <is>
          <t>번호 생성기 — 생성된 번호 조합 상세 분석  (총 1223회차 / 기준: 1223회차)</t>
        </is>
      </c>
    </row>
    <row r="2">
      <c r="A2" s="2" t="inlineStr">
        <is>
          <t>번호선택_참고표의 생성 번호(C51:H51)와 연동.  F9로 새 번호 생성 시 모든 분석이 자동 갱신됩니다.  초록=긍정  노랑=중립  빨강=주의</t>
        </is>
      </c>
    </row>
    <row r="4" ht="22" customHeight="1">
      <c r="A4" s="55" t="inlineStr">
        <is>
          <t>■ 생성 번호</t>
        </is>
      </c>
    </row>
    <row r="5" ht="36" customHeight="1">
      <c r="A5" s="56" t="inlineStr">
        <is>
          <t>번호</t>
        </is>
      </c>
      <c r="B5" s="57">
        <f>INDEX($J$100:$O$100,1,1)</f>
        <v/>
      </c>
      <c r="C5" s="57">
        <f>INDEX($J$100:$O$100,1,2)</f>
        <v/>
      </c>
      <c r="D5" s="57">
        <f>INDEX($J$100:$O$100,1,3)</f>
        <v/>
      </c>
      <c r="E5" s="57">
        <f>INDEX($J$100:$O$100,1,4)</f>
        <v/>
      </c>
      <c r="F5" s="57">
        <f>INDEX($J$100:$O$100,1,5)</f>
        <v/>
      </c>
      <c r="G5" s="57">
        <f>INDEX($J$100:$O$100,1,6)</f>
        <v/>
      </c>
    </row>
    <row r="6" ht="4" customHeight="1"/>
    <row r="7" ht="20" customHeight="1">
      <c r="A7" s="58" t="inlineStr">
        <is>
          <t>기본 정보</t>
        </is>
      </c>
      <c r="D7" s="58" t="inlineStr">
        <is>
          <t>구간 분포</t>
        </is>
      </c>
      <c r="G7" s="58" t="inlineStr">
        <is>
          <t>교차 매칭</t>
        </is>
      </c>
    </row>
    <row r="8">
      <c r="A8" s="56" t="inlineStr">
        <is>
          <t>합계</t>
        </is>
      </c>
      <c r="B8" s="59">
        <f>SUM('번호선택_참고표'!$C$51:$H$51)</f>
        <v/>
      </c>
      <c r="D8" s="56" t="inlineStr">
        <is>
          <t>1~9</t>
        </is>
      </c>
      <c r="E8" s="59">
        <f>SUMPRODUCT(--('번호선택_참고표'!$C$51:$H$51&gt;=1),--('번호선택_참고표'!$C$51:$H$51&lt;=9))&amp;"개"</f>
        <v/>
      </c>
      <c r="G8" s="56" t="inlineStr">
        <is>
          <t>1등</t>
        </is>
      </c>
      <c r="H8" s="59">
        <f>COUNTIF('_참고계산'!$AV$2:$AV$1224,6)&amp;"회"</f>
        <v/>
      </c>
    </row>
    <row r="9">
      <c r="A9" s="56" t="inlineStr">
        <is>
          <t>홀짝</t>
        </is>
      </c>
      <c r="B9" s="59">
        <f>SUMPRODUCT(--(MOD('번호선택_참고표'!$C$51:$H$51,2)=1))&amp;"/"&amp;SUMPRODUCT(--(MOD('번호선택_참고표'!$C$51:$H$51,2)=0))&amp;"개"</f>
        <v/>
      </c>
      <c r="D9" s="56" t="inlineStr">
        <is>
          <t>10~19</t>
        </is>
      </c>
      <c r="E9" s="59">
        <f>SUMPRODUCT(--('번호선택_참고표'!$C$51:$H$51&gt;=10),--('번호선택_참고표'!$C$51:$H$51&lt;=19))&amp;"개"</f>
        <v/>
      </c>
      <c r="G9" s="56" t="inlineStr">
        <is>
          <t>2등+보너스</t>
        </is>
      </c>
      <c r="H9" s="59">
        <f>SUMPRODUCT(('_참고계산'!$AV$2:$AV$1224=5)*('_참고계산'!$AW$2:$AW$1224=1))&amp;"회"</f>
        <v/>
      </c>
    </row>
    <row r="10">
      <c r="A10" s="56" t="inlineStr">
        <is>
          <t>번호폭</t>
        </is>
      </c>
      <c r="B10" s="59">
        <f>MAX('번호선택_참고표'!$C$51:$H$51)-MIN('번호선택_참고표'!$C$51:$H$51)</f>
        <v/>
      </c>
      <c r="D10" s="56" t="inlineStr">
        <is>
          <t>20~29</t>
        </is>
      </c>
      <c r="E10" s="59">
        <f>SUMPRODUCT(--('번호선택_참고표'!$C$51:$H$51&gt;=20),--('번호선택_참고표'!$C$51:$H$51&lt;=29))&amp;"개"</f>
        <v/>
      </c>
      <c r="G10" s="56" t="inlineStr">
        <is>
          <t>3등</t>
        </is>
      </c>
      <c r="H10" s="59">
        <f>COUNTIFS('_참고계산'!$AV$2:$AV$1224,5,'_참고계산'!$AW$2:$AW$1224,0)&amp;"회"</f>
        <v/>
      </c>
    </row>
    <row r="11">
      <c r="A11" s="56" t="inlineStr">
        <is>
          <t>연속쌍</t>
        </is>
      </c>
      <c r="B11" s="59">
        <f>SUMPRODUCT(--(ABS(INDEX($J$100:$O$100,1,2)-INDEX($J$100:$O$100,1,1))=1))+SUMPRODUCT(--(ABS(INDEX($J$100:$O$100,1,3)-INDEX($J$100:$O$100,1,2))=1))+SUMPRODUCT(--(ABS(INDEX($J$100:$O$100,1,4)-INDEX($J$100:$O$100,1,3))=1))+SUMPRODUCT(--(ABS(INDEX($J$100:$O$100,1,5)-INDEX($J$100:$O$100,1,4))=1))+SUMPRODUCT(--(ABS(INDEX($J$100:$O$100,1,6)-INDEX($J$100:$O$100,1,5))=1))&amp;"쌍"</f>
        <v/>
      </c>
      <c r="D11" s="56" t="inlineStr">
        <is>
          <t>30~39</t>
        </is>
      </c>
      <c r="E11" s="59">
        <f>SUMPRODUCT(--('번호선택_참고표'!$C$51:$H$51&gt;=30),--('번호선택_참고표'!$C$51:$H$51&lt;=39))&amp;"개"</f>
        <v/>
      </c>
      <c r="G11" s="56" t="inlineStr">
        <is>
          <t>4등</t>
        </is>
      </c>
      <c r="H11" s="59">
        <f>COUNTIF('_참고계산'!$AV$2:$AV$1224,4)&amp;"회"</f>
        <v/>
      </c>
    </row>
    <row r="12">
      <c r="A12" s="56" t="inlineStr">
        <is>
          <t>AC값</t>
        </is>
      </c>
      <c r="B12" s="59">
        <f>SUMPRODUCT(--(FREQUENCY($Q$100:$Q$114,$Q$100:$Q$114)&gt;0))-5</f>
        <v/>
      </c>
      <c r="D12" s="56" t="inlineStr">
        <is>
          <t>40~45</t>
        </is>
      </c>
      <c r="E12" s="59">
        <f>SUMPRODUCT(--('번호선택_참고표'!$C$51:$H$51&gt;=40),--('번호선택_참고표'!$C$51:$H$51&lt;=45))&amp;"개"</f>
        <v/>
      </c>
      <c r="G12" s="56" t="inlineStr">
        <is>
          <t>5등</t>
        </is>
      </c>
      <c r="H12" s="59">
        <f>COUNTIF('_참고계산'!$AV$2:$AV$1224,3)&amp;"회"</f>
        <v/>
      </c>
    </row>
    <row r="13" ht="22" customHeight="1">
      <c r="A13" s="60">
        <f>"필터: "&amp;IF(AND(SUM('번호선택_참고표'!$C$51:$H$51)&gt;=78,SUM('번호선택_참고표'!$C$51:$H$51)&lt;=197),"합계✓ ","합계✗ ")&amp;IF(AND(SUMPRODUCT(--(MOD('번호선택_참고표'!$C$51:$H$51,2)=1))&gt;=1,SUMPRODUCT(--(MOD('번호선택_참고표'!$C$51:$H$51,2)=1))&lt;=5),"홀짝✓ ","홀짝✗ ")&amp;IF(SUMPRODUCT(--(ABS(INDEX($J$100:$O$100,1,2)-INDEX($J$100:$O$100,1,1))=1))+SUMPRODUCT(--(ABS(INDEX($J$100:$O$100,1,3)-INDEX($J$100:$O$100,1,2))=1))+SUMPRODUCT(--(ABS(INDEX($J$100:$O$100,1,4)-INDEX($J$100:$O$100,1,3))=1))+SUMPRODUCT(--(ABS(INDEX($J$100:$O$100,1,5)-INDEX($J$100:$O$100,1,4))=1))+SUMPRODUCT(--(ABS(INDEX($J$100:$O$100,1,6)-INDEX($J$100:$O$100,1,5))=1))&lt;=2,"연속✓ ","연속✗ ")&amp;IF(MAX(SUMPRODUCT(--('번호선택_참고표'!$C$51:$H$51&gt;=1),--('번호선택_참고표'!$C$51:$H$51&lt;=9)),SUMPRODUCT(--('번호선택_참고표'!$C$51:$H$51&gt;=10),--('번호선택_참고표'!$C$51:$H$51&lt;=19)),SUMPRODUCT(--('번호선택_참고표'!$C$51:$H$51&gt;=20),--('번호선택_참고표'!$C$51:$H$51&lt;=29)),SUMPRODUCT(--('번호선택_참고표'!$C$51:$H$51&gt;=30),--('번호선택_참고표'!$C$51:$H$51&lt;=39)),SUMPRODUCT(--('번호선택_참고표'!$C$51:$H$51&gt;=40),--('번호선택_참고표'!$C$51:$H$51&lt;=45)))&lt;=3,"구간✓ ","구간✗ ")&amp;IF(MAX('번호선택_참고표'!$C$51:$H$51)-MIN('번호선택_참고표'!$C$51:$H$51)&gt;=14,"폭✓","폭✗")</f>
        <v/>
      </c>
    </row>
    <row r="14" ht="24" customHeight="1">
      <c r="A14" s="24">
        <f>IF(AND(AND(SUM('번호선택_참고표'!$C$51:$H$51)&gt;=78,SUM('번호선택_참고표'!$C$51:$H$51)&lt;=197),AND(SUMPRODUCT(--(MOD('번호선택_참고표'!$C$51:$H$51,2)=1))&gt;=1,SUMPRODUCT(--(MOD('번호선택_참고표'!$C$51:$H$51,2)=1))&lt;=5),SUMPRODUCT(--(ABS(INDEX($J$100:$O$100,1,2)-INDEX($J$100:$O$100,1,1))=1))+SUMPRODUCT(--(ABS(INDEX($J$100:$O$100,1,3)-INDEX($J$100:$O$100,1,2))=1))+SUMPRODUCT(--(ABS(INDEX($J$100:$O$100,1,4)-INDEX($J$100:$O$100,1,3))=1))+SUMPRODUCT(--(ABS(INDEX($J$100:$O$100,1,5)-INDEX($J$100:$O$100,1,4))=1))+SUMPRODUCT(--(ABS(INDEX($J$100:$O$100,1,6)-INDEX($J$100:$O$100,1,5))=1))&lt;=2,MAX(SUMPRODUCT(--('번호선택_참고표'!$C$51:$H$51&gt;=1),--('번호선택_참고표'!$C$51:$H$51&lt;=9)),SUMPRODUCT(--('번호선택_참고표'!$C$51:$H$51&gt;=10),--('번호선택_참고표'!$C$51:$H$51&lt;=19)),SUMPRODUCT(--('번호선택_참고표'!$C$51:$H$51&gt;=20),--('번호선택_참고표'!$C$51:$H$51&lt;=29)),SUMPRODUCT(--('번호선택_참고표'!$C$51:$H$51&gt;=30),--('번호선택_참고표'!$C$51:$H$51&lt;=39)),SUMPRODUCT(--('번호선택_참고표'!$C$51:$H$51&gt;=40),--('번호선택_참고표'!$C$51:$H$51&lt;=45)))&lt;=3,MAX('번호선택_참고표'!$C$51:$H$51)-MIN('번호선택_참고표'!$C$51:$H$51)&gt;=14),"★ 필터 전체 통과 — 구매 가능한 조합입니다","✗ 필터 불통과 — 제외 권장 조합입니다")</f>
        <v/>
      </c>
    </row>
    <row r="15" ht="6" customHeight="1"/>
    <row r="16" ht="20" customHeight="1">
      <c r="A16" s="61" t="inlineStr">
        <is>
          <t>■ 번호별 상세</t>
        </is>
      </c>
    </row>
    <row r="17" ht="16" customHeight="1">
      <c r="A17" s="24" t="inlineStr">
        <is>
          <t>번호</t>
        </is>
      </c>
      <c r="B17" s="24" t="inlineStr">
        <is>
          <t>빈도순위</t>
        </is>
      </c>
      <c r="C17" s="24" t="inlineStr">
        <is>
          <t>출현횟수</t>
        </is>
      </c>
      <c r="D17" s="24" t="inlineStr">
        <is>
          <t>홀짝</t>
        </is>
      </c>
      <c r="E17" s="24" t="inlineStr">
        <is>
          <t>구간</t>
        </is>
      </c>
      <c r="F17" s="24" t="inlineStr">
        <is>
          <t>최근5회</t>
        </is>
      </c>
      <c r="G17" s="24" t="inlineStr">
        <is>
          <t>최근10회</t>
        </is>
      </c>
    </row>
    <row r="18">
      <c r="A18" s="34">
        <f>INDEX($J$100:$O$100,1,1)</f>
        <v/>
      </c>
      <c r="B18" s="45">
        <f>VLOOKUP(INDEX($J$100:$O$100,1,1),$V$100:$AB$144,2,FALSE)</f>
        <v/>
      </c>
      <c r="C18" s="45">
        <f>VLOOKUP(INDEX($J$100:$O$100,1,1),$V$100:$AB$144,3,FALSE)</f>
        <v/>
      </c>
      <c r="D18" s="45">
        <f>VLOOKUP(INDEX($J$100:$O$100,1,1),$V$100:$AB$144,4,FALSE)</f>
        <v/>
      </c>
      <c r="E18" s="45">
        <f>VLOOKUP(INDEX($J$100:$O$100,1,1),$V$100:$AB$144,5,FALSE)</f>
        <v/>
      </c>
      <c r="F18" s="45">
        <f>VLOOKUP(INDEX($J$100:$O$100,1,1),$V$100:$AB$144,6,FALSE)</f>
        <v/>
      </c>
      <c r="G18" s="45">
        <f>VLOOKUP(INDEX($J$100:$O$100,1,1),$V$100:$AB$144,7,FALSE)</f>
        <v/>
      </c>
    </row>
    <row r="19">
      <c r="A19" s="34">
        <f>INDEX($J$100:$O$100,1,2)</f>
        <v/>
      </c>
      <c r="B19" s="45">
        <f>VLOOKUP(INDEX($J$100:$O$100,1,2),$V$100:$AB$144,2,FALSE)</f>
        <v/>
      </c>
      <c r="C19" s="45">
        <f>VLOOKUP(INDEX($J$100:$O$100,1,2),$V$100:$AB$144,3,FALSE)</f>
        <v/>
      </c>
      <c r="D19" s="45">
        <f>VLOOKUP(INDEX($J$100:$O$100,1,2),$V$100:$AB$144,4,FALSE)</f>
        <v/>
      </c>
      <c r="E19" s="45">
        <f>VLOOKUP(INDEX($J$100:$O$100,1,2),$V$100:$AB$144,5,FALSE)</f>
        <v/>
      </c>
      <c r="F19" s="45">
        <f>VLOOKUP(INDEX($J$100:$O$100,1,2),$V$100:$AB$144,6,FALSE)</f>
        <v/>
      </c>
      <c r="G19" s="45">
        <f>VLOOKUP(INDEX($J$100:$O$100,1,2),$V$100:$AB$144,7,FALSE)</f>
        <v/>
      </c>
    </row>
    <row r="20">
      <c r="A20" s="34">
        <f>INDEX($J$100:$O$100,1,3)</f>
        <v/>
      </c>
      <c r="B20" s="45">
        <f>VLOOKUP(INDEX($J$100:$O$100,1,3),$V$100:$AB$144,2,FALSE)</f>
        <v/>
      </c>
      <c r="C20" s="45">
        <f>VLOOKUP(INDEX($J$100:$O$100,1,3),$V$100:$AB$144,3,FALSE)</f>
        <v/>
      </c>
      <c r="D20" s="45">
        <f>VLOOKUP(INDEX($J$100:$O$100,1,3),$V$100:$AB$144,4,FALSE)</f>
        <v/>
      </c>
      <c r="E20" s="45">
        <f>VLOOKUP(INDEX($J$100:$O$100,1,3),$V$100:$AB$144,5,FALSE)</f>
        <v/>
      </c>
      <c r="F20" s="45">
        <f>VLOOKUP(INDEX($J$100:$O$100,1,3),$V$100:$AB$144,6,FALSE)</f>
        <v/>
      </c>
      <c r="G20" s="45">
        <f>VLOOKUP(INDEX($J$100:$O$100,1,3),$V$100:$AB$144,7,FALSE)</f>
        <v/>
      </c>
    </row>
    <row r="21">
      <c r="A21" s="34">
        <f>INDEX($J$100:$O$100,1,4)</f>
        <v/>
      </c>
      <c r="B21" s="45">
        <f>VLOOKUP(INDEX($J$100:$O$100,1,4),$V$100:$AB$144,2,FALSE)</f>
        <v/>
      </c>
      <c r="C21" s="45">
        <f>VLOOKUP(INDEX($J$100:$O$100,1,4),$V$100:$AB$144,3,FALSE)</f>
        <v/>
      </c>
      <c r="D21" s="45">
        <f>VLOOKUP(INDEX($J$100:$O$100,1,4),$V$100:$AB$144,4,FALSE)</f>
        <v/>
      </c>
      <c r="E21" s="45">
        <f>VLOOKUP(INDEX($J$100:$O$100,1,4),$V$100:$AB$144,5,FALSE)</f>
        <v/>
      </c>
      <c r="F21" s="45">
        <f>VLOOKUP(INDEX($J$100:$O$100,1,4),$V$100:$AB$144,6,FALSE)</f>
        <v/>
      </c>
      <c r="G21" s="45">
        <f>VLOOKUP(INDEX($J$100:$O$100,1,4),$V$100:$AB$144,7,FALSE)</f>
        <v/>
      </c>
    </row>
    <row r="22">
      <c r="A22" s="34">
        <f>INDEX($J$100:$O$100,1,5)</f>
        <v/>
      </c>
      <c r="B22" s="45">
        <f>VLOOKUP(INDEX($J$100:$O$100,1,5),$V$100:$AB$144,2,FALSE)</f>
        <v/>
      </c>
      <c r="C22" s="45">
        <f>VLOOKUP(INDEX($J$100:$O$100,1,5),$V$100:$AB$144,3,FALSE)</f>
        <v/>
      </c>
      <c r="D22" s="45">
        <f>VLOOKUP(INDEX($J$100:$O$100,1,5),$V$100:$AB$144,4,FALSE)</f>
        <v/>
      </c>
      <c r="E22" s="45">
        <f>VLOOKUP(INDEX($J$100:$O$100,1,5),$V$100:$AB$144,5,FALSE)</f>
        <v/>
      </c>
      <c r="F22" s="45">
        <f>VLOOKUP(INDEX($J$100:$O$100,1,5),$V$100:$AB$144,6,FALSE)</f>
        <v/>
      </c>
      <c r="G22" s="45">
        <f>VLOOKUP(INDEX($J$100:$O$100,1,5),$V$100:$AB$144,7,FALSE)</f>
        <v/>
      </c>
    </row>
    <row r="23">
      <c r="A23" s="34">
        <f>INDEX($J$100:$O$100,1,6)</f>
        <v/>
      </c>
      <c r="B23" s="45">
        <f>VLOOKUP(INDEX($J$100:$O$100,1,6),$V$100:$AB$144,2,FALSE)</f>
        <v/>
      </c>
      <c r="C23" s="45">
        <f>VLOOKUP(INDEX($J$100:$O$100,1,6),$V$100:$AB$144,3,FALSE)</f>
        <v/>
      </c>
      <c r="D23" s="45">
        <f>VLOOKUP(INDEX($J$100:$O$100,1,6),$V$100:$AB$144,4,FALSE)</f>
        <v/>
      </c>
      <c r="E23" s="45">
        <f>VLOOKUP(INDEX($J$100:$O$100,1,6),$V$100:$AB$144,5,FALSE)</f>
        <v/>
      </c>
      <c r="F23" s="45">
        <f>VLOOKUP(INDEX($J$100:$O$100,1,6),$V$100:$AB$144,6,FALSE)</f>
        <v/>
      </c>
      <c r="G23" s="45">
        <f>VLOOKUP(INDEX($J$100:$O$100,1,6),$V$100:$AB$144,7,FALSE)</f>
        <v/>
      </c>
    </row>
    <row r="24" ht="4" customHeight="1"/>
    <row r="25" ht="20" customHeight="1">
      <c r="A25" s="61" t="inlineStr">
        <is>
          <t>■ 분석 지표</t>
        </is>
      </c>
    </row>
    <row r="26" ht="20" customHeight="1">
      <c r="A26" s="58" t="inlineStr">
        <is>
          <t>교차 점수</t>
        </is>
      </c>
      <c r="D26" s="58" t="inlineStr">
        <is>
          <t>백분위 순위</t>
        </is>
      </c>
      <c r="G26" s="58" t="inlineStr">
        <is>
          <t>등급 판정</t>
        </is>
      </c>
    </row>
    <row r="27" ht="22" customHeight="1">
      <c r="A27" s="56" t="inlineStr">
        <is>
          <t>총 점수</t>
        </is>
      </c>
      <c r="B27" s="59">
        <f>SUM('_참고계산'!$AX$2:$AX$1224)&amp;"점"</f>
        <v/>
      </c>
      <c r="D27" s="56" t="inlineStr">
        <is>
          <t>백분위</t>
        </is>
      </c>
      <c r="E27" s="59">
        <f>"상위 "&amp;ROUND((1-COUNTIF('_참고계산'!$A$1228:$A$2450,"&lt;"&amp;SUM('_참고계산'!$AX$2:$AX$1224))/1223)*100,1)&amp;"%"</f>
        <v/>
      </c>
      <c r="G27" s="56" t="inlineStr">
        <is>
          <t>판정</t>
        </is>
      </c>
      <c r="H27" s="59">
        <f>IF(IF(AND(AND(SUM('번호선택_참고표'!$C$51:$H$51)&gt;=78,SUM('번호선택_참고표'!$C$51:$H$51)&lt;=197),AND(SUMPRODUCT(--(MOD('번호선택_참고표'!$C$51:$H$51,2)=1))&gt;=1,SUMPRODUCT(--(MOD('번호선택_참고표'!$C$51:$H$51,2)=1))&lt;=5),SUMPRODUCT(--(ABS(INDEX($J$100:$O$100,1,2)-INDEX($J$100:$O$100,1,1))=1))+SUMPRODUCT(--(ABS(INDEX($J$100:$O$100,1,3)-INDEX($J$100:$O$100,1,2))=1))+SUMPRODUCT(--(ABS(INDEX($J$100:$O$100,1,4)-INDEX($J$100:$O$100,1,3))=1))+SUMPRODUCT(--(ABS(INDEX($J$100:$O$100,1,5)-INDEX($J$100:$O$100,1,4))=1))+SUMPRODUCT(--(ABS(INDEX($J$100:$O$100,1,6)-INDEX($J$100:$O$100,1,5))=1))&lt;=2,MAX(SUMPRODUCT(--('번호선택_참고표'!$C$51:$H$51&gt;=1),--('번호선택_참고표'!$C$51:$H$51&lt;=9)),SUMPRODUCT(--('번호선택_참고표'!$C$51:$H$51&gt;=10),--('번호선택_참고표'!$C$51:$H$51&lt;=19)),SUMPRODUCT(--('번호선택_참고표'!$C$51:$H$51&gt;=20),--('번호선택_참고표'!$C$51:$H$51&lt;=29)),SUMPRODUCT(--('번호선택_참고표'!$C$51:$H$51&gt;=30),--('번호선택_참고표'!$C$51:$H$51&lt;=39)),SUMPRODUCT(--('번호선택_참고표'!$C$51:$H$51&gt;=40),--('번호선택_참고표'!$C$51:$H$51&lt;=45)))&lt;=3,MAX('번호선택_참고표'!$C$51:$H$51)-MIN('번호선택_참고표'!$C$51:$H$51)&gt;=14),3,0)+IF(ROUND((1-COUNTIF('_참고계산'!$A$1228:$A$2450,"&lt;"&amp;SUM('_참고계산'!$AX$2:$AX$1224))/1223)*100,1)&gt;=75,3,IF(ROUND((1-COUNTIF('_참고계산'!$A$1228:$A$2450,"&lt;"&amp;SUM('_참고계산'!$AX$2:$AX$1224))/1223)*100,1)&gt;=50,2,0))&gt;=6,"★★★ 적극권장",IF(IF(AND(AND(SUM('번호선택_참고표'!$C$51:$H$51)&gt;=78,SUM('번호선택_참고표'!$C$51:$H$51)&lt;=197),AND(SUMPRODUCT(--(MOD('번호선택_참고표'!$C$51:$H$51,2)=1))&gt;=1,SUMPRODUCT(--(MOD('번호선택_참고표'!$C$51:$H$51,2)=1))&lt;=5),SUMPRODUCT(--(ABS(INDEX($J$100:$O$100,1,2)-INDEX($J$100:$O$100,1,1))=1))+SUMPRODUCT(--(ABS(INDEX($J$100:$O$100,1,3)-INDEX($J$100:$O$100,1,2))=1))+SUMPRODUCT(--(ABS(INDEX($J$100:$O$100,1,4)-INDEX($J$100:$O$100,1,3))=1))+SUMPRODUCT(--(ABS(INDEX($J$100:$O$100,1,5)-INDEX($J$100:$O$100,1,4))=1))+SUMPRODUCT(--(ABS(INDEX($J$100:$O$100,1,6)-INDEX($J$100:$O$100,1,5))=1))&lt;=2,MAX(SUMPRODUCT(--('번호선택_참고표'!$C$51:$H$51&gt;=1),--('번호선택_참고표'!$C$51:$H$51&lt;=9)),SUMPRODUCT(--('번호선택_참고표'!$C$51:$H$51&gt;=10),--('번호선택_참고표'!$C$51:$H$51&lt;=19)),SUMPRODUCT(--('번호선택_참고표'!$C$51:$H$51&gt;=20),--('번호선택_참고표'!$C$51:$H$51&lt;=29)),SUMPRODUCT(--('번호선택_참고표'!$C$51:$H$51&gt;=30),--('번호선택_참고표'!$C$51:$H$51&lt;=39)),SUMPRODUCT(--('번호선택_참고표'!$C$51:$H$51&gt;=40),--('번호선택_참고표'!$C$51:$H$51&lt;=45)))&lt;=3,MAX('번호선택_참고표'!$C$51:$H$51)-MIN('번호선택_참고표'!$C$51:$H$51)&gt;=14),3,0)+IF(ROUND((1-COUNTIF('_참고계산'!$A$1228:$A$2450,"&lt;"&amp;SUM('_참고계산'!$AX$2:$AX$1224))/1223)*100,1)&gt;=75,3,IF(ROUND((1-COUNTIF('_참고계산'!$A$1228:$A$2450,"&lt;"&amp;SUM('_참고계산'!$AX$2:$AX$1224))/1223)*100,1)&gt;=50,2,0))&gt;=4,"★★☆ 긍정적",IF(IF(AND(AND(SUM('번호선택_참고표'!$C$51:$H$51)&gt;=78,SUM('번호선택_참고표'!$C$51:$H$51)&lt;=197),AND(SUMPRODUCT(--(MOD('번호선택_참고표'!$C$51:$H$51,2)=1))&gt;=1,SUMPRODUCT(--(MOD('번호선택_참고표'!$C$51:$H$51,2)=1))&lt;=5),SUMPRODUCT(--(ABS(INDEX($J$100:$O$100,1,2)-INDEX($J$100:$O$100,1,1))=1))+SUMPRODUCT(--(ABS(INDEX($J$100:$O$100,1,3)-INDEX($J$100:$O$100,1,2))=1))+SUMPRODUCT(--(ABS(INDEX($J$100:$O$100,1,4)-INDEX($J$100:$O$100,1,3))=1))+SUMPRODUCT(--(ABS(INDEX($J$100:$O$100,1,5)-INDEX($J$100:$O$100,1,4))=1))+SUMPRODUCT(--(ABS(INDEX($J$100:$O$100,1,6)-INDEX($J$100:$O$100,1,5))=1))&lt;=2,MAX(SUMPRODUCT(--('번호선택_참고표'!$C$51:$H$51&gt;=1),--('번호선택_참고표'!$C$51:$H$51&lt;=9)),SUMPRODUCT(--('번호선택_참고표'!$C$51:$H$51&gt;=10),--('번호선택_참고표'!$C$51:$H$51&lt;=19)),SUMPRODUCT(--('번호선택_참고표'!$C$51:$H$51&gt;=20),--('번호선택_참고표'!$C$51:$H$51&lt;=29)),SUMPRODUCT(--('번호선택_참고표'!$C$51:$H$51&gt;=30),--('번호선택_참고표'!$C$51:$H$51&lt;=39)),SUMPRODUCT(--('번호선택_참고표'!$C$51:$H$51&gt;=40),--('번호선택_참고표'!$C$51:$H$51&lt;=45)))&lt;=3,MAX('번호선택_참고표'!$C$51:$H$51)-MIN('번호선택_참고표'!$C$51:$H$51)&gt;=14),3,0)+IF(ROUND((1-COUNTIF('_참고계산'!$A$1228:$A$2450,"&lt;"&amp;SUM('_참고계산'!$AX$2:$AX$1224))/1223)*100,1)&gt;=75,3,IF(ROUND((1-COUNTIF('_참고계산'!$A$1228:$A$2450,"&lt;"&amp;SUM('_참고계산'!$AX$2:$AX$1224))/1223)*100,1)&gt;=50,2,0))&gt;=2,"★☆☆ 중립","☆☆☆ 신중")))</f>
        <v/>
      </c>
    </row>
    <row r="28" ht="20" customHeight="1">
      <c r="A28" s="58" t="inlineStr">
        <is>
          <t>합계 분석</t>
        </is>
      </c>
      <c r="D28" s="58" t="inlineStr">
        <is>
          <t>필터 종합</t>
        </is>
      </c>
      <c r="G28" s="58" t="inlineStr">
        <is>
          <t>번호 구성</t>
        </is>
      </c>
    </row>
    <row r="29" ht="22" customHeight="1">
      <c r="A29" s="56" t="inlineStr">
        <is>
          <t>합계 백분위</t>
        </is>
      </c>
      <c r="B29" s="59">
        <f>"상위 "&amp;ROUND((1-COUNTIF('_참고계산'!$A$2454:$A$3676,"&lt;"&amp;SUM('번호선택_참고표'!$C$51:$H$51))/1223)*100,1)&amp;"%"</f>
        <v/>
      </c>
      <c r="D29" s="56" t="inlineStr">
        <is>
          <t>모든 필터</t>
        </is>
      </c>
      <c r="E29" s="59">
        <f>IF(AND(AND(SUM('번호선택_참고표'!$C$51:$H$51)&gt;=78,SUM('번호선택_참고표'!$C$51:$H$51)&lt;=197),AND(SUMPRODUCT(--(MOD('번호선택_참고표'!$C$51:$H$51,2)=1))&gt;=1,SUMPRODUCT(--(MOD('번호선택_참고표'!$C$51:$H$51,2)=1))&lt;=5),SUMPRODUCT(--(ABS(INDEX($J$100:$O$100,1,2)-INDEX($J$100:$O$100,1,1))=1))+SUMPRODUCT(--(ABS(INDEX($J$100:$O$100,1,3)-INDEX($J$100:$O$100,1,2))=1))+SUMPRODUCT(--(ABS(INDEX($J$100:$O$100,1,4)-INDEX($J$100:$O$100,1,3))=1))+SUMPRODUCT(--(ABS(INDEX($J$100:$O$100,1,5)-INDEX($J$100:$O$100,1,4))=1))+SUMPRODUCT(--(ABS(INDEX($J$100:$O$100,1,6)-INDEX($J$100:$O$100,1,5))=1))&lt;=2,MAX(SUMPRODUCT(--('번호선택_참고표'!$C$51:$H$51&gt;=1),--('번호선택_참고표'!$C$51:$H$51&lt;=9)),SUMPRODUCT(--('번호선택_참고표'!$C$51:$H$51&gt;=10),--('번호선택_참고표'!$C$51:$H$51&lt;=19)),SUMPRODUCT(--('번호선택_참고표'!$C$51:$H$51&gt;=20),--('번호선택_참고표'!$C$51:$H$51&lt;=29)),SUMPRODUCT(--('번호선택_참고표'!$C$51:$H$51&gt;=30),--('번호선택_참고표'!$C$51:$H$51&lt;=39)),SUMPRODUCT(--('번호선택_참고표'!$C$51:$H$51&gt;=40),--('번호선택_참고표'!$C$51:$H$51&lt;=45)))&lt;=3,MAX('번호선택_참고표'!$C$51:$H$51)-MIN('번호선택_참고표'!$C$51:$H$51)&gt;=14),"전체 통과","일부 불통과")</f>
        <v/>
      </c>
      <c r="G29" s="56" t="inlineStr">
        <is>
          <t>고저 구성</t>
        </is>
      </c>
      <c r="H29" s="59">
        <f>SUMPRODUCT(--('번호선택_참고표'!$C$51:$H$51&gt;=23))&amp;"고 "&amp;SUMPRODUCT(--('번호선택_참고표'!$C$51:$H$51&lt;23))&amp;"저"</f>
        <v/>
      </c>
    </row>
    <row r="30" ht="4" customHeight="1"/>
    <row r="31" ht="20" customHeight="1">
      <c r="A31" s="61" t="inlineStr">
        <is>
          <t>■ 비교 분석 — 유사 과거 회차 TOP3</t>
        </is>
      </c>
    </row>
    <row r="32" ht="16" customHeight="1">
      <c r="A32" s="24" t="inlineStr">
        <is>
          <t>순위</t>
        </is>
      </c>
      <c r="B32" s="24" t="inlineStr">
        <is>
          <t>회차</t>
        </is>
      </c>
      <c r="C32" s="24" t="inlineStr">
        <is>
          <t>당첨번호 (공백 구분)</t>
        </is>
      </c>
      <c r="D32" s="31" t="n"/>
      <c r="E32" s="31" t="n"/>
      <c r="F32" s="31" t="n"/>
      <c r="G32" s="31" t="n"/>
      <c r="H32" s="32" t="n"/>
      <c r="I32" s="24" t="inlineStr">
        <is>
          <t>매치</t>
        </is>
      </c>
      <c r="J32" s="24" t="inlineStr">
        <is>
          <t>보너스</t>
        </is>
      </c>
    </row>
    <row r="33" ht="20" customHeight="1">
      <c r="A33" s="25" t="inlineStr">
        <is>
          <t>TOP1</t>
        </is>
      </c>
      <c r="B33" s="26">
        <f>INDEX('_참고계산'!$A$2:$A$1224,MATCH(LARGE('_참고계산'!$AZ$2:$AZ$1224,1),'_참고계산'!$AZ$2:$AZ$1224,0))</f>
        <v/>
      </c>
      <c r="C33" s="44">
        <f>INDEX('_참고계산'!$BB$2:$BB$1224,MATCH(LARGE('_참고계산'!$AZ$2:$AZ$1224,1),'_참고계산'!$AZ$2:$AZ$1224,0))</f>
        <v/>
      </c>
      <c r="I33" s="26">
        <f>INDEX('_참고계산'!$AV$2:$AV$1224,MATCH(LARGE('_참고계산'!$AZ$2:$AZ$1224,1),'_참고계산'!$AZ$2:$AZ$1224,0))&amp;"개"</f>
        <v/>
      </c>
      <c r="J33" s="26">
        <f>IF(INDEX('_참고계산'!$AW$2:$AW$1224,MATCH(LARGE('_참고계산'!$AZ$2:$AZ$1224,1),'_참고계산'!$AZ$2:$AZ$1224,0))=1,"O","X")</f>
        <v/>
      </c>
    </row>
    <row r="34" ht="20" customHeight="1">
      <c r="A34" s="27" t="inlineStr">
        <is>
          <t>TOP2</t>
        </is>
      </c>
      <c r="B34" s="28">
        <f>INDEX('_참고계산'!$A$2:$A$1224,MATCH(LARGE('_참고계산'!$AZ$2:$AZ$1224,2),'_참고계산'!$AZ$2:$AZ$1224,0))</f>
        <v/>
      </c>
      <c r="C34" s="30">
        <f>INDEX('_참고계산'!$BB$2:$BB$1224,MATCH(LARGE('_참고계산'!$AZ$2:$AZ$1224,2),'_참고계산'!$AZ$2:$AZ$1224,0))</f>
        <v/>
      </c>
      <c r="I34" s="28">
        <f>INDEX('_참고계산'!$AV$2:$AV$1224,MATCH(LARGE('_참고계산'!$AZ$2:$AZ$1224,2),'_참고계산'!$AZ$2:$AZ$1224,0))&amp;"개"</f>
        <v/>
      </c>
      <c r="J34" s="28">
        <f>IF(INDEX('_참고계산'!$AW$2:$AW$1224,MATCH(LARGE('_참고계산'!$AZ$2:$AZ$1224,2),'_참고계산'!$AZ$2:$AZ$1224,0))=1,"O","X")</f>
        <v/>
      </c>
    </row>
    <row r="35" ht="20" customHeight="1">
      <c r="A35" s="41" t="inlineStr">
        <is>
          <t>TOP3</t>
        </is>
      </c>
      <c r="B35" s="42">
        <f>INDEX('_참고계산'!$A$2:$A$1224,MATCH(LARGE('_참고계산'!$AZ$2:$AZ$1224,3),'_참고계산'!$AZ$2:$AZ$1224,0))</f>
        <v/>
      </c>
      <c r="C35" s="43">
        <f>INDEX('_참고계산'!$BB$2:$BB$1224,MATCH(LARGE('_참고계산'!$AZ$2:$AZ$1224,3),'_참고계산'!$AZ$2:$AZ$1224,0))</f>
        <v/>
      </c>
      <c r="I35" s="42">
        <f>INDEX('_참고계산'!$AV$2:$AV$1224,MATCH(LARGE('_참고계산'!$AZ$2:$AZ$1224,3),'_참고계산'!$AZ$2:$AZ$1224,0))&amp;"개"</f>
        <v/>
      </c>
      <c r="J35" s="42">
        <f>IF(INDEX('_참고계산'!$AW$2:$AW$1224,MATCH(LARGE('_참고계산'!$AZ$2:$AZ$1224,3),'_참고계산'!$AZ$2:$AZ$1224,0))=1,"O","X")</f>
        <v/>
      </c>
    </row>
    <row r="36" ht="4" customHeight="1"/>
    <row r="37" ht="20" customHeight="1">
      <c r="A37" s="61" t="inlineStr">
        <is>
          <t>■ 최근 5회차 가상 매칭 (이 조합을 최근 5주 샀다면?)</t>
        </is>
      </c>
    </row>
    <row r="38" ht="16" customHeight="1">
      <c r="A38" s="24" t="inlineStr">
        <is>
          <t>회차</t>
        </is>
      </c>
      <c r="B38" s="24" t="inlineStr">
        <is>
          <t>당첨번호</t>
        </is>
      </c>
      <c r="C38" s="31" t="n"/>
      <c r="D38" s="31" t="n"/>
      <c r="E38" s="31" t="n"/>
      <c r="F38" s="32" t="n"/>
      <c r="G38" s="24" t="inlineStr">
        <is>
          <t>매치</t>
        </is>
      </c>
      <c r="H38" s="24" t="inlineStr">
        <is>
          <t>보너스</t>
        </is>
      </c>
      <c r="I38" s="24" t="inlineStr">
        <is>
          <t>등수</t>
        </is>
      </c>
      <c r="J38" s="32" t="n"/>
    </row>
    <row r="39" ht="18" customHeight="1">
      <c r="A39" s="53">
        <f>'_참고계산'!$A$1220</f>
        <v/>
      </c>
      <c r="B39" s="62">
        <f>'_참고계산'!$BB$1220</f>
        <v/>
      </c>
      <c r="G39" s="53">
        <f>'_참고계산'!$AV$1220&amp;"개"</f>
        <v/>
      </c>
      <c r="H39" s="53">
        <f>IF('_참고계산'!$AW$1220=1,"O","X")</f>
        <v/>
      </c>
      <c r="I39" s="53">
        <f>'_참고계산'!$AY$1220</f>
        <v/>
      </c>
    </row>
    <row r="40" ht="18" customHeight="1">
      <c r="A40" s="45">
        <f>'_참고계산'!$A$1221</f>
        <v/>
      </c>
      <c r="B40" s="35">
        <f>'_참고계산'!$BB$1221</f>
        <v/>
      </c>
      <c r="G40" s="45">
        <f>'_참고계산'!$AV$1221&amp;"개"</f>
        <v/>
      </c>
      <c r="H40" s="45">
        <f>IF('_참고계산'!$AW$1221=1,"O","X")</f>
        <v/>
      </c>
      <c r="I40" s="45">
        <f>'_참고계산'!$AY$1221</f>
        <v/>
      </c>
    </row>
    <row r="41" ht="18" customHeight="1">
      <c r="A41" s="53">
        <f>'_참고계산'!$A$1222</f>
        <v/>
      </c>
      <c r="B41" s="62">
        <f>'_참고계산'!$BB$1222</f>
        <v/>
      </c>
      <c r="G41" s="53">
        <f>'_참고계산'!$AV$1222&amp;"개"</f>
        <v/>
      </c>
      <c r="H41" s="53">
        <f>IF('_참고계산'!$AW$1222=1,"O","X")</f>
        <v/>
      </c>
      <c r="I41" s="53">
        <f>'_참고계산'!$AY$1222</f>
        <v/>
      </c>
    </row>
    <row r="42" ht="18" customHeight="1">
      <c r="A42" s="45">
        <f>'_참고계산'!$A$1223</f>
        <v/>
      </c>
      <c r="B42" s="35">
        <f>'_참고계산'!$BB$1223</f>
        <v/>
      </c>
      <c r="G42" s="45">
        <f>'_참고계산'!$AV$1223&amp;"개"</f>
        <v/>
      </c>
      <c r="H42" s="45">
        <f>IF('_참고계산'!$AW$1223=1,"O","X")</f>
        <v/>
      </c>
      <c r="I42" s="45">
        <f>'_참고계산'!$AY$1223</f>
        <v/>
      </c>
    </row>
    <row r="43" ht="18" customHeight="1">
      <c r="A43" s="53">
        <f>'_참고계산'!$A$1224</f>
        <v/>
      </c>
      <c r="B43" s="62">
        <f>'_참고계산'!$BB$1224</f>
        <v/>
      </c>
      <c r="G43" s="53">
        <f>'_참고계산'!$AV$1224&amp;"개"</f>
        <v/>
      </c>
      <c r="H43" s="53">
        <f>IF('_참고계산'!$AW$1224=1,"O","X")</f>
        <v/>
      </c>
      <c r="I43" s="53">
        <f>'_참고계산'!$AY$1224</f>
        <v/>
      </c>
    </row>
    <row r="44">
      <c r="A44" s="21" t="inlineStr">
        <is>
          <t>※ 백분위 해석: 상위90%+=과거패턴과 매우 유사  상위75~90%=유사  상위50~75%=평균  상위50%↓=패턴 다름  │  교차점수=생성번호와 역대 1등번호 간 매칭 가중합계  │  등급: ★★★=적극권장(6+)  ★★☆=긍정적(4+)  ★☆☆=중립(2+)  ☆☆☆=신중  │  F9로 새 번호 생성 시 모든 분석 자동 갱신</t>
        </is>
      </c>
    </row>
    <row r="100">
      <c r="J100" s="45">
        <f>SMALL('번호선택_참고표'!$C$51:$H$51,1)</f>
        <v/>
      </c>
      <c r="K100" s="45">
        <f>SMALL('번호선택_참고표'!$C$51:$H$51,2)</f>
        <v/>
      </c>
      <c r="L100" s="45">
        <f>SMALL('번호선택_참고표'!$C$51:$H$51,3)</f>
        <v/>
      </c>
      <c r="M100" s="45">
        <f>SMALL('번호선택_참고표'!$C$51:$H$51,4)</f>
        <v/>
      </c>
      <c r="N100" s="45">
        <f>SMALL('번호선택_참고표'!$C$51:$H$51,5)</f>
        <v/>
      </c>
      <c r="O100" s="45">
        <f>SMALL('번호선택_참고표'!$C$51:$H$51,6)</f>
        <v/>
      </c>
      <c r="Q100" s="45">
        <f>INDEX($J$100:$O$100,1,2)-INDEX($J$100:$O$100,1,1)</f>
        <v/>
      </c>
      <c r="V100" s="45" t="n">
        <v>1</v>
      </c>
      <c r="W100" s="45" t="n">
        <v>15</v>
      </c>
      <c r="X100" s="45" t="n">
        <v>168</v>
      </c>
      <c r="Y100" s="45" t="inlineStr">
        <is>
          <t>홀수</t>
        </is>
      </c>
      <c r="Z100" s="45" t="inlineStr">
        <is>
          <t>1~9</t>
        </is>
      </c>
      <c r="AA100" s="45" t="n">
        <v>1</v>
      </c>
      <c r="AB100" s="45" t="n">
        <v>1</v>
      </c>
    </row>
    <row r="101">
      <c r="Q101" s="45">
        <f>INDEX($J$100:$O$100,1,3)-INDEX($J$100:$O$100,1,1)</f>
        <v/>
      </c>
      <c r="V101" s="45" t="n">
        <v>2</v>
      </c>
      <c r="W101" s="45" t="n">
        <v>37</v>
      </c>
      <c r="X101" s="45" t="n">
        <v>154</v>
      </c>
      <c r="Y101" s="45" t="inlineStr">
        <is>
          <t>짝수</t>
        </is>
      </c>
      <c r="Z101" s="45" t="inlineStr">
        <is>
          <t>1~9</t>
        </is>
      </c>
      <c r="AA101" s="45" t="n">
        <v>2</v>
      </c>
      <c r="AB101" s="45" t="n">
        <v>2</v>
      </c>
    </row>
    <row r="102">
      <c r="Q102" s="45">
        <f>INDEX($J$100:$O$100,1,4)-INDEX($J$100:$O$100,1,1)</f>
        <v/>
      </c>
      <c r="V102" s="45" t="n">
        <v>3</v>
      </c>
      <c r="W102" s="45" t="n">
        <v>10</v>
      </c>
      <c r="X102" s="45" t="n">
        <v>171</v>
      </c>
      <c r="Y102" s="45" t="inlineStr">
        <is>
          <t>홀수</t>
        </is>
      </c>
      <c r="Z102" s="45" t="inlineStr">
        <is>
          <t>1~9</t>
        </is>
      </c>
      <c r="AA102" s="45" t="n">
        <v>0</v>
      </c>
      <c r="AB102" s="45" t="n">
        <v>2</v>
      </c>
    </row>
    <row r="103">
      <c r="Q103" s="45">
        <f>INDEX($J$100:$O$100,1,5)-INDEX($J$100:$O$100,1,1)</f>
        <v/>
      </c>
      <c r="V103" s="45" t="n">
        <v>4</v>
      </c>
      <c r="W103" s="45" t="n">
        <v>32</v>
      </c>
      <c r="X103" s="45" t="n">
        <v>160</v>
      </c>
      <c r="Y103" s="45" t="inlineStr">
        <is>
          <t>짝수</t>
        </is>
      </c>
      <c r="Z103" s="45" t="inlineStr">
        <is>
          <t>1~9</t>
        </is>
      </c>
      <c r="AA103" s="45" t="n">
        <v>1</v>
      </c>
      <c r="AB103" s="45" t="n">
        <v>1</v>
      </c>
    </row>
    <row r="104">
      <c r="Q104" s="45">
        <f>INDEX($J$100:$O$100,1,6)-INDEX($J$100:$O$100,1,1)</f>
        <v/>
      </c>
      <c r="V104" s="45" t="n">
        <v>5</v>
      </c>
      <c r="W104" s="45" t="n">
        <v>39</v>
      </c>
      <c r="X104" s="45" t="n">
        <v>153</v>
      </c>
      <c r="Y104" s="45" t="inlineStr">
        <is>
          <t>홀수</t>
        </is>
      </c>
      <c r="Z104" s="45" t="inlineStr">
        <is>
          <t>1~9</t>
        </is>
      </c>
      <c r="AA104" s="45" t="n">
        <v>0</v>
      </c>
      <c r="AB104" s="45" t="n">
        <v>0</v>
      </c>
    </row>
    <row r="105">
      <c r="Q105" s="45">
        <f>INDEX($J$100:$O$100,1,3)-INDEX($J$100:$O$100,1,2)</f>
        <v/>
      </c>
      <c r="V105" s="45" t="n">
        <v>6</v>
      </c>
      <c r="W105" s="45" t="n">
        <v>26</v>
      </c>
      <c r="X105" s="45" t="n">
        <v>164</v>
      </c>
      <c r="Y105" s="45" t="inlineStr">
        <is>
          <t>짝수</t>
        </is>
      </c>
      <c r="Z105" s="45" t="inlineStr">
        <is>
          <t>1~9</t>
        </is>
      </c>
      <c r="AA105" s="45" t="n">
        <v>1</v>
      </c>
      <c r="AB105" s="45" t="n">
        <v>1</v>
      </c>
    </row>
    <row r="106">
      <c r="Q106" s="45">
        <f>INDEX($J$100:$O$100,1,4)-INDEX($J$100:$O$100,1,2)</f>
        <v/>
      </c>
      <c r="V106" s="45" t="n">
        <v>7</v>
      </c>
      <c r="W106" s="45" t="n">
        <v>16</v>
      </c>
      <c r="X106" s="45" t="n">
        <v>168</v>
      </c>
      <c r="Y106" s="45" t="inlineStr">
        <is>
          <t>홀수</t>
        </is>
      </c>
      <c r="Z106" s="45" t="inlineStr">
        <is>
          <t>1~9</t>
        </is>
      </c>
      <c r="AA106" s="45" t="n">
        <v>0</v>
      </c>
      <c r="AB106" s="45" t="n">
        <v>0</v>
      </c>
    </row>
    <row r="107">
      <c r="Q107" s="45">
        <f>INDEX($J$100:$O$100,1,5)-INDEX($J$100:$O$100,1,2)</f>
        <v/>
      </c>
      <c r="V107" s="45" t="n">
        <v>8</v>
      </c>
      <c r="W107" s="45" t="n">
        <v>34</v>
      </c>
      <c r="X107" s="45" t="n">
        <v>156</v>
      </c>
      <c r="Y107" s="45" t="inlineStr">
        <is>
          <t>짝수</t>
        </is>
      </c>
      <c r="Z107" s="45" t="inlineStr">
        <is>
          <t>1~9</t>
        </is>
      </c>
      <c r="AA107" s="45" t="n">
        <v>0</v>
      </c>
      <c r="AB107" s="45" t="n">
        <v>1</v>
      </c>
    </row>
    <row r="108">
      <c r="Q108" s="45">
        <f>INDEX($J$100:$O$100,1,6)-INDEX($J$100:$O$100,1,2)</f>
        <v/>
      </c>
      <c r="V108" s="45" t="n">
        <v>9</v>
      </c>
      <c r="W108" s="45" t="n">
        <v>45</v>
      </c>
      <c r="X108" s="45" t="n">
        <v>133</v>
      </c>
      <c r="Y108" s="45" t="inlineStr">
        <is>
          <t>홀수</t>
        </is>
      </c>
      <c r="Z108" s="45" t="inlineStr">
        <is>
          <t>1~9</t>
        </is>
      </c>
      <c r="AA108" s="45" t="n">
        <v>0</v>
      </c>
      <c r="AB108" s="45" t="n">
        <v>0</v>
      </c>
    </row>
    <row r="109">
      <c r="Q109" s="45">
        <f>INDEX($J$100:$O$100,1,4)-INDEX($J$100:$O$100,1,3)</f>
        <v/>
      </c>
      <c r="V109" s="45" t="n">
        <v>10</v>
      </c>
      <c r="W109" s="45" t="n">
        <v>29</v>
      </c>
      <c r="X109" s="45" t="n">
        <v>161</v>
      </c>
      <c r="Y109" s="45" t="inlineStr">
        <is>
          <t>짝수</t>
        </is>
      </c>
      <c r="Z109" s="45" t="inlineStr">
        <is>
          <t>10~19</t>
        </is>
      </c>
      <c r="AA109" s="45" t="n">
        <v>0</v>
      </c>
      <c r="AB109" s="45" t="n">
        <v>3</v>
      </c>
    </row>
    <row r="110">
      <c r="Q110" s="45">
        <f>INDEX($J$100:$O$100,1,5)-INDEX($J$100:$O$100,1,3)</f>
        <v/>
      </c>
      <c r="V110" s="45" t="n">
        <v>11</v>
      </c>
      <c r="W110" s="45" t="n">
        <v>23</v>
      </c>
      <c r="X110" s="45" t="n">
        <v>165</v>
      </c>
      <c r="Y110" s="45" t="inlineStr">
        <is>
          <t>홀수</t>
        </is>
      </c>
      <c r="Z110" s="45" t="inlineStr">
        <is>
          <t>10~19</t>
        </is>
      </c>
      <c r="AA110" s="45" t="n">
        <v>1</v>
      </c>
      <c r="AB110" s="45" t="n">
        <v>1</v>
      </c>
    </row>
    <row r="111">
      <c r="Q111" s="45">
        <f>INDEX($J$100:$O$100,1,6)-INDEX($J$100:$O$100,1,3)</f>
        <v/>
      </c>
      <c r="V111" s="45" t="n">
        <v>12</v>
      </c>
      <c r="W111" s="45" t="n">
        <v>3</v>
      </c>
      <c r="X111" s="45" t="n">
        <v>177</v>
      </c>
      <c r="Y111" s="45" t="inlineStr">
        <is>
          <t>짝수</t>
        </is>
      </c>
      <c r="Z111" s="45" t="inlineStr">
        <is>
          <t>10~19</t>
        </is>
      </c>
      <c r="AA111" s="45" t="n">
        <v>0</v>
      </c>
      <c r="AB111" s="45" t="n">
        <v>0</v>
      </c>
    </row>
    <row r="112">
      <c r="Q112" s="45">
        <f>INDEX($J$100:$O$100,1,5)-INDEX($J$100:$O$100,1,4)</f>
        <v/>
      </c>
      <c r="V112" s="45" t="n">
        <v>13</v>
      </c>
      <c r="W112" s="45" t="n">
        <v>4</v>
      </c>
      <c r="X112" s="45" t="n">
        <v>176</v>
      </c>
      <c r="Y112" s="45" t="inlineStr">
        <is>
          <t>홀수</t>
        </is>
      </c>
      <c r="Z112" s="45" t="inlineStr">
        <is>
          <t>10~19</t>
        </is>
      </c>
      <c r="AA112" s="45" t="n">
        <v>1</v>
      </c>
      <c r="AB112" s="45" t="n">
        <v>2</v>
      </c>
    </row>
    <row r="113">
      <c r="Q113" s="45">
        <f>INDEX($J$100:$O$100,1,6)-INDEX($J$100:$O$100,1,4)</f>
        <v/>
      </c>
      <c r="V113" s="45" t="n">
        <v>14</v>
      </c>
      <c r="W113" s="45" t="n">
        <v>11</v>
      </c>
      <c r="X113" s="45" t="n">
        <v>170</v>
      </c>
      <c r="Y113" s="45" t="inlineStr">
        <is>
          <t>짝수</t>
        </is>
      </c>
      <c r="Z113" s="45" t="inlineStr">
        <is>
          <t>10~19</t>
        </is>
      </c>
      <c r="AA113" s="45" t="n">
        <v>0</v>
      </c>
      <c r="AB113" s="45" t="n">
        <v>1</v>
      </c>
    </row>
    <row r="114">
      <c r="Q114" s="45">
        <f>INDEX($J$100:$O$100,1,6)-INDEX($J$100:$O$100,1,5)</f>
        <v/>
      </c>
      <c r="V114" s="45" t="n">
        <v>15</v>
      </c>
      <c r="W114" s="45" t="n">
        <v>19</v>
      </c>
      <c r="X114" s="45" t="n">
        <v>167</v>
      </c>
      <c r="Y114" s="45" t="inlineStr">
        <is>
          <t>홀수</t>
        </is>
      </c>
      <c r="Z114" s="45" t="inlineStr">
        <is>
          <t>10~19</t>
        </is>
      </c>
      <c r="AA114" s="45" t="n">
        <v>1</v>
      </c>
      <c r="AB114" s="45" t="n">
        <v>5</v>
      </c>
    </row>
    <row r="115">
      <c r="V115" s="45" t="n">
        <v>16</v>
      </c>
      <c r="W115" s="45" t="n">
        <v>17</v>
      </c>
      <c r="X115" s="45" t="n">
        <v>167</v>
      </c>
      <c r="Y115" s="45" t="inlineStr">
        <is>
          <t>짝수</t>
        </is>
      </c>
      <c r="Z115" s="45" t="inlineStr">
        <is>
          <t>10~19</t>
        </is>
      </c>
      <c r="AA115" s="45" t="n">
        <v>1</v>
      </c>
      <c r="AB115" s="45" t="n">
        <v>1</v>
      </c>
    </row>
    <row r="116">
      <c r="V116" s="45" t="n">
        <v>17</v>
      </c>
      <c r="W116" s="45" t="n">
        <v>12</v>
      </c>
      <c r="X116" s="45" t="n">
        <v>170</v>
      </c>
      <c r="Y116" s="45" t="inlineStr">
        <is>
          <t>홀수</t>
        </is>
      </c>
      <c r="Z116" s="45" t="inlineStr">
        <is>
          <t>10~19</t>
        </is>
      </c>
      <c r="AA116" s="45" t="n">
        <v>1</v>
      </c>
      <c r="AB116" s="45" t="n">
        <v>1</v>
      </c>
    </row>
    <row r="117">
      <c r="V117" s="45" t="n">
        <v>18</v>
      </c>
      <c r="W117" s="45" t="n">
        <v>7</v>
      </c>
      <c r="X117" s="45" t="n">
        <v>174</v>
      </c>
      <c r="Y117" s="45" t="inlineStr">
        <is>
          <t>짝수</t>
        </is>
      </c>
      <c r="Z117" s="45" t="inlineStr">
        <is>
          <t>10~19</t>
        </is>
      </c>
      <c r="AA117" s="45" t="n">
        <v>2</v>
      </c>
      <c r="AB117" s="45" t="n">
        <v>2</v>
      </c>
    </row>
    <row r="118">
      <c r="V118" s="45" t="n">
        <v>19</v>
      </c>
      <c r="W118" s="45" t="n">
        <v>18</v>
      </c>
      <c r="X118" s="45" t="n">
        <v>167</v>
      </c>
      <c r="Y118" s="45" t="inlineStr">
        <is>
          <t>홀수</t>
        </is>
      </c>
      <c r="Z118" s="45" t="inlineStr">
        <is>
          <t>10~19</t>
        </is>
      </c>
      <c r="AA118" s="45" t="n">
        <v>0</v>
      </c>
      <c r="AB118" s="45" t="n">
        <v>2</v>
      </c>
    </row>
    <row r="119">
      <c r="V119" s="45" t="n">
        <v>20</v>
      </c>
      <c r="W119" s="45" t="n">
        <v>14</v>
      </c>
      <c r="X119" s="45" t="n">
        <v>169</v>
      </c>
      <c r="Y119" s="45" t="inlineStr">
        <is>
          <t>짝수</t>
        </is>
      </c>
      <c r="Z119" s="45" t="inlineStr">
        <is>
          <t>20~29</t>
        </is>
      </c>
      <c r="AA119" s="45" t="n">
        <v>1</v>
      </c>
      <c r="AB119" s="45" t="n">
        <v>2</v>
      </c>
    </row>
    <row r="120">
      <c r="V120" s="45" t="n">
        <v>21</v>
      </c>
      <c r="W120" s="45" t="n">
        <v>22</v>
      </c>
      <c r="X120" s="45" t="n">
        <v>165</v>
      </c>
      <c r="Y120" s="45" t="inlineStr">
        <is>
          <t>홀수</t>
        </is>
      </c>
      <c r="Z120" s="45" t="inlineStr">
        <is>
          <t>20~29</t>
        </is>
      </c>
      <c r="AA120" s="45" t="n">
        <v>0</v>
      </c>
      <c r="AB120" s="45" t="n">
        <v>1</v>
      </c>
    </row>
    <row r="121">
      <c r="V121" s="45" t="n">
        <v>22</v>
      </c>
      <c r="W121" s="45" t="n">
        <v>44</v>
      </c>
      <c r="X121" s="45" t="n">
        <v>143</v>
      </c>
      <c r="Y121" s="45" t="inlineStr">
        <is>
          <t>짝수</t>
        </is>
      </c>
      <c r="Z121" s="45" t="inlineStr">
        <is>
          <t>20~29</t>
        </is>
      </c>
      <c r="AA121" s="45" t="n">
        <v>2</v>
      </c>
      <c r="AB121" s="45" t="n">
        <v>2</v>
      </c>
    </row>
    <row r="122">
      <c r="V122" s="45" t="n">
        <v>23</v>
      </c>
      <c r="W122" s="45" t="n">
        <v>42</v>
      </c>
      <c r="X122" s="45" t="n">
        <v>147</v>
      </c>
      <c r="Y122" s="45" t="inlineStr">
        <is>
          <t>홀수</t>
        </is>
      </c>
      <c r="Z122" s="45" t="inlineStr">
        <is>
          <t>20~29</t>
        </is>
      </c>
      <c r="AA122" s="45" t="n">
        <v>0</v>
      </c>
      <c r="AB122" s="45" t="n">
        <v>1</v>
      </c>
    </row>
    <row r="123">
      <c r="V123" s="45" t="n">
        <v>24</v>
      </c>
      <c r="W123" s="45" t="n">
        <v>24</v>
      </c>
      <c r="X123" s="45" t="n">
        <v>164</v>
      </c>
      <c r="Y123" s="45" t="inlineStr">
        <is>
          <t>짝수</t>
        </is>
      </c>
      <c r="Z123" s="45" t="inlineStr">
        <is>
          <t>20~29</t>
        </is>
      </c>
      <c r="AA123" s="45" t="n">
        <v>0</v>
      </c>
      <c r="AB123" s="45" t="n">
        <v>1</v>
      </c>
    </row>
    <row r="124">
      <c r="V124" s="45" t="n">
        <v>25</v>
      </c>
      <c r="W124" s="45" t="n">
        <v>40</v>
      </c>
      <c r="X124" s="45" t="n">
        <v>151</v>
      </c>
      <c r="Y124" s="45" t="inlineStr">
        <is>
          <t>홀수</t>
        </is>
      </c>
      <c r="Z124" s="45" t="inlineStr">
        <is>
          <t>20~29</t>
        </is>
      </c>
      <c r="AA124" s="45" t="n">
        <v>1</v>
      </c>
      <c r="AB124" s="45" t="n">
        <v>1</v>
      </c>
    </row>
    <row r="125">
      <c r="V125" s="45" t="n">
        <v>26</v>
      </c>
      <c r="W125" s="45" t="n">
        <v>25</v>
      </c>
      <c r="X125" s="45" t="n">
        <v>164</v>
      </c>
      <c r="Y125" s="45" t="inlineStr">
        <is>
          <t>짝수</t>
        </is>
      </c>
      <c r="Z125" s="45" t="inlineStr">
        <is>
          <t>20~29</t>
        </is>
      </c>
      <c r="AA125" s="45" t="n">
        <v>0</v>
      </c>
      <c r="AB125" s="45" t="n">
        <v>0</v>
      </c>
    </row>
    <row r="126">
      <c r="V126" s="45" t="n">
        <v>27</v>
      </c>
      <c r="W126" s="45" t="n">
        <v>2</v>
      </c>
      <c r="X126" s="45" t="n">
        <v>180</v>
      </c>
      <c r="Y126" s="45" t="inlineStr">
        <is>
          <t>홀수</t>
        </is>
      </c>
      <c r="Z126" s="45" t="inlineStr">
        <is>
          <t>20~29</t>
        </is>
      </c>
      <c r="AA126" s="45" t="n">
        <v>0</v>
      </c>
      <c r="AB126" s="45" t="n">
        <v>1</v>
      </c>
    </row>
    <row r="127">
      <c r="V127" s="45" t="n">
        <v>28</v>
      </c>
      <c r="W127" s="45" t="n">
        <v>35</v>
      </c>
      <c r="X127" s="45" t="n">
        <v>155</v>
      </c>
      <c r="Y127" s="45" t="inlineStr">
        <is>
          <t>짝수</t>
        </is>
      </c>
      <c r="Z127" s="45" t="inlineStr">
        <is>
          <t>20~29</t>
        </is>
      </c>
      <c r="AA127" s="45" t="n">
        <v>3</v>
      </c>
      <c r="AB127" s="45" t="n">
        <v>4</v>
      </c>
    </row>
    <row r="128">
      <c r="V128" s="45" t="n">
        <v>29</v>
      </c>
      <c r="W128" s="45" t="n">
        <v>38</v>
      </c>
      <c r="X128" s="45" t="n">
        <v>153</v>
      </c>
      <c r="Y128" s="45" t="inlineStr">
        <is>
          <t>홀수</t>
        </is>
      </c>
      <c r="Z128" s="45" t="inlineStr">
        <is>
          <t>20~29</t>
        </is>
      </c>
      <c r="AA128" s="45" t="n">
        <v>0</v>
      </c>
      <c r="AB128" s="45" t="n">
        <v>1</v>
      </c>
    </row>
    <row r="129">
      <c r="V129" s="45" t="n">
        <v>30</v>
      </c>
      <c r="W129" s="45" t="n">
        <v>33</v>
      </c>
      <c r="X129" s="45" t="n">
        <v>157</v>
      </c>
      <c r="Y129" s="45" t="inlineStr">
        <is>
          <t>짝수</t>
        </is>
      </c>
      <c r="Z129" s="45" t="inlineStr">
        <is>
          <t>30~39</t>
        </is>
      </c>
      <c r="AA129" s="45" t="n">
        <v>1</v>
      </c>
      <c r="AB129" s="45" t="n">
        <v>2</v>
      </c>
    </row>
    <row r="130">
      <c r="V130" s="45" t="n">
        <v>31</v>
      </c>
      <c r="W130" s="45" t="n">
        <v>21</v>
      </c>
      <c r="X130" s="45" t="n">
        <v>166</v>
      </c>
      <c r="Y130" s="45" t="inlineStr">
        <is>
          <t>홀수</t>
        </is>
      </c>
      <c r="Z130" s="45" t="inlineStr">
        <is>
          <t>30~39</t>
        </is>
      </c>
      <c r="AA130" s="45" t="n">
        <v>0</v>
      </c>
      <c r="AB130" s="45" t="n">
        <v>2</v>
      </c>
    </row>
    <row r="131">
      <c r="V131" s="45" t="n">
        <v>32</v>
      </c>
      <c r="W131" s="45" t="n">
        <v>43</v>
      </c>
      <c r="X131" s="45" t="n">
        <v>144</v>
      </c>
      <c r="Y131" s="45" t="inlineStr">
        <is>
          <t>짝수</t>
        </is>
      </c>
      <c r="Z131" s="45" t="inlineStr">
        <is>
          <t>30~39</t>
        </is>
      </c>
      <c r="AA131" s="45" t="n">
        <v>2</v>
      </c>
      <c r="AB131" s="45" t="n">
        <v>3</v>
      </c>
    </row>
    <row r="132">
      <c r="V132" s="45" t="n">
        <v>33</v>
      </c>
      <c r="W132" s="45" t="n">
        <v>5</v>
      </c>
      <c r="X132" s="45" t="n">
        <v>174</v>
      </c>
      <c r="Y132" s="45" t="inlineStr">
        <is>
          <t>홀수</t>
        </is>
      </c>
      <c r="Z132" s="45" t="inlineStr">
        <is>
          <t>30~39</t>
        </is>
      </c>
      <c r="AA132" s="45" t="n">
        <v>1</v>
      </c>
      <c r="AB132" s="45" t="n">
        <v>2</v>
      </c>
    </row>
    <row r="133">
      <c r="V133" s="45" t="n">
        <v>34</v>
      </c>
      <c r="W133" s="45" t="n">
        <v>1</v>
      </c>
      <c r="X133" s="45" t="n">
        <v>182</v>
      </c>
      <c r="Y133" s="45" t="inlineStr">
        <is>
          <t>짝수</t>
        </is>
      </c>
      <c r="Z133" s="45" t="inlineStr">
        <is>
          <t>30~39</t>
        </is>
      </c>
      <c r="AA133" s="45" t="n">
        <v>1</v>
      </c>
      <c r="AB133" s="45" t="n">
        <v>1</v>
      </c>
    </row>
    <row r="134">
      <c r="V134" s="45" t="n">
        <v>35</v>
      </c>
      <c r="W134" s="45" t="n">
        <v>31</v>
      </c>
      <c r="X134" s="45" t="n">
        <v>161</v>
      </c>
      <c r="Y134" s="45" t="inlineStr">
        <is>
          <t>홀수</t>
        </is>
      </c>
      <c r="Z134" s="45" t="inlineStr">
        <is>
          <t>30~39</t>
        </is>
      </c>
      <c r="AA134" s="45" t="n">
        <v>0</v>
      </c>
      <c r="AB134" s="45" t="n">
        <v>0</v>
      </c>
    </row>
    <row r="135">
      <c r="V135" s="45" t="n">
        <v>36</v>
      </c>
      <c r="W135" s="45" t="n">
        <v>27</v>
      </c>
      <c r="X135" s="45" t="n">
        <v>163</v>
      </c>
      <c r="Y135" s="45" t="inlineStr">
        <is>
          <t>짝수</t>
        </is>
      </c>
      <c r="Z135" s="45" t="inlineStr">
        <is>
          <t>30~39</t>
        </is>
      </c>
      <c r="AA135" s="45" t="n">
        <v>1</v>
      </c>
      <c r="AB135" s="45" t="n">
        <v>1</v>
      </c>
    </row>
    <row r="136">
      <c r="V136" s="45" t="n">
        <v>37</v>
      </c>
      <c r="W136" s="45" t="n">
        <v>9</v>
      </c>
      <c r="X136" s="45" t="n">
        <v>171</v>
      </c>
      <c r="Y136" s="45" t="inlineStr">
        <is>
          <t>홀수</t>
        </is>
      </c>
      <c r="Z136" s="45" t="inlineStr">
        <is>
          <t>30~39</t>
        </is>
      </c>
      <c r="AA136" s="45" t="n">
        <v>0</v>
      </c>
      <c r="AB136" s="45" t="n">
        <v>0</v>
      </c>
    </row>
    <row r="137">
      <c r="V137" s="45" t="n">
        <v>38</v>
      </c>
      <c r="W137" s="45" t="n">
        <v>13</v>
      </c>
      <c r="X137" s="45" t="n">
        <v>169</v>
      </c>
      <c r="Y137" s="45" t="inlineStr">
        <is>
          <t>짝수</t>
        </is>
      </c>
      <c r="Z137" s="45" t="inlineStr">
        <is>
          <t>30~39</t>
        </is>
      </c>
      <c r="AA137" s="45" t="n">
        <v>0</v>
      </c>
      <c r="AB137" s="45" t="n">
        <v>0</v>
      </c>
    </row>
    <row r="138">
      <c r="V138" s="45" t="n">
        <v>39</v>
      </c>
      <c r="W138" s="45" t="n">
        <v>20</v>
      </c>
      <c r="X138" s="45" t="n">
        <v>167</v>
      </c>
      <c r="Y138" s="45" t="inlineStr">
        <is>
          <t>홀수</t>
        </is>
      </c>
      <c r="Z138" s="45" t="inlineStr">
        <is>
          <t>30~39</t>
        </is>
      </c>
      <c r="AA138" s="45" t="n">
        <v>2</v>
      </c>
      <c r="AB138" s="45" t="n">
        <v>2</v>
      </c>
    </row>
    <row r="139">
      <c r="V139" s="45" t="n">
        <v>40</v>
      </c>
      <c r="W139" s="45" t="n">
        <v>8</v>
      </c>
      <c r="X139" s="45" t="n">
        <v>172</v>
      </c>
      <c r="Y139" s="45" t="inlineStr">
        <is>
          <t>짝수</t>
        </is>
      </c>
      <c r="Z139" s="45" t="inlineStr">
        <is>
          <t>40~45</t>
        </is>
      </c>
      <c r="AA139" s="45" t="n">
        <v>0</v>
      </c>
      <c r="AB139" s="45" t="n">
        <v>0</v>
      </c>
    </row>
    <row r="140">
      <c r="V140" s="45" t="n">
        <v>41</v>
      </c>
      <c r="W140" s="45" t="n">
        <v>41</v>
      </c>
      <c r="X140" s="45" t="n">
        <v>148</v>
      </c>
      <c r="Y140" s="45" t="inlineStr">
        <is>
          <t>홀수</t>
        </is>
      </c>
      <c r="Z140" s="45" t="inlineStr">
        <is>
          <t>40~45</t>
        </is>
      </c>
      <c r="AA140" s="45" t="n">
        <v>1</v>
      </c>
      <c r="AB140" s="45" t="n">
        <v>1</v>
      </c>
    </row>
    <row r="141">
      <c r="V141" s="45" t="n">
        <v>42</v>
      </c>
      <c r="W141" s="45" t="n">
        <v>36</v>
      </c>
      <c r="X141" s="45" t="n">
        <v>154</v>
      </c>
      <c r="Y141" s="45" t="inlineStr">
        <is>
          <t>짝수</t>
        </is>
      </c>
      <c r="Z141" s="45" t="inlineStr">
        <is>
          <t>40~45</t>
        </is>
      </c>
      <c r="AA141" s="45" t="n">
        <v>0</v>
      </c>
      <c r="AB141" s="45" t="n">
        <v>1</v>
      </c>
    </row>
    <row r="142">
      <c r="V142" s="45" t="n">
        <v>43</v>
      </c>
      <c r="W142" s="45" t="n">
        <v>28</v>
      </c>
      <c r="X142" s="45" t="n">
        <v>163</v>
      </c>
      <c r="Y142" s="45" t="inlineStr">
        <is>
          <t>홀수</t>
        </is>
      </c>
      <c r="Z142" s="45" t="inlineStr">
        <is>
          <t>40~45</t>
        </is>
      </c>
      <c r="AA142" s="45" t="n">
        <v>1</v>
      </c>
      <c r="AB142" s="45" t="n">
        <v>1</v>
      </c>
    </row>
    <row r="143">
      <c r="V143" s="45" t="n">
        <v>44</v>
      </c>
      <c r="W143" s="45" t="n">
        <v>30</v>
      </c>
      <c r="X143" s="45" t="n">
        <v>161</v>
      </c>
      <c r="Y143" s="45" t="inlineStr">
        <is>
          <t>짝수</t>
        </is>
      </c>
      <c r="Z143" s="45" t="inlineStr">
        <is>
          <t>40~45</t>
        </is>
      </c>
      <c r="AA143" s="45" t="n">
        <v>0</v>
      </c>
      <c r="AB143" s="45" t="n">
        <v>1</v>
      </c>
    </row>
    <row r="144">
      <c r="V144" s="45" t="n">
        <v>45</v>
      </c>
      <c r="W144" s="45" t="n">
        <v>6</v>
      </c>
      <c r="X144" s="45" t="n">
        <v>174</v>
      </c>
      <c r="Y144" s="45" t="inlineStr">
        <is>
          <t>홀수</t>
        </is>
      </c>
      <c r="Z144" s="45" t="inlineStr">
        <is>
          <t>40~45</t>
        </is>
      </c>
      <c r="AA144" s="45" t="n">
        <v>1</v>
      </c>
      <c r="AB144" s="45" t="n">
        <v>3</v>
      </c>
    </row>
  </sheetData>
  <mergeCells count="56">
    <mergeCell ref="E12:F12"/>
    <mergeCell ref="A14:J14"/>
    <mergeCell ref="G28:I28"/>
    <mergeCell ref="H29:I29"/>
    <mergeCell ref="H10:I10"/>
    <mergeCell ref="A4:J4"/>
    <mergeCell ref="D7:F7"/>
    <mergeCell ref="B27:C27"/>
    <mergeCell ref="A26:C26"/>
    <mergeCell ref="H9:I9"/>
    <mergeCell ref="E8:F8"/>
    <mergeCell ref="A13:J13"/>
    <mergeCell ref="B12:C12"/>
    <mergeCell ref="A44:J44"/>
    <mergeCell ref="B43:F43"/>
    <mergeCell ref="D28:F28"/>
    <mergeCell ref="B39:F39"/>
    <mergeCell ref="A31:J31"/>
    <mergeCell ref="B11:C11"/>
    <mergeCell ref="E10:F10"/>
    <mergeCell ref="E29:F29"/>
    <mergeCell ref="B42:F42"/>
    <mergeCell ref="I41:J41"/>
    <mergeCell ref="G26:I26"/>
    <mergeCell ref="B8:C8"/>
    <mergeCell ref="E9:F9"/>
    <mergeCell ref="A28:C28"/>
    <mergeCell ref="A1:J1"/>
    <mergeCell ref="H11:I11"/>
    <mergeCell ref="C32:H32"/>
    <mergeCell ref="I43:J43"/>
    <mergeCell ref="B29:C29"/>
    <mergeCell ref="B38:F38"/>
    <mergeCell ref="I42:J42"/>
    <mergeCell ref="B10:C10"/>
    <mergeCell ref="E11:F11"/>
    <mergeCell ref="E27:F27"/>
    <mergeCell ref="D26:F26"/>
    <mergeCell ref="I39:J39"/>
    <mergeCell ref="A16:J16"/>
    <mergeCell ref="B9:C9"/>
    <mergeCell ref="C34:H34"/>
    <mergeCell ref="A25:J25"/>
    <mergeCell ref="B40:F40"/>
    <mergeCell ref="H27:I27"/>
    <mergeCell ref="C33:H33"/>
    <mergeCell ref="H12:I12"/>
    <mergeCell ref="A37:J37"/>
    <mergeCell ref="I38:J38"/>
    <mergeCell ref="A2:J2"/>
    <mergeCell ref="C35:H35"/>
    <mergeCell ref="H8:I8"/>
    <mergeCell ref="A7:C7"/>
    <mergeCell ref="G7:I7"/>
    <mergeCell ref="I40:J40"/>
    <mergeCell ref="B41:F4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B3676"/>
  <sheetViews>
    <sheetView workbookViewId="0">
      <selection activeCell="A1" sqref="A1"/>
    </sheetView>
  </sheetViews>
  <sheetFormatPr baseColWidth="8" defaultRowHeight="15"/>
  <cols>
    <col width="8" customWidth="1" min="1" max="1"/>
    <col width="3.5" customWidth="1" min="2" max="2"/>
    <col width="3.5" customWidth="1" min="3" max="3"/>
    <col width="3.5" customWidth="1" min="4" max="4"/>
    <col width="3.5" customWidth="1" min="5" max="5"/>
    <col width="3.5" customWidth="1" min="6" max="6"/>
    <col width="3.5" customWidth="1" min="7" max="7"/>
    <col width="3.5" customWidth="1" min="8" max="8"/>
    <col width="3.5" customWidth="1" min="9" max="9"/>
    <col width="3.5" customWidth="1" min="10" max="10"/>
    <col width="3.5" customWidth="1" min="11" max="11"/>
    <col width="3.5" customWidth="1" min="12" max="12"/>
    <col width="3.5" customWidth="1" min="13" max="13"/>
    <col width="3.5" customWidth="1" min="14" max="14"/>
    <col width="3.5" customWidth="1" min="15" max="15"/>
    <col width="3.5" customWidth="1" min="16" max="16"/>
    <col width="3.5" customWidth="1" min="17" max="17"/>
    <col width="3.5" customWidth="1" min="18" max="18"/>
    <col width="3.5" customWidth="1" min="19" max="19"/>
    <col width="3.5" customWidth="1" min="20" max="20"/>
    <col width="3.5" customWidth="1" min="21" max="21"/>
    <col width="3.5" customWidth="1" min="22" max="22"/>
    <col width="3.5" customWidth="1" min="23" max="23"/>
    <col width="3.5" customWidth="1" min="24" max="24"/>
    <col width="3.5" customWidth="1" min="25" max="25"/>
    <col width="3.5" customWidth="1" min="26" max="26"/>
    <col width="3.5" customWidth="1" min="27" max="27"/>
    <col width="3.5" customWidth="1" min="28" max="28"/>
    <col width="3.5" customWidth="1" min="29" max="29"/>
    <col width="3.5" customWidth="1" min="30" max="30"/>
    <col width="3.5" customWidth="1" min="31" max="31"/>
    <col width="3.5" customWidth="1" min="32" max="32"/>
    <col width="3.5" customWidth="1" min="33" max="33"/>
    <col width="3.5" customWidth="1" min="34" max="34"/>
    <col width="3.5" customWidth="1" min="35" max="35"/>
    <col width="3.5" customWidth="1" min="36" max="36"/>
    <col width="3.5" customWidth="1" min="37" max="37"/>
    <col width="3.5" customWidth="1" min="38" max="38"/>
    <col width="3.5" customWidth="1" min="39" max="39"/>
    <col width="3.5" customWidth="1" min="40" max="40"/>
    <col width="3.5" customWidth="1" min="41" max="41"/>
    <col width="3.5" customWidth="1" min="42" max="42"/>
    <col width="3.5" customWidth="1" min="43" max="43"/>
    <col width="3.5" customWidth="1" min="44" max="44"/>
    <col width="3.5" customWidth="1" min="45" max="45"/>
    <col width="3.5" customWidth="1" min="46" max="46"/>
    <col width="7" customWidth="1" min="47" max="47"/>
    <col width="10" customWidth="1" min="48" max="48"/>
    <col width="10" customWidth="1" min="49" max="49"/>
    <col width="10" customWidth="1" min="50" max="50"/>
    <col width="6" customWidth="1" min="51" max="51"/>
    <col width="10" customWidth="1" min="52" max="52"/>
    <col width="18" customWidth="1" min="54" max="54"/>
  </cols>
  <sheetData>
    <row r="1" ht="16" customHeight="1">
      <c r="A1" s="24" t="inlineStr">
        <is>
          <t>회차</t>
        </is>
      </c>
      <c r="B1" s="24" t="inlineStr">
        <is>
          <t>1</t>
        </is>
      </c>
      <c r="C1" s="24" t="inlineStr">
        <is>
          <t>2</t>
        </is>
      </c>
      <c r="D1" s="24" t="inlineStr">
        <is>
          <t>3</t>
        </is>
      </c>
      <c r="E1" s="24" t="inlineStr">
        <is>
          <t>4</t>
        </is>
      </c>
      <c r="F1" s="24" t="inlineStr">
        <is>
          <t>5</t>
        </is>
      </c>
      <c r="G1" s="24" t="inlineStr">
        <is>
          <t>6</t>
        </is>
      </c>
      <c r="H1" s="24" t="inlineStr">
        <is>
          <t>7</t>
        </is>
      </c>
      <c r="I1" s="24" t="inlineStr">
        <is>
          <t>8</t>
        </is>
      </c>
      <c r="J1" s="24" t="inlineStr">
        <is>
          <t>9</t>
        </is>
      </c>
      <c r="K1" s="24" t="inlineStr">
        <is>
          <t>10</t>
        </is>
      </c>
      <c r="L1" s="24" t="inlineStr">
        <is>
          <t>11</t>
        </is>
      </c>
      <c r="M1" s="24" t="inlineStr">
        <is>
          <t>12</t>
        </is>
      </c>
      <c r="N1" s="24" t="inlineStr">
        <is>
          <t>13</t>
        </is>
      </c>
      <c r="O1" s="24" t="inlineStr">
        <is>
          <t>14</t>
        </is>
      </c>
      <c r="P1" s="24" t="inlineStr">
        <is>
          <t>15</t>
        </is>
      </c>
      <c r="Q1" s="24" t="inlineStr">
        <is>
          <t>16</t>
        </is>
      </c>
      <c r="R1" s="24" t="inlineStr">
        <is>
          <t>17</t>
        </is>
      </c>
      <c r="S1" s="24" t="inlineStr">
        <is>
          <t>18</t>
        </is>
      </c>
      <c r="T1" s="24" t="inlineStr">
        <is>
          <t>19</t>
        </is>
      </c>
      <c r="U1" s="24" t="inlineStr">
        <is>
          <t>20</t>
        </is>
      </c>
      <c r="V1" s="24" t="inlineStr">
        <is>
          <t>21</t>
        </is>
      </c>
      <c r="W1" s="24" t="inlineStr">
        <is>
          <t>22</t>
        </is>
      </c>
      <c r="X1" s="24" t="inlineStr">
        <is>
          <t>23</t>
        </is>
      </c>
      <c r="Y1" s="24" t="inlineStr">
        <is>
          <t>24</t>
        </is>
      </c>
      <c r="Z1" s="24" t="inlineStr">
        <is>
          <t>25</t>
        </is>
      </c>
      <c r="AA1" s="24" t="inlineStr">
        <is>
          <t>26</t>
        </is>
      </c>
      <c r="AB1" s="24" t="inlineStr">
        <is>
          <t>27</t>
        </is>
      </c>
      <c r="AC1" s="24" t="inlineStr">
        <is>
          <t>28</t>
        </is>
      </c>
      <c r="AD1" s="24" t="inlineStr">
        <is>
          <t>29</t>
        </is>
      </c>
      <c r="AE1" s="24" t="inlineStr">
        <is>
          <t>30</t>
        </is>
      </c>
      <c r="AF1" s="24" t="inlineStr">
        <is>
          <t>31</t>
        </is>
      </c>
      <c r="AG1" s="24" t="inlineStr">
        <is>
          <t>32</t>
        </is>
      </c>
      <c r="AH1" s="24" t="inlineStr">
        <is>
          <t>33</t>
        </is>
      </c>
      <c r="AI1" s="24" t="inlineStr">
        <is>
          <t>34</t>
        </is>
      </c>
      <c r="AJ1" s="24" t="inlineStr">
        <is>
          <t>35</t>
        </is>
      </c>
      <c r="AK1" s="24" t="inlineStr">
        <is>
          <t>36</t>
        </is>
      </c>
      <c r="AL1" s="24" t="inlineStr">
        <is>
          <t>37</t>
        </is>
      </c>
      <c r="AM1" s="24" t="inlineStr">
        <is>
          <t>38</t>
        </is>
      </c>
      <c r="AN1" s="24" t="inlineStr">
        <is>
          <t>39</t>
        </is>
      </c>
      <c r="AO1" s="24" t="inlineStr">
        <is>
          <t>40</t>
        </is>
      </c>
      <c r="AP1" s="24" t="inlineStr">
        <is>
          <t>41</t>
        </is>
      </c>
      <c r="AQ1" s="24" t="inlineStr">
        <is>
          <t>42</t>
        </is>
      </c>
      <c r="AR1" s="24" t="inlineStr">
        <is>
          <t>43</t>
        </is>
      </c>
      <c r="AS1" s="24" t="inlineStr">
        <is>
          <t>44</t>
        </is>
      </c>
      <c r="AT1" s="24" t="inlineStr">
        <is>
          <t>45</t>
        </is>
      </c>
      <c r="AU1" s="24" t="inlineStr">
        <is>
          <t>보너스</t>
        </is>
      </c>
      <c r="AV1" s="24" t="inlineStr">
        <is>
          <t>매치수</t>
        </is>
      </c>
      <c r="AW1" s="24" t="inlineStr">
        <is>
          <t>보너스일치</t>
        </is>
      </c>
      <c r="AX1" s="24" t="inlineStr">
        <is>
          <t>교차점수</t>
        </is>
      </c>
      <c r="AY1" s="24" t="inlineStr">
        <is>
          <t>등수</t>
        </is>
      </c>
      <c r="AZ1" s="24" t="inlineStr">
        <is>
          <t>정렬키</t>
        </is>
      </c>
      <c r="BA1" s="63" t="n">
        <v>1</v>
      </c>
    </row>
    <row r="2">
      <c r="A2" s="64" t="n">
        <v>1</v>
      </c>
      <c r="B2" t="n">
        <v>0</v>
      </c>
      <c r="C2" t="n">
        <v>0</v>
      </c>
      <c r="D2" t="n">
        <v>0</v>
      </c>
      <c r="E2" t="n">
        <v>0</v>
      </c>
      <c r="F2" t="n">
        <v>0</v>
      </c>
      <c r="G2" t="n">
        <v>0</v>
      </c>
      <c r="H2" t="n">
        <v>0</v>
      </c>
      <c r="I2" t="n">
        <v>0</v>
      </c>
      <c r="J2" t="n">
        <v>0</v>
      </c>
      <c r="K2" t="n">
        <v>1</v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0</v>
      </c>
      <c r="R2" t="n">
        <v>0</v>
      </c>
      <c r="S2" t="n">
        <v>0</v>
      </c>
      <c r="T2" t="n">
        <v>0</v>
      </c>
      <c r="U2" t="n">
        <v>0</v>
      </c>
      <c r="V2" t="n">
        <v>0</v>
      </c>
      <c r="W2" t="n">
        <v>0</v>
      </c>
      <c r="X2" t="n">
        <v>1</v>
      </c>
      <c r="Y2" t="n">
        <v>0</v>
      </c>
      <c r="Z2" t="n">
        <v>0</v>
      </c>
      <c r="AA2" t="n">
        <v>0</v>
      </c>
      <c r="AB2" t="n">
        <v>0</v>
      </c>
      <c r="AC2" t="n">
        <v>0</v>
      </c>
      <c r="AD2" t="n">
        <v>1</v>
      </c>
      <c r="AE2" t="n">
        <v>0</v>
      </c>
      <c r="AF2" t="n">
        <v>0</v>
      </c>
      <c r="AG2" t="n">
        <v>0</v>
      </c>
      <c r="AH2" t="n">
        <v>1</v>
      </c>
      <c r="AI2" t="n">
        <v>0</v>
      </c>
      <c r="AJ2" t="n">
        <v>0</v>
      </c>
      <c r="AK2" t="n">
        <v>0</v>
      </c>
      <c r="AL2" t="n">
        <v>1</v>
      </c>
      <c r="AM2" t="n">
        <v>0</v>
      </c>
      <c r="AN2" t="n">
        <v>0</v>
      </c>
      <c r="AO2" t="n">
        <v>1</v>
      </c>
      <c r="AP2" t="n">
        <v>0</v>
      </c>
      <c r="AQ2" t="n">
        <v>0</v>
      </c>
      <c r="AR2" t="n">
        <v>0</v>
      </c>
      <c r="AS2" t="n">
        <v>0</v>
      </c>
      <c r="AT2" t="n">
        <v>0</v>
      </c>
      <c r="AU2" s="63" t="n">
        <v>16</v>
      </c>
      <c r="AV2" s="64">
        <f>IFERROR(INDEX($B2:$AT2,1,'번호선택_참고표'!$C$55),0)+IFERROR(INDEX($B2:$AT2,1,'번호선택_참고표'!$D$55),0)+IFERROR(INDEX($B2:$AT2,1,'번호선택_참고표'!$E$55),0)+IFERROR(INDEX($B2:$AT2,1,'번호선택_참고표'!$F$55),0)+IFERROR(INDEX($B2:$AT2,1,'번호선택_참고표'!$G$55),0)+IFERROR(INDEX($B2:$AT2,1,'번호선택_참고표'!$H$55),0)</f>
        <v/>
      </c>
      <c r="AW2" s="64">
        <f>IF(OR('번호선택_참고표'!$C$55=$AU2,'번호선택_참고표'!$D$55=$AU2,'번호선택_참고표'!$E$55=$AU2,'번호선택_참고표'!$F$55=$AU2,'번호선택_참고표'!$G$55=$AU2,'번호선택_참고표'!$H$55=$AU2),1,0)</f>
        <v/>
      </c>
      <c r="AX2" s="64">
        <f>IF(AV2=6,6,IF(AND(AV2=5,AW2=1),5,IF(AND(AV2=5,AW2=0),4,IF(AV2=4,3,IF(AV2=3,2,0)))))</f>
        <v/>
      </c>
      <c r="AY2" s="64">
        <f>IF(AV2=6,"1등",IF(AND(AV2=5,AW2=1),"2등",IF(AND(AV2=5,AW2=0),"3등",IF(AV2=4,"4등",IF(AV2=3,"5등","-")))))</f>
        <v/>
      </c>
      <c r="AZ2" s="64">
        <f>AV2*10000+AW2*1000+ROW()</f>
        <v/>
      </c>
      <c r="BA2" s="63" t="n">
        <v>2</v>
      </c>
      <c r="BB2" s="63" t="inlineStr">
        <is>
          <t>10 23 29 33 37 40</t>
        </is>
      </c>
    </row>
    <row r="3">
      <c r="A3" s="64" t="n">
        <v>2</v>
      </c>
      <c r="B3" t="n">
        <v>0</v>
      </c>
      <c r="C3" t="n">
        <v>0</v>
      </c>
      <c r="D3" t="n">
        <v>0</v>
      </c>
      <c r="E3" t="n">
        <v>0</v>
      </c>
      <c r="F3" t="n">
        <v>0</v>
      </c>
      <c r="G3" t="n">
        <v>0</v>
      </c>
      <c r="H3" t="n">
        <v>0</v>
      </c>
      <c r="I3" t="n">
        <v>0</v>
      </c>
      <c r="J3" t="n">
        <v>1</v>
      </c>
      <c r="K3" t="n">
        <v>0</v>
      </c>
      <c r="L3" t="n">
        <v>0</v>
      </c>
      <c r="M3" t="n">
        <v>0</v>
      </c>
      <c r="N3" t="n">
        <v>1</v>
      </c>
      <c r="O3" t="n">
        <v>0</v>
      </c>
      <c r="P3" t="n">
        <v>0</v>
      </c>
      <c r="Q3" t="n">
        <v>0</v>
      </c>
      <c r="R3" t="n">
        <v>0</v>
      </c>
      <c r="S3" t="n">
        <v>0</v>
      </c>
      <c r="T3" t="n">
        <v>0</v>
      </c>
      <c r="U3" t="n">
        <v>0</v>
      </c>
      <c r="V3" t="n">
        <v>1</v>
      </c>
      <c r="W3" t="n">
        <v>0</v>
      </c>
      <c r="X3" t="n">
        <v>0</v>
      </c>
      <c r="Y3" t="n">
        <v>0</v>
      </c>
      <c r="Z3" t="n">
        <v>1</v>
      </c>
      <c r="AA3" t="n">
        <v>0</v>
      </c>
      <c r="AB3" t="n">
        <v>0</v>
      </c>
      <c r="AC3" t="n">
        <v>0</v>
      </c>
      <c r="AD3" t="n">
        <v>0</v>
      </c>
      <c r="AE3" t="n">
        <v>0</v>
      </c>
      <c r="AF3" t="n">
        <v>0</v>
      </c>
      <c r="AG3" t="n">
        <v>1</v>
      </c>
      <c r="AH3" t="n">
        <v>0</v>
      </c>
      <c r="AI3" t="n">
        <v>0</v>
      </c>
      <c r="AJ3" t="n">
        <v>0</v>
      </c>
      <c r="AK3" t="n">
        <v>0</v>
      </c>
      <c r="AL3" t="n">
        <v>0</v>
      </c>
      <c r="AM3" t="n">
        <v>0</v>
      </c>
      <c r="AN3" t="n">
        <v>0</v>
      </c>
      <c r="AO3" t="n">
        <v>0</v>
      </c>
      <c r="AP3" t="n">
        <v>0</v>
      </c>
      <c r="AQ3" t="n">
        <v>1</v>
      </c>
      <c r="AR3" t="n">
        <v>0</v>
      </c>
      <c r="AS3" t="n">
        <v>0</v>
      </c>
      <c r="AT3" t="n">
        <v>0</v>
      </c>
      <c r="AU3" s="63" t="n">
        <v>2</v>
      </c>
      <c r="AV3" s="64">
        <f>IFERROR(INDEX($B3:$AT3,1,'번호선택_참고표'!$C$55),0)+IFERROR(INDEX($B3:$AT3,1,'번호선택_참고표'!$D$55),0)+IFERROR(INDEX($B3:$AT3,1,'번호선택_참고표'!$E$55),0)+IFERROR(INDEX($B3:$AT3,1,'번호선택_참고표'!$F$55),0)+IFERROR(INDEX($B3:$AT3,1,'번호선택_참고표'!$G$55),0)+IFERROR(INDEX($B3:$AT3,1,'번호선택_참고표'!$H$55),0)</f>
        <v/>
      </c>
      <c r="AW3" s="64">
        <f>IF(OR('번호선택_참고표'!$C$55=$AU3,'번호선택_참고표'!$D$55=$AU3,'번호선택_참고표'!$E$55=$AU3,'번호선택_참고표'!$F$55=$AU3,'번호선택_참고표'!$G$55=$AU3,'번호선택_참고표'!$H$55=$AU3),1,0)</f>
        <v/>
      </c>
      <c r="AX3" s="64">
        <f>IF(AV3=6,6,IF(AND(AV3=5,AW3=1),5,IF(AND(AV3=5,AW3=0),4,IF(AV3=4,3,IF(AV3=3,2,0)))))</f>
        <v/>
      </c>
      <c r="AY3" s="64">
        <f>IF(AV3=6,"1등",IF(AND(AV3=5,AW3=1),"2등",IF(AND(AV3=5,AW3=0),"3등",IF(AV3=4,"4등",IF(AV3=3,"5등","-")))))</f>
        <v/>
      </c>
      <c r="AZ3" s="64">
        <f>AV3*10000+AW3*1000+ROW()</f>
        <v/>
      </c>
      <c r="BA3" s="63" t="n">
        <v>3</v>
      </c>
      <c r="BB3" s="63" t="inlineStr">
        <is>
          <t>9 13 21 25 32 42</t>
        </is>
      </c>
    </row>
    <row r="4">
      <c r="A4" s="64" t="n">
        <v>3</v>
      </c>
      <c r="B4" t="n">
        <v>0</v>
      </c>
      <c r="C4" t="n">
        <v>0</v>
      </c>
      <c r="D4" t="n">
        <v>0</v>
      </c>
      <c r="E4" t="n">
        <v>0</v>
      </c>
      <c r="F4" t="n">
        <v>0</v>
      </c>
      <c r="G4" t="n">
        <v>0</v>
      </c>
      <c r="H4" t="n">
        <v>0</v>
      </c>
      <c r="I4" t="n">
        <v>0</v>
      </c>
      <c r="J4" t="n">
        <v>0</v>
      </c>
      <c r="K4" t="n">
        <v>0</v>
      </c>
      <c r="L4" t="n">
        <v>1</v>
      </c>
      <c r="M4" t="n">
        <v>0</v>
      </c>
      <c r="N4" t="n">
        <v>0</v>
      </c>
      <c r="O4" t="n">
        <v>0</v>
      </c>
      <c r="P4" t="n">
        <v>0</v>
      </c>
      <c r="Q4" t="n">
        <v>1</v>
      </c>
      <c r="R4" t="n">
        <v>0</v>
      </c>
      <c r="S4" t="n">
        <v>0</v>
      </c>
      <c r="T4" t="n">
        <v>1</v>
      </c>
      <c r="U4" t="n">
        <v>0</v>
      </c>
      <c r="V4" t="n">
        <v>1</v>
      </c>
      <c r="W4" t="n">
        <v>0</v>
      </c>
      <c r="X4" t="n">
        <v>0</v>
      </c>
      <c r="Y4" t="n">
        <v>0</v>
      </c>
      <c r="Z4" t="n">
        <v>0</v>
      </c>
      <c r="AA4" t="n">
        <v>0</v>
      </c>
      <c r="AB4" t="n">
        <v>1</v>
      </c>
      <c r="AC4" t="n">
        <v>0</v>
      </c>
      <c r="AD4" t="n">
        <v>0</v>
      </c>
      <c r="AE4" t="n">
        <v>0</v>
      </c>
      <c r="AF4" t="n">
        <v>1</v>
      </c>
      <c r="AG4" t="n">
        <v>0</v>
      </c>
      <c r="AH4" t="n">
        <v>0</v>
      </c>
      <c r="AI4" t="n">
        <v>0</v>
      </c>
      <c r="AJ4" t="n">
        <v>0</v>
      </c>
      <c r="AK4" t="n">
        <v>0</v>
      </c>
      <c r="AL4" t="n">
        <v>0</v>
      </c>
      <c r="AM4" t="n">
        <v>0</v>
      </c>
      <c r="AN4" t="n">
        <v>0</v>
      </c>
      <c r="AO4" t="n">
        <v>0</v>
      </c>
      <c r="AP4" t="n">
        <v>0</v>
      </c>
      <c r="AQ4" t="n">
        <v>0</v>
      </c>
      <c r="AR4" t="n">
        <v>0</v>
      </c>
      <c r="AS4" t="n">
        <v>0</v>
      </c>
      <c r="AT4" t="n">
        <v>0</v>
      </c>
      <c r="AU4" s="63" t="n">
        <v>30</v>
      </c>
      <c r="AV4" s="64">
        <f>IFERROR(INDEX($B4:$AT4,1,'번호선택_참고표'!$C$55),0)+IFERROR(INDEX($B4:$AT4,1,'번호선택_참고표'!$D$55),0)+IFERROR(INDEX($B4:$AT4,1,'번호선택_참고표'!$E$55),0)+IFERROR(INDEX($B4:$AT4,1,'번호선택_참고표'!$F$55),0)+IFERROR(INDEX($B4:$AT4,1,'번호선택_참고표'!$G$55),0)+IFERROR(INDEX($B4:$AT4,1,'번호선택_참고표'!$H$55),0)</f>
        <v/>
      </c>
      <c r="AW4" s="64">
        <f>IF(OR('번호선택_참고표'!$C$55=$AU4,'번호선택_참고표'!$D$55=$AU4,'번호선택_참고표'!$E$55=$AU4,'번호선택_참고표'!$F$55=$AU4,'번호선택_참고표'!$G$55=$AU4,'번호선택_참고표'!$H$55=$AU4),1,0)</f>
        <v/>
      </c>
      <c r="AX4" s="64">
        <f>IF(AV4=6,6,IF(AND(AV4=5,AW4=1),5,IF(AND(AV4=5,AW4=0),4,IF(AV4=4,3,IF(AV4=3,2,0)))))</f>
        <v/>
      </c>
      <c r="AY4" s="64">
        <f>IF(AV4=6,"1등",IF(AND(AV4=5,AW4=1),"2등",IF(AND(AV4=5,AW4=0),"3등",IF(AV4=4,"4등",IF(AV4=3,"5등","-")))))</f>
        <v/>
      </c>
      <c r="AZ4" s="64">
        <f>AV4*10000+AW4*1000+ROW()</f>
        <v/>
      </c>
      <c r="BA4" s="63" t="n">
        <v>4</v>
      </c>
      <c r="BB4" s="63" t="inlineStr">
        <is>
          <t>11 16 19 21 27 31</t>
        </is>
      </c>
    </row>
    <row r="5">
      <c r="A5" s="64" t="n">
        <v>4</v>
      </c>
      <c r="B5" t="n">
        <v>0</v>
      </c>
      <c r="C5" t="n">
        <v>0</v>
      </c>
      <c r="D5" t="n">
        <v>0</v>
      </c>
      <c r="E5" t="n">
        <v>0</v>
      </c>
      <c r="F5" t="n">
        <v>0</v>
      </c>
      <c r="G5" t="n">
        <v>0</v>
      </c>
      <c r="H5" t="n">
        <v>0</v>
      </c>
      <c r="I5" t="n">
        <v>0</v>
      </c>
      <c r="J5" t="n">
        <v>0</v>
      </c>
      <c r="K5" t="n">
        <v>0</v>
      </c>
      <c r="L5" t="n">
        <v>0</v>
      </c>
      <c r="M5" t="n">
        <v>0</v>
      </c>
      <c r="N5" t="n">
        <v>0</v>
      </c>
      <c r="O5" t="n">
        <v>1</v>
      </c>
      <c r="P5" t="n">
        <v>0</v>
      </c>
      <c r="Q5" t="n">
        <v>0</v>
      </c>
      <c r="R5" t="n">
        <v>0</v>
      </c>
      <c r="S5" t="n">
        <v>0</v>
      </c>
      <c r="T5" t="n">
        <v>0</v>
      </c>
      <c r="U5" t="n">
        <v>0</v>
      </c>
      <c r="V5" t="n">
        <v>0</v>
      </c>
      <c r="W5" t="n">
        <v>0</v>
      </c>
      <c r="X5" t="n">
        <v>0</v>
      </c>
      <c r="Y5" t="n">
        <v>0</v>
      </c>
      <c r="Z5" t="n">
        <v>0</v>
      </c>
      <c r="AA5" t="n">
        <v>0</v>
      </c>
      <c r="AB5" t="n">
        <v>1</v>
      </c>
      <c r="AC5" t="n">
        <v>0</v>
      </c>
      <c r="AD5" t="n">
        <v>0</v>
      </c>
      <c r="AE5" t="n">
        <v>1</v>
      </c>
      <c r="AF5" t="n">
        <v>1</v>
      </c>
      <c r="AG5" t="n">
        <v>0</v>
      </c>
      <c r="AH5" t="n">
        <v>0</v>
      </c>
      <c r="AI5" t="n">
        <v>0</v>
      </c>
      <c r="AJ5" t="n">
        <v>0</v>
      </c>
      <c r="AK5" t="n">
        <v>0</v>
      </c>
      <c r="AL5" t="n">
        <v>0</v>
      </c>
      <c r="AM5" t="n">
        <v>0</v>
      </c>
      <c r="AN5" t="n">
        <v>0</v>
      </c>
      <c r="AO5" t="n">
        <v>1</v>
      </c>
      <c r="AP5" t="n">
        <v>0</v>
      </c>
      <c r="AQ5" t="n">
        <v>1</v>
      </c>
      <c r="AR5" t="n">
        <v>0</v>
      </c>
      <c r="AS5" t="n">
        <v>0</v>
      </c>
      <c r="AT5" t="n">
        <v>0</v>
      </c>
      <c r="AU5" s="63" t="n">
        <v>2</v>
      </c>
      <c r="AV5" s="64">
        <f>IFERROR(INDEX($B5:$AT5,1,'번호선택_참고표'!$C$55),0)+IFERROR(INDEX($B5:$AT5,1,'번호선택_참고표'!$D$55),0)+IFERROR(INDEX($B5:$AT5,1,'번호선택_참고표'!$E$55),0)+IFERROR(INDEX($B5:$AT5,1,'번호선택_참고표'!$F$55),0)+IFERROR(INDEX($B5:$AT5,1,'번호선택_참고표'!$G$55),0)+IFERROR(INDEX($B5:$AT5,1,'번호선택_참고표'!$H$55),0)</f>
        <v/>
      </c>
      <c r="AW5" s="64">
        <f>IF(OR('번호선택_참고표'!$C$55=$AU5,'번호선택_참고표'!$D$55=$AU5,'번호선택_참고표'!$E$55=$AU5,'번호선택_참고표'!$F$55=$AU5,'번호선택_참고표'!$G$55=$AU5,'번호선택_참고표'!$H$55=$AU5),1,0)</f>
        <v/>
      </c>
      <c r="AX5" s="64">
        <f>IF(AV5=6,6,IF(AND(AV5=5,AW5=1),5,IF(AND(AV5=5,AW5=0),4,IF(AV5=4,3,IF(AV5=3,2,0)))))</f>
        <v/>
      </c>
      <c r="AY5" s="64">
        <f>IF(AV5=6,"1등",IF(AND(AV5=5,AW5=1),"2등",IF(AND(AV5=5,AW5=0),"3등",IF(AV5=4,"4등",IF(AV5=3,"5등","-")))))</f>
        <v/>
      </c>
      <c r="AZ5" s="64">
        <f>AV5*10000+AW5*1000+ROW()</f>
        <v/>
      </c>
      <c r="BA5" s="63" t="n">
        <v>5</v>
      </c>
      <c r="BB5" s="63" t="inlineStr">
        <is>
          <t>14 27 30 31 40 42</t>
        </is>
      </c>
    </row>
    <row r="6">
      <c r="A6" s="64" t="n">
        <v>5</v>
      </c>
      <c r="B6" t="n">
        <v>0</v>
      </c>
      <c r="C6" t="n">
        <v>0</v>
      </c>
      <c r="D6" t="n">
        <v>0</v>
      </c>
      <c r="E6" t="n">
        <v>0</v>
      </c>
      <c r="F6" t="n">
        <v>0</v>
      </c>
      <c r="G6" t="n">
        <v>0</v>
      </c>
      <c r="H6" t="n">
        <v>0</v>
      </c>
      <c r="I6" t="n">
        <v>0</v>
      </c>
      <c r="J6" t="n">
        <v>0</v>
      </c>
      <c r="K6" t="n">
        <v>0</v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1</v>
      </c>
      <c r="R6" t="n">
        <v>0</v>
      </c>
      <c r="S6" t="n">
        <v>0</v>
      </c>
      <c r="T6" t="n">
        <v>0</v>
      </c>
      <c r="U6" t="n">
        <v>0</v>
      </c>
      <c r="V6" t="n">
        <v>0</v>
      </c>
      <c r="W6" t="n">
        <v>0</v>
      </c>
      <c r="X6" t="n">
        <v>0</v>
      </c>
      <c r="Y6" t="n">
        <v>1</v>
      </c>
      <c r="Z6" t="n">
        <v>0</v>
      </c>
      <c r="AA6" t="n">
        <v>0</v>
      </c>
      <c r="AB6" t="n">
        <v>0</v>
      </c>
      <c r="AC6" t="n">
        <v>0</v>
      </c>
      <c r="AD6" t="n">
        <v>1</v>
      </c>
      <c r="AE6" t="n">
        <v>0</v>
      </c>
      <c r="AF6" t="n">
        <v>0</v>
      </c>
      <c r="AG6" t="n">
        <v>0</v>
      </c>
      <c r="AH6" t="n">
        <v>0</v>
      </c>
      <c r="AI6" t="n">
        <v>0</v>
      </c>
      <c r="AJ6" t="n">
        <v>0</v>
      </c>
      <c r="AK6" t="n">
        <v>0</v>
      </c>
      <c r="AL6" t="n">
        <v>0</v>
      </c>
      <c r="AM6" t="n">
        <v>0</v>
      </c>
      <c r="AN6" t="n">
        <v>0</v>
      </c>
      <c r="AO6" t="n">
        <v>1</v>
      </c>
      <c r="AP6" t="n">
        <v>1</v>
      </c>
      <c r="AQ6" t="n">
        <v>1</v>
      </c>
      <c r="AR6" t="n">
        <v>0</v>
      </c>
      <c r="AS6" t="n">
        <v>0</v>
      </c>
      <c r="AT6" t="n">
        <v>0</v>
      </c>
      <c r="AU6" s="63" t="n">
        <v>3</v>
      </c>
      <c r="AV6" s="64">
        <f>IFERROR(INDEX($B6:$AT6,1,'번호선택_참고표'!$C$55),0)+IFERROR(INDEX($B6:$AT6,1,'번호선택_참고표'!$D$55),0)+IFERROR(INDEX($B6:$AT6,1,'번호선택_참고표'!$E$55),0)+IFERROR(INDEX($B6:$AT6,1,'번호선택_참고표'!$F$55),0)+IFERROR(INDEX($B6:$AT6,1,'번호선택_참고표'!$G$55),0)+IFERROR(INDEX($B6:$AT6,1,'번호선택_참고표'!$H$55),0)</f>
        <v/>
      </c>
      <c r="AW6" s="64">
        <f>IF(OR('번호선택_참고표'!$C$55=$AU6,'번호선택_참고표'!$D$55=$AU6,'번호선택_참고표'!$E$55=$AU6,'번호선택_참고표'!$F$55=$AU6,'번호선택_참고표'!$G$55=$AU6,'번호선택_참고표'!$H$55=$AU6),1,0)</f>
        <v/>
      </c>
      <c r="AX6" s="64">
        <f>IF(AV6=6,6,IF(AND(AV6=5,AW6=1),5,IF(AND(AV6=5,AW6=0),4,IF(AV6=4,3,IF(AV6=3,2,0)))))</f>
        <v/>
      </c>
      <c r="AY6" s="64">
        <f>IF(AV6=6,"1등",IF(AND(AV6=5,AW6=1),"2등",IF(AND(AV6=5,AW6=0),"3등",IF(AV6=4,"4등",IF(AV6=3,"5등","-")))))</f>
        <v/>
      </c>
      <c r="AZ6" s="64">
        <f>AV6*10000+AW6*1000+ROW()</f>
        <v/>
      </c>
      <c r="BA6" s="63" t="n">
        <v>6</v>
      </c>
      <c r="BB6" s="63" t="inlineStr">
        <is>
          <t>16 24 29 40 41 42</t>
        </is>
      </c>
    </row>
    <row r="7">
      <c r="A7" s="64" t="n">
        <v>6</v>
      </c>
      <c r="B7" t="n">
        <v>0</v>
      </c>
      <c r="C7" t="n">
        <v>0</v>
      </c>
      <c r="D7" t="n">
        <v>0</v>
      </c>
      <c r="E7" t="n">
        <v>0</v>
      </c>
      <c r="F7" t="n">
        <v>0</v>
      </c>
      <c r="G7" t="n">
        <v>0</v>
      </c>
      <c r="H7" t="n">
        <v>0</v>
      </c>
      <c r="I7" t="n">
        <v>0</v>
      </c>
      <c r="J7" t="n">
        <v>0</v>
      </c>
      <c r="K7" t="n">
        <v>0</v>
      </c>
      <c r="L7" t="n">
        <v>0</v>
      </c>
      <c r="M7" t="n">
        <v>0</v>
      </c>
      <c r="N7" t="n">
        <v>0</v>
      </c>
      <c r="O7" t="n">
        <v>1</v>
      </c>
      <c r="P7" t="n">
        <v>1</v>
      </c>
      <c r="Q7" t="n">
        <v>0</v>
      </c>
      <c r="R7" t="n">
        <v>0</v>
      </c>
      <c r="S7" t="n">
        <v>0</v>
      </c>
      <c r="T7" t="n">
        <v>0</v>
      </c>
      <c r="U7" t="n">
        <v>0</v>
      </c>
      <c r="V7" t="n">
        <v>0</v>
      </c>
      <c r="W7" t="n">
        <v>0</v>
      </c>
      <c r="X7" t="n">
        <v>0</v>
      </c>
      <c r="Y7" t="n">
        <v>0</v>
      </c>
      <c r="Z7" t="n">
        <v>0</v>
      </c>
      <c r="AA7" t="n">
        <v>1</v>
      </c>
      <c r="AB7" t="n">
        <v>1</v>
      </c>
      <c r="AC7" t="n">
        <v>0</v>
      </c>
      <c r="AD7" t="n">
        <v>0</v>
      </c>
      <c r="AE7" t="n">
        <v>0</v>
      </c>
      <c r="AF7" t="n">
        <v>0</v>
      </c>
      <c r="AG7" t="n">
        <v>0</v>
      </c>
      <c r="AH7" t="n">
        <v>0</v>
      </c>
      <c r="AI7" t="n">
        <v>0</v>
      </c>
      <c r="AJ7" t="n">
        <v>0</v>
      </c>
      <c r="AK7" t="n">
        <v>0</v>
      </c>
      <c r="AL7" t="n">
        <v>0</v>
      </c>
      <c r="AM7" t="n">
        <v>0</v>
      </c>
      <c r="AN7" t="n">
        <v>0</v>
      </c>
      <c r="AO7" t="n">
        <v>1</v>
      </c>
      <c r="AP7" t="n">
        <v>0</v>
      </c>
      <c r="AQ7" t="n">
        <v>1</v>
      </c>
      <c r="AR7" t="n">
        <v>0</v>
      </c>
      <c r="AS7" t="n">
        <v>0</v>
      </c>
      <c r="AT7" t="n">
        <v>0</v>
      </c>
      <c r="AU7" s="63" t="n">
        <v>34</v>
      </c>
      <c r="AV7" s="64">
        <f>IFERROR(INDEX($B7:$AT7,1,'번호선택_참고표'!$C$55),0)+IFERROR(INDEX($B7:$AT7,1,'번호선택_참고표'!$D$55),0)+IFERROR(INDEX($B7:$AT7,1,'번호선택_참고표'!$E$55),0)+IFERROR(INDEX($B7:$AT7,1,'번호선택_참고표'!$F$55),0)+IFERROR(INDEX($B7:$AT7,1,'번호선택_참고표'!$G$55),0)+IFERROR(INDEX($B7:$AT7,1,'번호선택_참고표'!$H$55),0)</f>
        <v/>
      </c>
      <c r="AW7" s="64">
        <f>IF(OR('번호선택_참고표'!$C$55=$AU7,'번호선택_참고표'!$D$55=$AU7,'번호선택_참고표'!$E$55=$AU7,'번호선택_참고표'!$F$55=$AU7,'번호선택_참고표'!$G$55=$AU7,'번호선택_참고표'!$H$55=$AU7),1,0)</f>
        <v/>
      </c>
      <c r="AX7" s="64">
        <f>IF(AV7=6,6,IF(AND(AV7=5,AW7=1),5,IF(AND(AV7=5,AW7=0),4,IF(AV7=4,3,IF(AV7=3,2,0)))))</f>
        <v/>
      </c>
      <c r="AY7" s="64">
        <f>IF(AV7=6,"1등",IF(AND(AV7=5,AW7=1),"2등",IF(AND(AV7=5,AW7=0),"3등",IF(AV7=4,"4등",IF(AV7=3,"5등","-")))))</f>
        <v/>
      </c>
      <c r="AZ7" s="64">
        <f>AV7*10000+AW7*1000+ROW()</f>
        <v/>
      </c>
      <c r="BA7" s="63" t="n">
        <v>7</v>
      </c>
      <c r="BB7" s="63" t="inlineStr">
        <is>
          <t>14 15 26 27 40 42</t>
        </is>
      </c>
    </row>
    <row r="8">
      <c r="A8" s="64" t="n">
        <v>7</v>
      </c>
      <c r="B8" t="n">
        <v>0</v>
      </c>
      <c r="C8" t="n">
        <v>1</v>
      </c>
      <c r="D8" t="n">
        <v>0</v>
      </c>
      <c r="E8" t="n">
        <v>0</v>
      </c>
      <c r="F8" t="n">
        <v>0</v>
      </c>
      <c r="G8" t="n">
        <v>0</v>
      </c>
      <c r="H8" t="n">
        <v>0</v>
      </c>
      <c r="I8" t="n">
        <v>0</v>
      </c>
      <c r="J8" t="n">
        <v>1</v>
      </c>
      <c r="K8" t="n">
        <v>0</v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1</v>
      </c>
      <c r="R8" t="n">
        <v>0</v>
      </c>
      <c r="S8" t="n">
        <v>0</v>
      </c>
      <c r="T8" t="n">
        <v>0</v>
      </c>
      <c r="U8" t="n">
        <v>0</v>
      </c>
      <c r="V8" t="n">
        <v>0</v>
      </c>
      <c r="W8" t="n">
        <v>0</v>
      </c>
      <c r="X8" t="n">
        <v>0</v>
      </c>
      <c r="Y8" t="n">
        <v>0</v>
      </c>
      <c r="Z8" t="n">
        <v>1</v>
      </c>
      <c r="AA8" t="n">
        <v>1</v>
      </c>
      <c r="AB8" t="n">
        <v>0</v>
      </c>
      <c r="AC8" t="n">
        <v>0</v>
      </c>
      <c r="AD8" t="n">
        <v>0</v>
      </c>
      <c r="AE8" t="n">
        <v>0</v>
      </c>
      <c r="AF8" t="n">
        <v>0</v>
      </c>
      <c r="AG8" t="n">
        <v>0</v>
      </c>
      <c r="AH8" t="n">
        <v>0</v>
      </c>
      <c r="AI8" t="n">
        <v>0</v>
      </c>
      <c r="AJ8" t="n">
        <v>0</v>
      </c>
      <c r="AK8" t="n">
        <v>0</v>
      </c>
      <c r="AL8" t="n">
        <v>0</v>
      </c>
      <c r="AM8" t="n">
        <v>0</v>
      </c>
      <c r="AN8" t="n">
        <v>0</v>
      </c>
      <c r="AO8" t="n">
        <v>1</v>
      </c>
      <c r="AP8" t="n">
        <v>0</v>
      </c>
      <c r="AQ8" t="n">
        <v>0</v>
      </c>
      <c r="AR8" t="n">
        <v>0</v>
      </c>
      <c r="AS8" t="n">
        <v>0</v>
      </c>
      <c r="AT8" t="n">
        <v>0</v>
      </c>
      <c r="AU8" s="63" t="n">
        <v>42</v>
      </c>
      <c r="AV8" s="64">
        <f>IFERROR(INDEX($B8:$AT8,1,'번호선택_참고표'!$C$55),0)+IFERROR(INDEX($B8:$AT8,1,'번호선택_참고표'!$D$55),0)+IFERROR(INDEX($B8:$AT8,1,'번호선택_참고표'!$E$55),0)+IFERROR(INDEX($B8:$AT8,1,'번호선택_참고표'!$F$55),0)+IFERROR(INDEX($B8:$AT8,1,'번호선택_참고표'!$G$55),0)+IFERROR(INDEX($B8:$AT8,1,'번호선택_참고표'!$H$55),0)</f>
        <v/>
      </c>
      <c r="AW8" s="64">
        <f>IF(OR('번호선택_참고표'!$C$55=$AU8,'번호선택_참고표'!$D$55=$AU8,'번호선택_참고표'!$E$55=$AU8,'번호선택_참고표'!$F$55=$AU8,'번호선택_참고표'!$G$55=$AU8,'번호선택_참고표'!$H$55=$AU8),1,0)</f>
        <v/>
      </c>
      <c r="AX8" s="64">
        <f>IF(AV8=6,6,IF(AND(AV8=5,AW8=1),5,IF(AND(AV8=5,AW8=0),4,IF(AV8=4,3,IF(AV8=3,2,0)))))</f>
        <v/>
      </c>
      <c r="AY8" s="64">
        <f>IF(AV8=6,"1등",IF(AND(AV8=5,AW8=1),"2등",IF(AND(AV8=5,AW8=0),"3등",IF(AV8=4,"4등",IF(AV8=3,"5등","-")))))</f>
        <v/>
      </c>
      <c r="AZ8" s="64">
        <f>AV8*10000+AW8*1000+ROW()</f>
        <v/>
      </c>
      <c r="BA8" s="63" t="n">
        <v>8</v>
      </c>
      <c r="BB8" s="63" t="inlineStr">
        <is>
          <t>2 9 16 25 26 40</t>
        </is>
      </c>
    </row>
    <row r="9">
      <c r="A9" s="64" t="n">
        <v>8</v>
      </c>
      <c r="B9" t="n">
        <v>0</v>
      </c>
      <c r="C9" t="n">
        <v>0</v>
      </c>
      <c r="D9" t="n">
        <v>0</v>
      </c>
      <c r="E9" t="n">
        <v>0</v>
      </c>
      <c r="F9" t="n">
        <v>0</v>
      </c>
      <c r="G9" t="n">
        <v>0</v>
      </c>
      <c r="H9" t="n">
        <v>0</v>
      </c>
      <c r="I9" t="n">
        <v>1</v>
      </c>
      <c r="J9" t="n">
        <v>0</v>
      </c>
      <c r="K9" t="n">
        <v>0</v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 t="n">
        <v>1</v>
      </c>
      <c r="U9" t="n">
        <v>0</v>
      </c>
      <c r="V9" t="n">
        <v>0</v>
      </c>
      <c r="W9" t="n">
        <v>0</v>
      </c>
      <c r="X9" t="n">
        <v>0</v>
      </c>
      <c r="Y9" t="n">
        <v>0</v>
      </c>
      <c r="Z9" t="n">
        <v>1</v>
      </c>
      <c r="AA9" t="n">
        <v>0</v>
      </c>
      <c r="AB9" t="n">
        <v>0</v>
      </c>
      <c r="AC9" t="n">
        <v>0</v>
      </c>
      <c r="AD9" t="n">
        <v>0</v>
      </c>
      <c r="AE9" t="n">
        <v>0</v>
      </c>
      <c r="AF9" t="n">
        <v>0</v>
      </c>
      <c r="AG9" t="n">
        <v>0</v>
      </c>
      <c r="AH9" t="n">
        <v>0</v>
      </c>
      <c r="AI9" t="n">
        <v>1</v>
      </c>
      <c r="AJ9" t="n">
        <v>0</v>
      </c>
      <c r="AK9" t="n">
        <v>0</v>
      </c>
      <c r="AL9" t="n">
        <v>1</v>
      </c>
      <c r="AM9" t="n">
        <v>0</v>
      </c>
      <c r="AN9" t="n">
        <v>1</v>
      </c>
      <c r="AO9" t="n">
        <v>0</v>
      </c>
      <c r="AP9" t="n">
        <v>0</v>
      </c>
      <c r="AQ9" t="n">
        <v>0</v>
      </c>
      <c r="AR9" t="n">
        <v>0</v>
      </c>
      <c r="AS9" t="n">
        <v>0</v>
      </c>
      <c r="AT9" t="n">
        <v>0</v>
      </c>
      <c r="AU9" s="63" t="n">
        <v>9</v>
      </c>
      <c r="AV9" s="64">
        <f>IFERROR(INDEX($B9:$AT9,1,'번호선택_참고표'!$C$55),0)+IFERROR(INDEX($B9:$AT9,1,'번호선택_참고표'!$D$55),0)+IFERROR(INDEX($B9:$AT9,1,'번호선택_참고표'!$E$55),0)+IFERROR(INDEX($B9:$AT9,1,'번호선택_참고표'!$F$55),0)+IFERROR(INDEX($B9:$AT9,1,'번호선택_참고표'!$G$55),0)+IFERROR(INDEX($B9:$AT9,1,'번호선택_참고표'!$H$55),0)</f>
        <v/>
      </c>
      <c r="AW9" s="64">
        <f>IF(OR('번호선택_참고표'!$C$55=$AU9,'번호선택_참고표'!$D$55=$AU9,'번호선택_참고표'!$E$55=$AU9,'번호선택_참고표'!$F$55=$AU9,'번호선택_참고표'!$G$55=$AU9,'번호선택_참고표'!$H$55=$AU9),1,0)</f>
        <v/>
      </c>
      <c r="AX9" s="64">
        <f>IF(AV9=6,6,IF(AND(AV9=5,AW9=1),5,IF(AND(AV9=5,AW9=0),4,IF(AV9=4,3,IF(AV9=3,2,0)))))</f>
        <v/>
      </c>
      <c r="AY9" s="64">
        <f>IF(AV9=6,"1등",IF(AND(AV9=5,AW9=1),"2등",IF(AND(AV9=5,AW9=0),"3등",IF(AV9=4,"4등",IF(AV9=3,"5등","-")))))</f>
        <v/>
      </c>
      <c r="AZ9" s="64">
        <f>AV9*10000+AW9*1000+ROW()</f>
        <v/>
      </c>
      <c r="BA9" s="63" t="n">
        <v>9</v>
      </c>
      <c r="BB9" s="63" t="inlineStr">
        <is>
          <t>8 19 25 34 37 39</t>
        </is>
      </c>
    </row>
    <row r="10">
      <c r="A10" s="64" t="n">
        <v>9</v>
      </c>
      <c r="B10" t="n">
        <v>0</v>
      </c>
      <c r="C10" t="n">
        <v>1</v>
      </c>
      <c r="D10" t="n">
        <v>0</v>
      </c>
      <c r="E10" t="n">
        <v>1</v>
      </c>
      <c r="F10" t="n">
        <v>0</v>
      </c>
      <c r="G10" t="n">
        <v>0</v>
      </c>
      <c r="H10" t="n">
        <v>0</v>
      </c>
      <c r="I10" t="n">
        <v>0</v>
      </c>
      <c r="J10" t="n">
        <v>0</v>
      </c>
      <c r="K10" t="n">
        <v>0</v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1</v>
      </c>
      <c r="R10" t="n">
        <v>1</v>
      </c>
      <c r="S10" t="n">
        <v>0</v>
      </c>
      <c r="T10" t="n">
        <v>0</v>
      </c>
      <c r="U10" t="n">
        <v>0</v>
      </c>
      <c r="V10" t="n">
        <v>0</v>
      </c>
      <c r="W10" t="n">
        <v>0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>0</v>
      </c>
      <c r="AD10" t="n">
        <v>0</v>
      </c>
      <c r="AE10" t="n">
        <v>0</v>
      </c>
      <c r="AF10" t="n">
        <v>0</v>
      </c>
      <c r="AG10" t="n">
        <v>0</v>
      </c>
      <c r="AH10" t="n">
        <v>0</v>
      </c>
      <c r="AI10" t="n">
        <v>0</v>
      </c>
      <c r="AJ10" t="n">
        <v>0</v>
      </c>
      <c r="AK10" t="n">
        <v>1</v>
      </c>
      <c r="AL10" t="n">
        <v>0</v>
      </c>
      <c r="AM10" t="n">
        <v>0</v>
      </c>
      <c r="AN10" t="n">
        <v>1</v>
      </c>
      <c r="AO10" t="n">
        <v>0</v>
      </c>
      <c r="AP10" t="n">
        <v>0</v>
      </c>
      <c r="AQ10" t="n">
        <v>0</v>
      </c>
      <c r="AR10" t="n">
        <v>0</v>
      </c>
      <c r="AS10" t="n">
        <v>0</v>
      </c>
      <c r="AT10" t="n">
        <v>0</v>
      </c>
      <c r="AU10" s="63" t="n">
        <v>14</v>
      </c>
      <c r="AV10" s="64">
        <f>IFERROR(INDEX($B10:$AT10,1,'번호선택_참고표'!$C$55),0)+IFERROR(INDEX($B10:$AT10,1,'번호선택_참고표'!$D$55),0)+IFERROR(INDEX($B10:$AT10,1,'번호선택_참고표'!$E$55),0)+IFERROR(INDEX($B10:$AT10,1,'번호선택_참고표'!$F$55),0)+IFERROR(INDEX($B10:$AT10,1,'번호선택_참고표'!$G$55),0)+IFERROR(INDEX($B10:$AT10,1,'번호선택_참고표'!$H$55),0)</f>
        <v/>
      </c>
      <c r="AW10" s="64">
        <f>IF(OR('번호선택_참고표'!$C$55=$AU10,'번호선택_참고표'!$D$55=$AU10,'번호선택_참고표'!$E$55=$AU10,'번호선택_참고표'!$F$55=$AU10,'번호선택_참고표'!$G$55=$AU10,'번호선택_참고표'!$H$55=$AU10),1,0)</f>
        <v/>
      </c>
      <c r="AX10" s="64">
        <f>IF(AV10=6,6,IF(AND(AV10=5,AW10=1),5,IF(AND(AV10=5,AW10=0),4,IF(AV10=4,3,IF(AV10=3,2,0)))))</f>
        <v/>
      </c>
      <c r="AY10" s="64">
        <f>IF(AV10=6,"1등",IF(AND(AV10=5,AW10=1),"2등",IF(AND(AV10=5,AW10=0),"3등",IF(AV10=4,"4등",IF(AV10=3,"5등","-")))))</f>
        <v/>
      </c>
      <c r="AZ10" s="64">
        <f>AV10*10000+AW10*1000+ROW()</f>
        <v/>
      </c>
      <c r="BA10" s="63" t="n">
        <v>10</v>
      </c>
      <c r="BB10" s="63" t="inlineStr">
        <is>
          <t>2 4 16 17 36 39</t>
        </is>
      </c>
    </row>
    <row r="11">
      <c r="A11" s="64" t="n">
        <v>10</v>
      </c>
      <c r="B11" t="n">
        <v>0</v>
      </c>
      <c r="C11" t="n">
        <v>0</v>
      </c>
      <c r="D11" t="n">
        <v>0</v>
      </c>
      <c r="E11" t="n">
        <v>0</v>
      </c>
      <c r="F11" t="n">
        <v>0</v>
      </c>
      <c r="G11" t="n">
        <v>0</v>
      </c>
      <c r="H11" t="n">
        <v>0</v>
      </c>
      <c r="I11" t="n">
        <v>0</v>
      </c>
      <c r="J11" t="n">
        <v>1</v>
      </c>
      <c r="K11" t="n">
        <v>0</v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0</v>
      </c>
      <c r="R11" t="n">
        <v>0</v>
      </c>
      <c r="S11" t="n">
        <v>0</v>
      </c>
      <c r="T11" t="n">
        <v>0</v>
      </c>
      <c r="U11" t="n">
        <v>0</v>
      </c>
      <c r="V11" t="n">
        <v>0</v>
      </c>
      <c r="W11" t="n">
        <v>0</v>
      </c>
      <c r="X11" t="n">
        <v>0</v>
      </c>
      <c r="Y11" t="n">
        <v>0</v>
      </c>
      <c r="Z11" t="n">
        <v>1</v>
      </c>
      <c r="AA11" t="n">
        <v>0</v>
      </c>
      <c r="AB11" t="n">
        <v>0</v>
      </c>
      <c r="AC11" t="n">
        <v>0</v>
      </c>
      <c r="AD11" t="n">
        <v>0</v>
      </c>
      <c r="AE11" t="n">
        <v>1</v>
      </c>
      <c r="AF11" t="n">
        <v>0</v>
      </c>
      <c r="AG11" t="n">
        <v>0</v>
      </c>
      <c r="AH11" t="n">
        <v>1</v>
      </c>
      <c r="AI11" t="n">
        <v>0</v>
      </c>
      <c r="AJ11" t="n">
        <v>0</v>
      </c>
      <c r="AK11" t="n">
        <v>0</v>
      </c>
      <c r="AL11" t="n">
        <v>0</v>
      </c>
      <c r="AM11" t="n">
        <v>0</v>
      </c>
      <c r="AN11" t="n">
        <v>0</v>
      </c>
      <c r="AO11" t="n">
        <v>0</v>
      </c>
      <c r="AP11" t="n">
        <v>1</v>
      </c>
      <c r="AQ11" t="n">
        <v>0</v>
      </c>
      <c r="AR11" t="n">
        <v>0</v>
      </c>
      <c r="AS11" t="n">
        <v>1</v>
      </c>
      <c r="AT11" t="n">
        <v>0</v>
      </c>
      <c r="AU11" s="63" t="n">
        <v>6</v>
      </c>
      <c r="AV11" s="64">
        <f>IFERROR(INDEX($B11:$AT11,1,'번호선택_참고표'!$C$55),0)+IFERROR(INDEX($B11:$AT11,1,'번호선택_참고표'!$D$55),0)+IFERROR(INDEX($B11:$AT11,1,'번호선택_참고표'!$E$55),0)+IFERROR(INDEX($B11:$AT11,1,'번호선택_참고표'!$F$55),0)+IFERROR(INDEX($B11:$AT11,1,'번호선택_참고표'!$G$55),0)+IFERROR(INDEX($B11:$AT11,1,'번호선택_참고표'!$H$55),0)</f>
        <v/>
      </c>
      <c r="AW11" s="64">
        <f>IF(OR('번호선택_참고표'!$C$55=$AU11,'번호선택_참고표'!$D$55=$AU11,'번호선택_참고표'!$E$55=$AU11,'번호선택_참고표'!$F$55=$AU11,'번호선택_참고표'!$G$55=$AU11,'번호선택_참고표'!$H$55=$AU11),1,0)</f>
        <v/>
      </c>
      <c r="AX11" s="64">
        <f>IF(AV11=6,6,IF(AND(AV11=5,AW11=1),5,IF(AND(AV11=5,AW11=0),4,IF(AV11=4,3,IF(AV11=3,2,0)))))</f>
        <v/>
      </c>
      <c r="AY11" s="64">
        <f>IF(AV11=6,"1등",IF(AND(AV11=5,AW11=1),"2등",IF(AND(AV11=5,AW11=0),"3등",IF(AV11=4,"4등",IF(AV11=3,"5등","-")))))</f>
        <v/>
      </c>
      <c r="AZ11" s="64">
        <f>AV11*10000+AW11*1000+ROW()</f>
        <v/>
      </c>
      <c r="BA11" s="63" t="n">
        <v>11</v>
      </c>
      <c r="BB11" s="63" t="inlineStr">
        <is>
          <t>9 25 30 33 41 44</t>
        </is>
      </c>
    </row>
    <row r="12">
      <c r="A12" s="64" t="n">
        <v>11</v>
      </c>
      <c r="B12" t="n">
        <v>1</v>
      </c>
      <c r="C12" t="n">
        <v>0</v>
      </c>
      <c r="D12" t="n">
        <v>0</v>
      </c>
      <c r="E12" t="n">
        <v>0</v>
      </c>
      <c r="F12" t="n">
        <v>0</v>
      </c>
      <c r="G12" t="n">
        <v>0</v>
      </c>
      <c r="H12" t="n">
        <v>1</v>
      </c>
      <c r="I12" t="n">
        <v>0</v>
      </c>
      <c r="J12" t="n">
        <v>0</v>
      </c>
      <c r="K12" t="n">
        <v>0</v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 t="n">
        <v>0</v>
      </c>
      <c r="V12" t="n">
        <v>0</v>
      </c>
      <c r="W12" t="n">
        <v>0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>0</v>
      </c>
      <c r="AD12" t="n">
        <v>0</v>
      </c>
      <c r="AE12" t="n">
        <v>0</v>
      </c>
      <c r="AF12" t="n">
        <v>0</v>
      </c>
      <c r="AG12" t="n">
        <v>0</v>
      </c>
      <c r="AH12" t="n">
        <v>0</v>
      </c>
      <c r="AI12" t="n">
        <v>0</v>
      </c>
      <c r="AJ12" t="n">
        <v>0</v>
      </c>
      <c r="AK12" t="n">
        <v>1</v>
      </c>
      <c r="AL12" t="n">
        <v>1</v>
      </c>
      <c r="AM12" t="n">
        <v>0</v>
      </c>
      <c r="AN12" t="n">
        <v>0</v>
      </c>
      <c r="AO12" t="n">
        <v>0</v>
      </c>
      <c r="AP12" t="n">
        <v>1</v>
      </c>
      <c r="AQ12" t="n">
        <v>1</v>
      </c>
      <c r="AR12" t="n">
        <v>0</v>
      </c>
      <c r="AS12" t="n">
        <v>0</v>
      </c>
      <c r="AT12" t="n">
        <v>0</v>
      </c>
      <c r="AU12" s="63" t="n">
        <v>14</v>
      </c>
      <c r="AV12" s="64">
        <f>IFERROR(INDEX($B12:$AT12,1,'번호선택_참고표'!$C$55),0)+IFERROR(INDEX($B12:$AT12,1,'번호선택_참고표'!$D$55),0)+IFERROR(INDEX($B12:$AT12,1,'번호선택_참고표'!$E$55),0)+IFERROR(INDEX($B12:$AT12,1,'번호선택_참고표'!$F$55),0)+IFERROR(INDEX($B12:$AT12,1,'번호선택_참고표'!$G$55),0)+IFERROR(INDEX($B12:$AT12,1,'번호선택_참고표'!$H$55),0)</f>
        <v/>
      </c>
      <c r="AW12" s="64">
        <f>IF(OR('번호선택_참고표'!$C$55=$AU12,'번호선택_참고표'!$D$55=$AU12,'번호선택_참고표'!$E$55=$AU12,'번호선택_참고표'!$F$55=$AU12,'번호선택_참고표'!$G$55=$AU12,'번호선택_참고표'!$H$55=$AU12),1,0)</f>
        <v/>
      </c>
      <c r="AX12" s="64">
        <f>IF(AV12=6,6,IF(AND(AV12=5,AW12=1),5,IF(AND(AV12=5,AW12=0),4,IF(AV12=4,3,IF(AV12=3,2,0)))))</f>
        <v/>
      </c>
      <c r="AY12" s="64">
        <f>IF(AV12=6,"1등",IF(AND(AV12=5,AW12=1),"2등",IF(AND(AV12=5,AW12=0),"3등",IF(AV12=4,"4등",IF(AV12=3,"5등","-")))))</f>
        <v/>
      </c>
      <c r="AZ12" s="64">
        <f>AV12*10000+AW12*1000+ROW()</f>
        <v/>
      </c>
      <c r="BA12" s="63" t="n">
        <v>12</v>
      </c>
      <c r="BB12" s="63" t="inlineStr">
        <is>
          <t>1 7 36 37 41 42</t>
        </is>
      </c>
    </row>
    <row r="13">
      <c r="A13" s="64" t="n">
        <v>12</v>
      </c>
      <c r="B13" t="n">
        <v>0</v>
      </c>
      <c r="C13" t="n">
        <v>1</v>
      </c>
      <c r="D13" t="n">
        <v>0</v>
      </c>
      <c r="E13" t="n">
        <v>0</v>
      </c>
      <c r="F13" t="n">
        <v>0</v>
      </c>
      <c r="G13" t="n">
        <v>0</v>
      </c>
      <c r="H13" t="n">
        <v>0</v>
      </c>
      <c r="I13" t="n">
        <v>0</v>
      </c>
      <c r="J13" t="n">
        <v>0</v>
      </c>
      <c r="K13" t="n">
        <v>0</v>
      </c>
      <c r="L13" t="n">
        <v>1</v>
      </c>
      <c r="M13" t="n">
        <v>0</v>
      </c>
      <c r="N13" t="n">
        <v>0</v>
      </c>
      <c r="O13" t="n">
        <v>0</v>
      </c>
      <c r="P13" t="n">
        <v>0</v>
      </c>
      <c r="Q13" t="n">
        <v>0</v>
      </c>
      <c r="R13" t="n">
        <v>0</v>
      </c>
      <c r="S13" t="n">
        <v>0</v>
      </c>
      <c r="T13" t="n">
        <v>0</v>
      </c>
      <c r="U13" t="n">
        <v>0</v>
      </c>
      <c r="V13" t="n">
        <v>1</v>
      </c>
      <c r="W13" t="n">
        <v>0</v>
      </c>
      <c r="X13" t="n">
        <v>0</v>
      </c>
      <c r="Y13" t="n">
        <v>0</v>
      </c>
      <c r="Z13" t="n">
        <v>1</v>
      </c>
      <c r="AA13" t="n">
        <v>0</v>
      </c>
      <c r="AB13" t="n">
        <v>0</v>
      </c>
      <c r="AC13" t="n">
        <v>0</v>
      </c>
      <c r="AD13" t="n">
        <v>0</v>
      </c>
      <c r="AE13" t="n">
        <v>0</v>
      </c>
      <c r="AF13" t="n">
        <v>0</v>
      </c>
      <c r="AG13" t="n">
        <v>0</v>
      </c>
      <c r="AH13" t="n">
        <v>0</v>
      </c>
      <c r="AI13" t="n">
        <v>0</v>
      </c>
      <c r="AJ13" t="n">
        <v>0</v>
      </c>
      <c r="AK13" t="n">
        <v>0</v>
      </c>
      <c r="AL13" t="n">
        <v>0</v>
      </c>
      <c r="AM13" t="n">
        <v>0</v>
      </c>
      <c r="AN13" t="n">
        <v>1</v>
      </c>
      <c r="AO13" t="n">
        <v>0</v>
      </c>
      <c r="AP13" t="n">
        <v>0</v>
      </c>
      <c r="AQ13" t="n">
        <v>0</v>
      </c>
      <c r="AR13" t="n">
        <v>0</v>
      </c>
      <c r="AS13" t="n">
        <v>0</v>
      </c>
      <c r="AT13" t="n">
        <v>1</v>
      </c>
      <c r="AU13" s="63" t="n">
        <v>44</v>
      </c>
      <c r="AV13" s="64">
        <f>IFERROR(INDEX($B13:$AT13,1,'번호선택_참고표'!$C$55),0)+IFERROR(INDEX($B13:$AT13,1,'번호선택_참고표'!$D$55),0)+IFERROR(INDEX($B13:$AT13,1,'번호선택_참고표'!$E$55),0)+IFERROR(INDEX($B13:$AT13,1,'번호선택_참고표'!$F$55),0)+IFERROR(INDEX($B13:$AT13,1,'번호선택_참고표'!$G$55),0)+IFERROR(INDEX($B13:$AT13,1,'번호선택_참고표'!$H$55),0)</f>
        <v/>
      </c>
      <c r="AW13" s="64">
        <f>IF(OR('번호선택_참고표'!$C$55=$AU13,'번호선택_참고표'!$D$55=$AU13,'번호선택_참고표'!$E$55=$AU13,'번호선택_참고표'!$F$55=$AU13,'번호선택_참고표'!$G$55=$AU13,'번호선택_참고표'!$H$55=$AU13),1,0)</f>
        <v/>
      </c>
      <c r="AX13" s="64">
        <f>IF(AV13=6,6,IF(AND(AV13=5,AW13=1),5,IF(AND(AV13=5,AW13=0),4,IF(AV13=4,3,IF(AV13=3,2,0)))))</f>
        <v/>
      </c>
      <c r="AY13" s="64">
        <f>IF(AV13=6,"1등",IF(AND(AV13=5,AW13=1),"2등",IF(AND(AV13=5,AW13=0),"3등",IF(AV13=4,"4등",IF(AV13=3,"5등","-")))))</f>
        <v/>
      </c>
      <c r="AZ13" s="64">
        <f>AV13*10000+AW13*1000+ROW()</f>
        <v/>
      </c>
      <c r="BA13" s="63" t="n">
        <v>13</v>
      </c>
      <c r="BB13" s="63" t="inlineStr">
        <is>
          <t>2 11 21 25 39 45</t>
        </is>
      </c>
    </row>
    <row r="14">
      <c r="A14" s="64" t="n">
        <v>13</v>
      </c>
      <c r="B14" t="n">
        <v>0</v>
      </c>
      <c r="C14" t="n">
        <v>0</v>
      </c>
      <c r="D14" t="n">
        <v>0</v>
      </c>
      <c r="E14" t="n">
        <v>0</v>
      </c>
      <c r="F14" t="n">
        <v>0</v>
      </c>
      <c r="G14" t="n">
        <v>0</v>
      </c>
      <c r="H14" t="n">
        <v>0</v>
      </c>
      <c r="I14" t="n">
        <v>0</v>
      </c>
      <c r="J14" t="n">
        <v>0</v>
      </c>
      <c r="K14" t="n">
        <v>0</v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 t="n">
        <v>0</v>
      </c>
      <c r="V14" t="n">
        <v>0</v>
      </c>
      <c r="W14" t="n">
        <v>1</v>
      </c>
      <c r="X14" t="n">
        <v>1</v>
      </c>
      <c r="Y14" t="n">
        <v>0</v>
      </c>
      <c r="Z14" t="n">
        <v>1</v>
      </c>
      <c r="AA14" t="n">
        <v>0</v>
      </c>
      <c r="AB14" t="n">
        <v>0</v>
      </c>
      <c r="AC14" t="n">
        <v>0</v>
      </c>
      <c r="AD14" t="n">
        <v>0</v>
      </c>
      <c r="AE14" t="n">
        <v>0</v>
      </c>
      <c r="AF14" t="n">
        <v>0</v>
      </c>
      <c r="AG14" t="n">
        <v>0</v>
      </c>
      <c r="AH14" t="n">
        <v>0</v>
      </c>
      <c r="AI14" t="n">
        <v>0</v>
      </c>
      <c r="AJ14" t="n">
        <v>0</v>
      </c>
      <c r="AK14" t="n">
        <v>0</v>
      </c>
      <c r="AL14" t="n">
        <v>1</v>
      </c>
      <c r="AM14" t="n">
        <v>1</v>
      </c>
      <c r="AN14" t="n">
        <v>0</v>
      </c>
      <c r="AO14" t="n">
        <v>0</v>
      </c>
      <c r="AP14" t="n">
        <v>0</v>
      </c>
      <c r="AQ14" t="n">
        <v>1</v>
      </c>
      <c r="AR14" t="n">
        <v>0</v>
      </c>
      <c r="AS14" t="n">
        <v>0</v>
      </c>
      <c r="AT14" t="n">
        <v>0</v>
      </c>
      <c r="AU14" s="63" t="n">
        <v>26</v>
      </c>
      <c r="AV14" s="64">
        <f>IFERROR(INDEX($B14:$AT14,1,'번호선택_참고표'!$C$55),0)+IFERROR(INDEX($B14:$AT14,1,'번호선택_참고표'!$D$55),0)+IFERROR(INDEX($B14:$AT14,1,'번호선택_참고표'!$E$55),0)+IFERROR(INDEX($B14:$AT14,1,'번호선택_참고표'!$F$55),0)+IFERROR(INDEX($B14:$AT14,1,'번호선택_참고표'!$G$55),0)+IFERROR(INDEX($B14:$AT14,1,'번호선택_참고표'!$H$55),0)</f>
        <v/>
      </c>
      <c r="AW14" s="64">
        <f>IF(OR('번호선택_참고표'!$C$55=$AU14,'번호선택_참고표'!$D$55=$AU14,'번호선택_참고표'!$E$55=$AU14,'번호선택_참고표'!$F$55=$AU14,'번호선택_참고표'!$G$55=$AU14,'번호선택_참고표'!$H$55=$AU14),1,0)</f>
        <v/>
      </c>
      <c r="AX14" s="64">
        <f>IF(AV14=6,6,IF(AND(AV14=5,AW14=1),5,IF(AND(AV14=5,AW14=0),4,IF(AV14=4,3,IF(AV14=3,2,0)))))</f>
        <v/>
      </c>
      <c r="AY14" s="64">
        <f>IF(AV14=6,"1등",IF(AND(AV14=5,AW14=1),"2등",IF(AND(AV14=5,AW14=0),"3등",IF(AV14=4,"4등",IF(AV14=3,"5등","-")))))</f>
        <v/>
      </c>
      <c r="AZ14" s="64">
        <f>AV14*10000+AW14*1000+ROW()</f>
        <v/>
      </c>
      <c r="BA14" s="63" t="n">
        <v>14</v>
      </c>
      <c r="BB14" s="63" t="inlineStr">
        <is>
          <t>22 23 25 37 38 42</t>
        </is>
      </c>
    </row>
    <row r="15">
      <c r="A15" s="64" t="n">
        <v>14</v>
      </c>
      <c r="B15" t="n">
        <v>0</v>
      </c>
      <c r="C15" t="n">
        <v>1</v>
      </c>
      <c r="D15" t="n">
        <v>0</v>
      </c>
      <c r="E15" t="n">
        <v>0</v>
      </c>
      <c r="F15" t="n">
        <v>0</v>
      </c>
      <c r="G15" t="n">
        <v>1</v>
      </c>
      <c r="H15" t="n">
        <v>0</v>
      </c>
      <c r="I15" t="n">
        <v>0</v>
      </c>
      <c r="J15" t="n">
        <v>0</v>
      </c>
      <c r="K15" t="n">
        <v>0</v>
      </c>
      <c r="L15" t="n">
        <v>0</v>
      </c>
      <c r="M15" t="n">
        <v>1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 t="n">
        <v>0</v>
      </c>
      <c r="V15" t="n">
        <v>0</v>
      </c>
      <c r="W15" t="n">
        <v>0</v>
      </c>
      <c r="X15" t="n">
        <v>0</v>
      </c>
      <c r="Y15" t="n">
        <v>0</v>
      </c>
      <c r="Z15" t="n">
        <v>0</v>
      </c>
      <c r="AA15" t="n">
        <v>0</v>
      </c>
      <c r="AB15" t="n">
        <v>0</v>
      </c>
      <c r="AC15" t="n">
        <v>0</v>
      </c>
      <c r="AD15" t="n">
        <v>0</v>
      </c>
      <c r="AE15" t="n">
        <v>0</v>
      </c>
      <c r="AF15" t="n">
        <v>1</v>
      </c>
      <c r="AG15" t="n">
        <v>0</v>
      </c>
      <c r="AH15" t="n">
        <v>1</v>
      </c>
      <c r="AI15" t="n">
        <v>0</v>
      </c>
      <c r="AJ15" t="n">
        <v>0</v>
      </c>
      <c r="AK15" t="n">
        <v>0</v>
      </c>
      <c r="AL15" t="n">
        <v>0</v>
      </c>
      <c r="AM15" t="n">
        <v>0</v>
      </c>
      <c r="AN15" t="n">
        <v>0</v>
      </c>
      <c r="AO15" t="n">
        <v>1</v>
      </c>
      <c r="AP15" t="n">
        <v>0</v>
      </c>
      <c r="AQ15" t="n">
        <v>0</v>
      </c>
      <c r="AR15" t="n">
        <v>0</v>
      </c>
      <c r="AS15" t="n">
        <v>0</v>
      </c>
      <c r="AT15" t="n">
        <v>0</v>
      </c>
      <c r="AU15" s="63" t="n">
        <v>15</v>
      </c>
      <c r="AV15" s="64">
        <f>IFERROR(INDEX($B15:$AT15,1,'번호선택_참고표'!$C$55),0)+IFERROR(INDEX($B15:$AT15,1,'번호선택_참고표'!$D$55),0)+IFERROR(INDEX($B15:$AT15,1,'번호선택_참고표'!$E$55),0)+IFERROR(INDEX($B15:$AT15,1,'번호선택_참고표'!$F$55),0)+IFERROR(INDEX($B15:$AT15,1,'번호선택_참고표'!$G$55),0)+IFERROR(INDEX($B15:$AT15,1,'번호선택_참고표'!$H$55),0)</f>
        <v/>
      </c>
      <c r="AW15" s="64">
        <f>IF(OR('번호선택_참고표'!$C$55=$AU15,'번호선택_참고표'!$D$55=$AU15,'번호선택_참고표'!$E$55=$AU15,'번호선택_참고표'!$F$55=$AU15,'번호선택_참고표'!$G$55=$AU15,'번호선택_참고표'!$H$55=$AU15),1,0)</f>
        <v/>
      </c>
      <c r="AX15" s="64">
        <f>IF(AV15=6,6,IF(AND(AV15=5,AW15=1),5,IF(AND(AV15=5,AW15=0),4,IF(AV15=4,3,IF(AV15=3,2,0)))))</f>
        <v/>
      </c>
      <c r="AY15" s="64">
        <f>IF(AV15=6,"1등",IF(AND(AV15=5,AW15=1),"2등",IF(AND(AV15=5,AW15=0),"3등",IF(AV15=4,"4등",IF(AV15=3,"5등","-")))))</f>
        <v/>
      </c>
      <c r="AZ15" s="64">
        <f>AV15*10000+AW15*1000+ROW()</f>
        <v/>
      </c>
      <c r="BA15" s="63" t="n">
        <v>15</v>
      </c>
      <c r="BB15" s="63" t="inlineStr">
        <is>
          <t>2 6 12 31 33 40</t>
        </is>
      </c>
    </row>
    <row r="16">
      <c r="A16" s="64" t="n">
        <v>15</v>
      </c>
      <c r="B16" t="n">
        <v>0</v>
      </c>
      <c r="C16" t="n">
        <v>0</v>
      </c>
      <c r="D16" t="n">
        <v>1</v>
      </c>
      <c r="E16" t="n">
        <v>1</v>
      </c>
      <c r="F16" t="n">
        <v>0</v>
      </c>
      <c r="G16" t="n">
        <v>0</v>
      </c>
      <c r="H16" t="n">
        <v>0</v>
      </c>
      <c r="I16" t="n">
        <v>0</v>
      </c>
      <c r="J16" t="n">
        <v>0</v>
      </c>
      <c r="K16" t="n">
        <v>0</v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1</v>
      </c>
      <c r="R16" t="n">
        <v>0</v>
      </c>
      <c r="S16" t="n">
        <v>0</v>
      </c>
      <c r="T16" t="n">
        <v>0</v>
      </c>
      <c r="U16" t="n">
        <v>0</v>
      </c>
      <c r="V16" t="n">
        <v>0</v>
      </c>
      <c r="W16" t="n">
        <v>0</v>
      </c>
      <c r="X16" t="n">
        <v>0</v>
      </c>
      <c r="Y16" t="n">
        <v>0</v>
      </c>
      <c r="Z16" t="n">
        <v>0</v>
      </c>
      <c r="AA16" t="n">
        <v>0</v>
      </c>
      <c r="AB16" t="n">
        <v>0</v>
      </c>
      <c r="AC16" t="n">
        <v>0</v>
      </c>
      <c r="AD16" t="n">
        <v>0</v>
      </c>
      <c r="AE16" t="n">
        <v>1</v>
      </c>
      <c r="AF16" t="n">
        <v>1</v>
      </c>
      <c r="AG16" t="n">
        <v>0</v>
      </c>
      <c r="AH16" t="n">
        <v>0</v>
      </c>
      <c r="AI16" t="n">
        <v>0</v>
      </c>
      <c r="AJ16" t="n">
        <v>0</v>
      </c>
      <c r="AK16" t="n">
        <v>0</v>
      </c>
      <c r="AL16" t="n">
        <v>1</v>
      </c>
      <c r="AM16" t="n">
        <v>0</v>
      </c>
      <c r="AN16" t="n">
        <v>0</v>
      </c>
      <c r="AO16" t="n">
        <v>0</v>
      </c>
      <c r="AP16" t="n">
        <v>0</v>
      </c>
      <c r="AQ16" t="n">
        <v>0</v>
      </c>
      <c r="AR16" t="n">
        <v>0</v>
      </c>
      <c r="AS16" t="n">
        <v>0</v>
      </c>
      <c r="AT16" t="n">
        <v>0</v>
      </c>
      <c r="AU16" s="63" t="n">
        <v>13</v>
      </c>
      <c r="AV16" s="64">
        <f>IFERROR(INDEX($B16:$AT16,1,'번호선택_참고표'!$C$55),0)+IFERROR(INDEX($B16:$AT16,1,'번호선택_참고표'!$D$55),0)+IFERROR(INDEX($B16:$AT16,1,'번호선택_참고표'!$E$55),0)+IFERROR(INDEX($B16:$AT16,1,'번호선택_참고표'!$F$55),0)+IFERROR(INDEX($B16:$AT16,1,'번호선택_참고표'!$G$55),0)+IFERROR(INDEX($B16:$AT16,1,'번호선택_참고표'!$H$55),0)</f>
        <v/>
      </c>
      <c r="AW16" s="64">
        <f>IF(OR('번호선택_참고표'!$C$55=$AU16,'번호선택_참고표'!$D$55=$AU16,'번호선택_참고표'!$E$55=$AU16,'번호선택_참고표'!$F$55=$AU16,'번호선택_참고표'!$G$55=$AU16,'번호선택_참고표'!$H$55=$AU16),1,0)</f>
        <v/>
      </c>
      <c r="AX16" s="64">
        <f>IF(AV16=6,6,IF(AND(AV16=5,AW16=1),5,IF(AND(AV16=5,AW16=0),4,IF(AV16=4,3,IF(AV16=3,2,0)))))</f>
        <v/>
      </c>
      <c r="AY16" s="64">
        <f>IF(AV16=6,"1등",IF(AND(AV16=5,AW16=1),"2등",IF(AND(AV16=5,AW16=0),"3등",IF(AV16=4,"4등",IF(AV16=3,"5등","-")))))</f>
        <v/>
      </c>
      <c r="AZ16" s="64">
        <f>AV16*10000+AW16*1000+ROW()</f>
        <v/>
      </c>
      <c r="BA16" s="63" t="n">
        <v>16</v>
      </c>
      <c r="BB16" s="63" t="inlineStr">
        <is>
          <t>3 4 16 30 31 37</t>
        </is>
      </c>
    </row>
    <row r="17">
      <c r="A17" s="64" t="n">
        <v>16</v>
      </c>
      <c r="B17" t="n">
        <v>0</v>
      </c>
      <c r="C17" t="n">
        <v>0</v>
      </c>
      <c r="D17" t="n">
        <v>0</v>
      </c>
      <c r="E17" t="n">
        <v>0</v>
      </c>
      <c r="F17" t="n">
        <v>0</v>
      </c>
      <c r="G17" t="n">
        <v>1</v>
      </c>
      <c r="H17" t="n">
        <v>1</v>
      </c>
      <c r="I17" t="n">
        <v>0</v>
      </c>
      <c r="J17" t="n">
        <v>0</v>
      </c>
      <c r="K17" t="n">
        <v>0</v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 t="n">
        <v>0</v>
      </c>
      <c r="U17" t="n">
        <v>0</v>
      </c>
      <c r="V17" t="n">
        <v>0</v>
      </c>
      <c r="W17" t="n">
        <v>0</v>
      </c>
      <c r="X17" t="n">
        <v>0</v>
      </c>
      <c r="Y17" t="n">
        <v>1</v>
      </c>
      <c r="Z17" t="n">
        <v>0</v>
      </c>
      <c r="AA17" t="n">
        <v>0</v>
      </c>
      <c r="AB17" t="n">
        <v>0</v>
      </c>
      <c r="AC17" t="n">
        <v>0</v>
      </c>
      <c r="AD17" t="n">
        <v>0</v>
      </c>
      <c r="AE17" t="n">
        <v>0</v>
      </c>
      <c r="AF17" t="n">
        <v>0</v>
      </c>
      <c r="AG17" t="n">
        <v>0</v>
      </c>
      <c r="AH17" t="n">
        <v>0</v>
      </c>
      <c r="AI17" t="n">
        <v>0</v>
      </c>
      <c r="AJ17" t="n">
        <v>0</v>
      </c>
      <c r="AK17" t="n">
        <v>0</v>
      </c>
      <c r="AL17" t="n">
        <v>1</v>
      </c>
      <c r="AM17" t="n">
        <v>1</v>
      </c>
      <c r="AN17" t="n">
        <v>0</v>
      </c>
      <c r="AO17" t="n">
        <v>1</v>
      </c>
      <c r="AP17" t="n">
        <v>0</v>
      </c>
      <c r="AQ17" t="n">
        <v>0</v>
      </c>
      <c r="AR17" t="n">
        <v>0</v>
      </c>
      <c r="AS17" t="n">
        <v>0</v>
      </c>
      <c r="AT17" t="n">
        <v>0</v>
      </c>
      <c r="AU17" s="63" t="n">
        <v>33</v>
      </c>
      <c r="AV17" s="64">
        <f>IFERROR(INDEX($B17:$AT17,1,'번호선택_참고표'!$C$55),0)+IFERROR(INDEX($B17:$AT17,1,'번호선택_참고표'!$D$55),0)+IFERROR(INDEX($B17:$AT17,1,'번호선택_참고표'!$E$55),0)+IFERROR(INDEX($B17:$AT17,1,'번호선택_참고표'!$F$55),0)+IFERROR(INDEX($B17:$AT17,1,'번호선택_참고표'!$G$55),0)+IFERROR(INDEX($B17:$AT17,1,'번호선택_참고표'!$H$55),0)</f>
        <v/>
      </c>
      <c r="AW17" s="64">
        <f>IF(OR('번호선택_참고표'!$C$55=$AU17,'번호선택_참고표'!$D$55=$AU17,'번호선택_참고표'!$E$55=$AU17,'번호선택_참고표'!$F$55=$AU17,'번호선택_참고표'!$G$55=$AU17,'번호선택_참고표'!$H$55=$AU17),1,0)</f>
        <v/>
      </c>
      <c r="AX17" s="64">
        <f>IF(AV17=6,6,IF(AND(AV17=5,AW17=1),5,IF(AND(AV17=5,AW17=0),4,IF(AV17=4,3,IF(AV17=3,2,0)))))</f>
        <v/>
      </c>
      <c r="AY17" s="64">
        <f>IF(AV17=6,"1등",IF(AND(AV17=5,AW17=1),"2등",IF(AND(AV17=5,AW17=0),"3등",IF(AV17=4,"4등",IF(AV17=3,"5등","-")))))</f>
        <v/>
      </c>
      <c r="AZ17" s="64">
        <f>AV17*10000+AW17*1000+ROW()</f>
        <v/>
      </c>
      <c r="BA17" s="63" t="n">
        <v>17</v>
      </c>
      <c r="BB17" s="63" t="inlineStr">
        <is>
          <t>6 7 24 37 38 40</t>
        </is>
      </c>
    </row>
    <row r="18">
      <c r="A18" s="64" t="n">
        <v>17</v>
      </c>
      <c r="B18" t="n">
        <v>0</v>
      </c>
      <c r="C18" t="n">
        <v>0</v>
      </c>
      <c r="D18" t="n">
        <v>1</v>
      </c>
      <c r="E18" t="n">
        <v>1</v>
      </c>
      <c r="F18" t="n">
        <v>0</v>
      </c>
      <c r="G18" t="n">
        <v>0</v>
      </c>
      <c r="H18" t="n">
        <v>0</v>
      </c>
      <c r="I18" t="n">
        <v>0</v>
      </c>
      <c r="J18" t="n">
        <v>1</v>
      </c>
      <c r="K18" t="n">
        <v>0</v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1</v>
      </c>
      <c r="S18" t="n">
        <v>0</v>
      </c>
      <c r="T18" t="n">
        <v>0</v>
      </c>
      <c r="U18" t="n">
        <v>0</v>
      </c>
      <c r="V18" t="n">
        <v>0</v>
      </c>
      <c r="W18" t="n">
        <v>0</v>
      </c>
      <c r="X18" t="n">
        <v>0</v>
      </c>
      <c r="Y18" t="n">
        <v>0</v>
      </c>
      <c r="Z18" t="n">
        <v>0</v>
      </c>
      <c r="AA18" t="n">
        <v>0</v>
      </c>
      <c r="AB18" t="n">
        <v>0</v>
      </c>
      <c r="AC18" t="n">
        <v>0</v>
      </c>
      <c r="AD18" t="n">
        <v>0</v>
      </c>
      <c r="AE18" t="n">
        <v>0</v>
      </c>
      <c r="AF18" t="n">
        <v>0</v>
      </c>
      <c r="AG18" t="n">
        <v>1</v>
      </c>
      <c r="AH18" t="n">
        <v>0</v>
      </c>
      <c r="AI18" t="n">
        <v>0</v>
      </c>
      <c r="AJ18" t="n">
        <v>0</v>
      </c>
      <c r="AK18" t="n">
        <v>0</v>
      </c>
      <c r="AL18" t="n">
        <v>1</v>
      </c>
      <c r="AM18" t="n">
        <v>0</v>
      </c>
      <c r="AN18" t="n">
        <v>0</v>
      </c>
      <c r="AO18" t="n">
        <v>0</v>
      </c>
      <c r="AP18" t="n">
        <v>0</v>
      </c>
      <c r="AQ18" t="n">
        <v>0</v>
      </c>
      <c r="AR18" t="n">
        <v>0</v>
      </c>
      <c r="AS18" t="n">
        <v>0</v>
      </c>
      <c r="AT18" t="n">
        <v>0</v>
      </c>
      <c r="AU18" s="63" t="n">
        <v>1</v>
      </c>
      <c r="AV18" s="64">
        <f>IFERROR(INDEX($B18:$AT18,1,'번호선택_참고표'!$C$55),0)+IFERROR(INDEX($B18:$AT18,1,'번호선택_참고표'!$D$55),0)+IFERROR(INDEX($B18:$AT18,1,'번호선택_참고표'!$E$55),0)+IFERROR(INDEX($B18:$AT18,1,'번호선택_참고표'!$F$55),0)+IFERROR(INDEX($B18:$AT18,1,'번호선택_참고표'!$G$55),0)+IFERROR(INDEX($B18:$AT18,1,'번호선택_참고표'!$H$55),0)</f>
        <v/>
      </c>
      <c r="AW18" s="64">
        <f>IF(OR('번호선택_참고표'!$C$55=$AU18,'번호선택_참고표'!$D$55=$AU18,'번호선택_참고표'!$E$55=$AU18,'번호선택_참고표'!$F$55=$AU18,'번호선택_참고표'!$G$55=$AU18,'번호선택_참고표'!$H$55=$AU18),1,0)</f>
        <v/>
      </c>
      <c r="AX18" s="64">
        <f>IF(AV18=6,6,IF(AND(AV18=5,AW18=1),5,IF(AND(AV18=5,AW18=0),4,IF(AV18=4,3,IF(AV18=3,2,0)))))</f>
        <v/>
      </c>
      <c r="AY18" s="64">
        <f>IF(AV18=6,"1등",IF(AND(AV18=5,AW18=1),"2등",IF(AND(AV18=5,AW18=0),"3등",IF(AV18=4,"4등",IF(AV18=3,"5등","-")))))</f>
        <v/>
      </c>
      <c r="AZ18" s="64">
        <f>AV18*10000+AW18*1000+ROW()</f>
        <v/>
      </c>
      <c r="BA18" s="63" t="n">
        <v>18</v>
      </c>
      <c r="BB18" s="63" t="inlineStr">
        <is>
          <t>3 4 9 17 32 37</t>
        </is>
      </c>
    </row>
    <row r="19">
      <c r="A19" s="64" t="n">
        <v>18</v>
      </c>
      <c r="B19" t="n">
        <v>0</v>
      </c>
      <c r="C19" t="n">
        <v>0</v>
      </c>
      <c r="D19" t="n">
        <v>1</v>
      </c>
      <c r="E19" t="n">
        <v>0</v>
      </c>
      <c r="F19" t="n">
        <v>0</v>
      </c>
      <c r="G19" t="n">
        <v>0</v>
      </c>
      <c r="H19" t="n">
        <v>0</v>
      </c>
      <c r="I19" t="n">
        <v>0</v>
      </c>
      <c r="J19" t="n">
        <v>0</v>
      </c>
      <c r="K19" t="n">
        <v>0</v>
      </c>
      <c r="L19" t="n">
        <v>0</v>
      </c>
      <c r="M19" t="n">
        <v>1</v>
      </c>
      <c r="N19" t="n">
        <v>1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1</v>
      </c>
      <c r="U19" t="n">
        <v>0</v>
      </c>
      <c r="V19" t="n">
        <v>0</v>
      </c>
      <c r="W19" t="n">
        <v>0</v>
      </c>
      <c r="X19" t="n">
        <v>0</v>
      </c>
      <c r="Y19" t="n">
        <v>0</v>
      </c>
      <c r="Z19" t="n">
        <v>0</v>
      </c>
      <c r="AA19" t="n">
        <v>0</v>
      </c>
      <c r="AB19" t="n">
        <v>0</v>
      </c>
      <c r="AC19" t="n">
        <v>0</v>
      </c>
      <c r="AD19" t="n">
        <v>0</v>
      </c>
      <c r="AE19" t="n">
        <v>0</v>
      </c>
      <c r="AF19" t="n">
        <v>0</v>
      </c>
      <c r="AG19" t="n">
        <v>1</v>
      </c>
      <c r="AH19" t="n">
        <v>0</v>
      </c>
      <c r="AI19" t="n">
        <v>0</v>
      </c>
      <c r="AJ19" t="n">
        <v>1</v>
      </c>
      <c r="AK19" t="n">
        <v>0</v>
      </c>
      <c r="AL19" t="n">
        <v>0</v>
      </c>
      <c r="AM19" t="n">
        <v>0</v>
      </c>
      <c r="AN19" t="n">
        <v>0</v>
      </c>
      <c r="AO19" t="n">
        <v>0</v>
      </c>
      <c r="AP19" t="n">
        <v>0</v>
      </c>
      <c r="AQ19" t="n">
        <v>0</v>
      </c>
      <c r="AR19" t="n">
        <v>0</v>
      </c>
      <c r="AS19" t="n">
        <v>0</v>
      </c>
      <c r="AT19" t="n">
        <v>0</v>
      </c>
      <c r="AU19" s="63" t="n">
        <v>29</v>
      </c>
      <c r="AV19" s="64">
        <f>IFERROR(INDEX($B19:$AT19,1,'번호선택_참고표'!$C$55),0)+IFERROR(INDEX($B19:$AT19,1,'번호선택_참고표'!$D$55),0)+IFERROR(INDEX($B19:$AT19,1,'번호선택_참고표'!$E$55),0)+IFERROR(INDEX($B19:$AT19,1,'번호선택_참고표'!$F$55),0)+IFERROR(INDEX($B19:$AT19,1,'번호선택_참고표'!$G$55),0)+IFERROR(INDEX($B19:$AT19,1,'번호선택_참고표'!$H$55),0)</f>
        <v/>
      </c>
      <c r="AW19" s="64">
        <f>IF(OR('번호선택_참고표'!$C$55=$AU19,'번호선택_참고표'!$D$55=$AU19,'번호선택_참고표'!$E$55=$AU19,'번호선택_참고표'!$F$55=$AU19,'번호선택_참고표'!$G$55=$AU19,'번호선택_참고표'!$H$55=$AU19),1,0)</f>
        <v/>
      </c>
      <c r="AX19" s="64">
        <f>IF(AV19=6,6,IF(AND(AV19=5,AW19=1),5,IF(AND(AV19=5,AW19=0),4,IF(AV19=4,3,IF(AV19=3,2,0)))))</f>
        <v/>
      </c>
      <c r="AY19" s="64">
        <f>IF(AV19=6,"1등",IF(AND(AV19=5,AW19=1),"2등",IF(AND(AV19=5,AW19=0),"3등",IF(AV19=4,"4등",IF(AV19=3,"5등","-")))))</f>
        <v/>
      </c>
      <c r="AZ19" s="64">
        <f>AV19*10000+AW19*1000+ROW()</f>
        <v/>
      </c>
      <c r="BA19" s="63" t="n">
        <v>19</v>
      </c>
      <c r="BB19" s="63" t="inlineStr">
        <is>
          <t>3 12 13 19 32 35</t>
        </is>
      </c>
    </row>
    <row r="20">
      <c r="A20" s="64" t="n">
        <v>19</v>
      </c>
      <c r="B20" t="n">
        <v>0</v>
      </c>
      <c r="C20" t="n">
        <v>0</v>
      </c>
      <c r="D20" t="n">
        <v>0</v>
      </c>
      <c r="E20" t="n">
        <v>0</v>
      </c>
      <c r="F20" t="n">
        <v>0</v>
      </c>
      <c r="G20" t="n">
        <v>1</v>
      </c>
      <c r="H20" t="n">
        <v>0</v>
      </c>
      <c r="I20" t="n">
        <v>0</v>
      </c>
      <c r="J20" t="n">
        <v>0</v>
      </c>
      <c r="K20" t="n">
        <v>0</v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0</v>
      </c>
      <c r="R20" t="n">
        <v>0</v>
      </c>
      <c r="S20" t="n">
        <v>0</v>
      </c>
      <c r="T20" t="n">
        <v>0</v>
      </c>
      <c r="U20" t="n">
        <v>0</v>
      </c>
      <c r="V20" t="n">
        <v>0</v>
      </c>
      <c r="W20" t="n">
        <v>0</v>
      </c>
      <c r="X20" t="n">
        <v>0</v>
      </c>
      <c r="Y20" t="n">
        <v>0</v>
      </c>
      <c r="Z20" t="n">
        <v>0</v>
      </c>
      <c r="AA20" t="n">
        <v>0</v>
      </c>
      <c r="AB20" t="n">
        <v>0</v>
      </c>
      <c r="AC20" t="n">
        <v>0</v>
      </c>
      <c r="AD20" t="n">
        <v>0</v>
      </c>
      <c r="AE20" t="n">
        <v>1</v>
      </c>
      <c r="AF20" t="n">
        <v>0</v>
      </c>
      <c r="AG20" t="n">
        <v>0</v>
      </c>
      <c r="AH20" t="n">
        <v>0</v>
      </c>
      <c r="AI20" t="n">
        <v>0</v>
      </c>
      <c r="AJ20" t="n">
        <v>0</v>
      </c>
      <c r="AK20" t="n">
        <v>0</v>
      </c>
      <c r="AL20" t="n">
        <v>0</v>
      </c>
      <c r="AM20" t="n">
        <v>1</v>
      </c>
      <c r="AN20" t="n">
        <v>1</v>
      </c>
      <c r="AO20" t="n">
        <v>1</v>
      </c>
      <c r="AP20" t="n">
        <v>0</v>
      </c>
      <c r="AQ20" t="n">
        <v>0</v>
      </c>
      <c r="AR20" t="n">
        <v>1</v>
      </c>
      <c r="AS20" t="n">
        <v>0</v>
      </c>
      <c r="AT20" t="n">
        <v>0</v>
      </c>
      <c r="AU20" s="63" t="n">
        <v>26</v>
      </c>
      <c r="AV20" s="64">
        <f>IFERROR(INDEX($B20:$AT20,1,'번호선택_참고표'!$C$55),0)+IFERROR(INDEX($B20:$AT20,1,'번호선택_참고표'!$D$55),0)+IFERROR(INDEX($B20:$AT20,1,'번호선택_참고표'!$E$55),0)+IFERROR(INDEX($B20:$AT20,1,'번호선택_참고표'!$F$55),0)+IFERROR(INDEX($B20:$AT20,1,'번호선택_참고표'!$G$55),0)+IFERROR(INDEX($B20:$AT20,1,'번호선택_참고표'!$H$55),0)</f>
        <v/>
      </c>
      <c r="AW20" s="64">
        <f>IF(OR('번호선택_참고표'!$C$55=$AU20,'번호선택_참고표'!$D$55=$AU20,'번호선택_참고표'!$E$55=$AU20,'번호선택_참고표'!$F$55=$AU20,'번호선택_참고표'!$G$55=$AU20,'번호선택_참고표'!$H$55=$AU20),1,0)</f>
        <v/>
      </c>
      <c r="AX20" s="64">
        <f>IF(AV20=6,6,IF(AND(AV20=5,AW20=1),5,IF(AND(AV20=5,AW20=0),4,IF(AV20=4,3,IF(AV20=3,2,0)))))</f>
        <v/>
      </c>
      <c r="AY20" s="64">
        <f>IF(AV20=6,"1등",IF(AND(AV20=5,AW20=1),"2등",IF(AND(AV20=5,AW20=0),"3등",IF(AV20=4,"4등",IF(AV20=3,"5등","-")))))</f>
        <v/>
      </c>
      <c r="AZ20" s="64">
        <f>AV20*10000+AW20*1000+ROW()</f>
        <v/>
      </c>
      <c r="BA20" s="63" t="n">
        <v>20</v>
      </c>
      <c r="BB20" s="63" t="inlineStr">
        <is>
          <t>6 30 38 39 40 43</t>
        </is>
      </c>
    </row>
    <row r="21">
      <c r="A21" s="64" t="n">
        <v>20</v>
      </c>
      <c r="B21" t="n">
        <v>0</v>
      </c>
      <c r="C21" t="n">
        <v>0</v>
      </c>
      <c r="D21" t="n">
        <v>0</v>
      </c>
      <c r="E21" t="n">
        <v>0</v>
      </c>
      <c r="F21" t="n">
        <v>0</v>
      </c>
      <c r="G21" t="n">
        <v>0</v>
      </c>
      <c r="H21" t="n">
        <v>0</v>
      </c>
      <c r="I21" t="n">
        <v>0</v>
      </c>
      <c r="J21" t="n">
        <v>0</v>
      </c>
      <c r="K21" t="n">
        <v>1</v>
      </c>
      <c r="L21" t="n">
        <v>0</v>
      </c>
      <c r="M21" t="n">
        <v>0</v>
      </c>
      <c r="N21" t="n">
        <v>0</v>
      </c>
      <c r="O21" t="n">
        <v>1</v>
      </c>
      <c r="P21" t="n">
        <v>0</v>
      </c>
      <c r="Q21" t="n">
        <v>0</v>
      </c>
      <c r="R21" t="n">
        <v>0</v>
      </c>
      <c r="S21" t="n">
        <v>1</v>
      </c>
      <c r="T21" t="n">
        <v>0</v>
      </c>
      <c r="U21" t="n">
        <v>1</v>
      </c>
      <c r="V21" t="n">
        <v>0</v>
      </c>
      <c r="W21" t="n">
        <v>0</v>
      </c>
      <c r="X21" t="n">
        <v>1</v>
      </c>
      <c r="Y21" t="n">
        <v>0</v>
      </c>
      <c r="Z21" t="n">
        <v>0</v>
      </c>
      <c r="AA21" t="n">
        <v>0</v>
      </c>
      <c r="AB21" t="n">
        <v>0</v>
      </c>
      <c r="AC21" t="n">
        <v>0</v>
      </c>
      <c r="AD21" t="n">
        <v>0</v>
      </c>
      <c r="AE21" t="n">
        <v>1</v>
      </c>
      <c r="AF21" t="n">
        <v>0</v>
      </c>
      <c r="AG21" t="n">
        <v>0</v>
      </c>
      <c r="AH21" t="n">
        <v>0</v>
      </c>
      <c r="AI21" t="n">
        <v>0</v>
      </c>
      <c r="AJ21" t="n">
        <v>0</v>
      </c>
      <c r="AK21" t="n">
        <v>0</v>
      </c>
      <c r="AL21" t="n">
        <v>0</v>
      </c>
      <c r="AM21" t="n">
        <v>0</v>
      </c>
      <c r="AN21" t="n">
        <v>0</v>
      </c>
      <c r="AO21" t="n">
        <v>0</v>
      </c>
      <c r="AP21" t="n">
        <v>0</v>
      </c>
      <c r="AQ21" t="n">
        <v>0</v>
      </c>
      <c r="AR21" t="n">
        <v>0</v>
      </c>
      <c r="AS21" t="n">
        <v>0</v>
      </c>
      <c r="AT21" t="n">
        <v>0</v>
      </c>
      <c r="AU21" s="63" t="n">
        <v>41</v>
      </c>
      <c r="AV21" s="64">
        <f>IFERROR(INDEX($B21:$AT21,1,'번호선택_참고표'!$C$55),0)+IFERROR(INDEX($B21:$AT21,1,'번호선택_참고표'!$D$55),0)+IFERROR(INDEX($B21:$AT21,1,'번호선택_참고표'!$E$55),0)+IFERROR(INDEX($B21:$AT21,1,'번호선택_참고표'!$F$55),0)+IFERROR(INDEX($B21:$AT21,1,'번호선택_참고표'!$G$55),0)+IFERROR(INDEX($B21:$AT21,1,'번호선택_참고표'!$H$55),0)</f>
        <v/>
      </c>
      <c r="AW21" s="64">
        <f>IF(OR('번호선택_참고표'!$C$55=$AU21,'번호선택_참고표'!$D$55=$AU21,'번호선택_참고표'!$E$55=$AU21,'번호선택_참고표'!$F$55=$AU21,'번호선택_참고표'!$G$55=$AU21,'번호선택_참고표'!$H$55=$AU21),1,0)</f>
        <v/>
      </c>
      <c r="AX21" s="64">
        <f>IF(AV21=6,6,IF(AND(AV21=5,AW21=1),5,IF(AND(AV21=5,AW21=0),4,IF(AV21=4,3,IF(AV21=3,2,0)))))</f>
        <v/>
      </c>
      <c r="AY21" s="64">
        <f>IF(AV21=6,"1등",IF(AND(AV21=5,AW21=1),"2등",IF(AND(AV21=5,AW21=0),"3등",IF(AV21=4,"4등",IF(AV21=3,"5등","-")))))</f>
        <v/>
      </c>
      <c r="AZ21" s="64">
        <f>AV21*10000+AW21*1000+ROW()</f>
        <v/>
      </c>
      <c r="BA21" s="63" t="n">
        <v>21</v>
      </c>
      <c r="BB21" s="63" t="inlineStr">
        <is>
          <t>10 14 18 20 23 30</t>
        </is>
      </c>
    </row>
    <row r="22">
      <c r="A22" s="64" t="n">
        <v>21</v>
      </c>
      <c r="B22" t="n">
        <v>0</v>
      </c>
      <c r="C22" t="n">
        <v>0</v>
      </c>
      <c r="D22" t="n">
        <v>0</v>
      </c>
      <c r="E22" t="n">
        <v>0</v>
      </c>
      <c r="F22" t="n">
        <v>0</v>
      </c>
      <c r="G22" t="n">
        <v>1</v>
      </c>
      <c r="H22" t="n">
        <v>0</v>
      </c>
      <c r="I22" t="n">
        <v>0</v>
      </c>
      <c r="J22" t="n">
        <v>0</v>
      </c>
      <c r="K22" t="n">
        <v>0</v>
      </c>
      <c r="L22" t="n">
        <v>0</v>
      </c>
      <c r="M22" t="n">
        <v>1</v>
      </c>
      <c r="N22" t="n">
        <v>0</v>
      </c>
      <c r="O22" t="n">
        <v>0</v>
      </c>
      <c r="P22" t="n">
        <v>0</v>
      </c>
      <c r="Q22" t="n">
        <v>0</v>
      </c>
      <c r="R22" t="n">
        <v>1</v>
      </c>
      <c r="S22" t="n">
        <v>1</v>
      </c>
      <c r="T22" t="n">
        <v>0</v>
      </c>
      <c r="U22" t="n">
        <v>0</v>
      </c>
      <c r="V22" t="n">
        <v>0</v>
      </c>
      <c r="W22" t="n">
        <v>0</v>
      </c>
      <c r="X22" t="n">
        <v>0</v>
      </c>
      <c r="Y22" t="n">
        <v>0</v>
      </c>
      <c r="Z22" t="n">
        <v>0</v>
      </c>
      <c r="AA22" t="n">
        <v>0</v>
      </c>
      <c r="AB22" t="n">
        <v>0</v>
      </c>
      <c r="AC22" t="n">
        <v>0</v>
      </c>
      <c r="AD22" t="n">
        <v>0</v>
      </c>
      <c r="AE22" t="n">
        <v>0</v>
      </c>
      <c r="AF22" t="n">
        <v>1</v>
      </c>
      <c r="AG22" t="n">
        <v>1</v>
      </c>
      <c r="AH22" t="n">
        <v>0</v>
      </c>
      <c r="AI22" t="n">
        <v>0</v>
      </c>
      <c r="AJ22" t="n">
        <v>0</v>
      </c>
      <c r="AK22" t="n">
        <v>0</v>
      </c>
      <c r="AL22" t="n">
        <v>0</v>
      </c>
      <c r="AM22" t="n">
        <v>0</v>
      </c>
      <c r="AN22" t="n">
        <v>0</v>
      </c>
      <c r="AO22" t="n">
        <v>0</v>
      </c>
      <c r="AP22" t="n">
        <v>0</v>
      </c>
      <c r="AQ22" t="n">
        <v>0</v>
      </c>
      <c r="AR22" t="n">
        <v>0</v>
      </c>
      <c r="AS22" t="n">
        <v>0</v>
      </c>
      <c r="AT22" t="n">
        <v>0</v>
      </c>
      <c r="AU22" s="63" t="n">
        <v>21</v>
      </c>
      <c r="AV22" s="64">
        <f>IFERROR(INDEX($B22:$AT22,1,'번호선택_참고표'!$C$55),0)+IFERROR(INDEX($B22:$AT22,1,'번호선택_참고표'!$D$55),0)+IFERROR(INDEX($B22:$AT22,1,'번호선택_참고표'!$E$55),0)+IFERROR(INDEX($B22:$AT22,1,'번호선택_참고표'!$F$55),0)+IFERROR(INDEX($B22:$AT22,1,'번호선택_참고표'!$G$55),0)+IFERROR(INDEX($B22:$AT22,1,'번호선택_참고표'!$H$55),0)</f>
        <v/>
      </c>
      <c r="AW22" s="64">
        <f>IF(OR('번호선택_참고표'!$C$55=$AU22,'번호선택_참고표'!$D$55=$AU22,'번호선택_참고표'!$E$55=$AU22,'번호선택_참고표'!$F$55=$AU22,'번호선택_참고표'!$G$55=$AU22,'번호선택_참고표'!$H$55=$AU22),1,0)</f>
        <v/>
      </c>
      <c r="AX22" s="64">
        <f>IF(AV22=6,6,IF(AND(AV22=5,AW22=1),5,IF(AND(AV22=5,AW22=0),4,IF(AV22=4,3,IF(AV22=3,2,0)))))</f>
        <v/>
      </c>
      <c r="AY22" s="64">
        <f>IF(AV22=6,"1등",IF(AND(AV22=5,AW22=1),"2등",IF(AND(AV22=5,AW22=0),"3등",IF(AV22=4,"4등",IF(AV22=3,"5등","-")))))</f>
        <v/>
      </c>
      <c r="AZ22" s="64">
        <f>AV22*10000+AW22*1000+ROW()</f>
        <v/>
      </c>
      <c r="BA22" s="63" t="n">
        <v>22</v>
      </c>
      <c r="BB22" s="63" t="inlineStr">
        <is>
          <t>6 12 17 18 31 32</t>
        </is>
      </c>
    </row>
    <row r="23">
      <c r="A23" s="64" t="n">
        <v>22</v>
      </c>
      <c r="B23" t="n">
        <v>0</v>
      </c>
      <c r="C23" t="n">
        <v>0</v>
      </c>
      <c r="D23" t="n">
        <v>0</v>
      </c>
      <c r="E23" t="n">
        <v>1</v>
      </c>
      <c r="F23" t="n">
        <v>1</v>
      </c>
      <c r="G23" t="n">
        <v>1</v>
      </c>
      <c r="H23" t="n">
        <v>0</v>
      </c>
      <c r="I23" t="n">
        <v>1</v>
      </c>
      <c r="J23" t="n">
        <v>0</v>
      </c>
      <c r="K23" t="n">
        <v>0</v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0</v>
      </c>
      <c r="R23" t="n">
        <v>1</v>
      </c>
      <c r="S23" t="n">
        <v>0</v>
      </c>
      <c r="T23" t="n">
        <v>0</v>
      </c>
      <c r="U23" t="n">
        <v>0</v>
      </c>
      <c r="V23" t="n">
        <v>0</v>
      </c>
      <c r="W23" t="n">
        <v>0</v>
      </c>
      <c r="X23" t="n">
        <v>0</v>
      </c>
      <c r="Y23" t="n">
        <v>0</v>
      </c>
      <c r="Z23" t="n">
        <v>0</v>
      </c>
      <c r="AA23" t="n">
        <v>0</v>
      </c>
      <c r="AB23" t="n">
        <v>0</v>
      </c>
      <c r="AC23" t="n">
        <v>0</v>
      </c>
      <c r="AD23" t="n">
        <v>0</v>
      </c>
      <c r="AE23" t="n">
        <v>0</v>
      </c>
      <c r="AF23" t="n">
        <v>0</v>
      </c>
      <c r="AG23" t="n">
        <v>0</v>
      </c>
      <c r="AH23" t="n">
        <v>0</v>
      </c>
      <c r="AI23" t="n">
        <v>0</v>
      </c>
      <c r="AJ23" t="n">
        <v>0</v>
      </c>
      <c r="AK23" t="n">
        <v>0</v>
      </c>
      <c r="AL23" t="n">
        <v>0</v>
      </c>
      <c r="AM23" t="n">
        <v>0</v>
      </c>
      <c r="AN23" t="n">
        <v>1</v>
      </c>
      <c r="AO23" t="n">
        <v>0</v>
      </c>
      <c r="AP23" t="n">
        <v>0</v>
      </c>
      <c r="AQ23" t="n">
        <v>0</v>
      </c>
      <c r="AR23" t="n">
        <v>0</v>
      </c>
      <c r="AS23" t="n">
        <v>0</v>
      </c>
      <c r="AT23" t="n">
        <v>0</v>
      </c>
      <c r="AU23" s="63" t="n">
        <v>25</v>
      </c>
      <c r="AV23" s="64">
        <f>IFERROR(INDEX($B23:$AT23,1,'번호선택_참고표'!$C$55),0)+IFERROR(INDEX($B23:$AT23,1,'번호선택_참고표'!$D$55),0)+IFERROR(INDEX($B23:$AT23,1,'번호선택_참고표'!$E$55),0)+IFERROR(INDEX($B23:$AT23,1,'번호선택_참고표'!$F$55),0)+IFERROR(INDEX($B23:$AT23,1,'번호선택_참고표'!$G$55),0)+IFERROR(INDEX($B23:$AT23,1,'번호선택_참고표'!$H$55),0)</f>
        <v/>
      </c>
      <c r="AW23" s="64">
        <f>IF(OR('번호선택_참고표'!$C$55=$AU23,'번호선택_참고표'!$D$55=$AU23,'번호선택_참고표'!$E$55=$AU23,'번호선택_참고표'!$F$55=$AU23,'번호선택_참고표'!$G$55=$AU23,'번호선택_참고표'!$H$55=$AU23),1,0)</f>
        <v/>
      </c>
      <c r="AX23" s="64">
        <f>IF(AV23=6,6,IF(AND(AV23=5,AW23=1),5,IF(AND(AV23=5,AW23=0),4,IF(AV23=4,3,IF(AV23=3,2,0)))))</f>
        <v/>
      </c>
      <c r="AY23" s="64">
        <f>IF(AV23=6,"1등",IF(AND(AV23=5,AW23=1),"2등",IF(AND(AV23=5,AW23=0),"3등",IF(AV23=4,"4등",IF(AV23=3,"5등","-")))))</f>
        <v/>
      </c>
      <c r="AZ23" s="64">
        <f>AV23*10000+AW23*1000+ROW()</f>
        <v/>
      </c>
      <c r="BA23" s="63" t="n">
        <v>23</v>
      </c>
      <c r="BB23" s="63" t="inlineStr">
        <is>
          <t>4 5 6 8 17 39</t>
        </is>
      </c>
    </row>
    <row r="24">
      <c r="A24" s="64" t="n">
        <v>23</v>
      </c>
      <c r="B24" t="n">
        <v>0</v>
      </c>
      <c r="C24" t="n">
        <v>0</v>
      </c>
      <c r="D24" t="n">
        <v>0</v>
      </c>
      <c r="E24" t="n">
        <v>0</v>
      </c>
      <c r="F24" t="n">
        <v>1</v>
      </c>
      <c r="G24" t="n">
        <v>0</v>
      </c>
      <c r="H24" t="n">
        <v>0</v>
      </c>
      <c r="I24" t="n">
        <v>0</v>
      </c>
      <c r="J24" t="n">
        <v>0</v>
      </c>
      <c r="K24" t="n">
        <v>0</v>
      </c>
      <c r="L24" t="n">
        <v>0</v>
      </c>
      <c r="M24" t="n">
        <v>0</v>
      </c>
      <c r="N24" t="n">
        <v>1</v>
      </c>
      <c r="O24" t="n">
        <v>0</v>
      </c>
      <c r="P24" t="n">
        <v>0</v>
      </c>
      <c r="Q24" t="n">
        <v>0</v>
      </c>
      <c r="R24" t="n">
        <v>1</v>
      </c>
      <c r="S24" t="n">
        <v>1</v>
      </c>
      <c r="T24" t="n">
        <v>0</v>
      </c>
      <c r="U24" t="n">
        <v>0</v>
      </c>
      <c r="V24" t="n">
        <v>0</v>
      </c>
      <c r="W24" t="n">
        <v>0</v>
      </c>
      <c r="X24" t="n">
        <v>0</v>
      </c>
      <c r="Y24" t="n">
        <v>0</v>
      </c>
      <c r="Z24" t="n">
        <v>0</v>
      </c>
      <c r="AA24" t="n">
        <v>0</v>
      </c>
      <c r="AB24" t="n">
        <v>0</v>
      </c>
      <c r="AC24" t="n">
        <v>0</v>
      </c>
      <c r="AD24" t="n">
        <v>0</v>
      </c>
      <c r="AE24" t="n">
        <v>0</v>
      </c>
      <c r="AF24" t="n">
        <v>0</v>
      </c>
      <c r="AG24" t="n">
        <v>0</v>
      </c>
      <c r="AH24" t="n">
        <v>1</v>
      </c>
      <c r="AI24" t="n">
        <v>0</v>
      </c>
      <c r="AJ24" t="n">
        <v>0</v>
      </c>
      <c r="AK24" t="n">
        <v>0</v>
      </c>
      <c r="AL24" t="n">
        <v>0</v>
      </c>
      <c r="AM24" t="n">
        <v>0</v>
      </c>
      <c r="AN24" t="n">
        <v>0</v>
      </c>
      <c r="AO24" t="n">
        <v>0</v>
      </c>
      <c r="AP24" t="n">
        <v>0</v>
      </c>
      <c r="AQ24" t="n">
        <v>1</v>
      </c>
      <c r="AR24" t="n">
        <v>0</v>
      </c>
      <c r="AS24" t="n">
        <v>0</v>
      </c>
      <c r="AT24" t="n">
        <v>0</v>
      </c>
      <c r="AU24" s="63" t="n">
        <v>44</v>
      </c>
      <c r="AV24" s="64">
        <f>IFERROR(INDEX($B24:$AT24,1,'번호선택_참고표'!$C$55),0)+IFERROR(INDEX($B24:$AT24,1,'번호선택_참고표'!$D$55),0)+IFERROR(INDEX($B24:$AT24,1,'번호선택_참고표'!$E$55),0)+IFERROR(INDEX($B24:$AT24,1,'번호선택_참고표'!$F$55),0)+IFERROR(INDEX($B24:$AT24,1,'번호선택_참고표'!$G$55),0)+IFERROR(INDEX($B24:$AT24,1,'번호선택_참고표'!$H$55),0)</f>
        <v/>
      </c>
      <c r="AW24" s="64">
        <f>IF(OR('번호선택_참고표'!$C$55=$AU24,'번호선택_참고표'!$D$55=$AU24,'번호선택_참고표'!$E$55=$AU24,'번호선택_참고표'!$F$55=$AU24,'번호선택_참고표'!$G$55=$AU24,'번호선택_참고표'!$H$55=$AU24),1,0)</f>
        <v/>
      </c>
      <c r="AX24" s="64">
        <f>IF(AV24=6,6,IF(AND(AV24=5,AW24=1),5,IF(AND(AV24=5,AW24=0),4,IF(AV24=4,3,IF(AV24=3,2,0)))))</f>
        <v/>
      </c>
      <c r="AY24" s="64">
        <f>IF(AV24=6,"1등",IF(AND(AV24=5,AW24=1),"2등",IF(AND(AV24=5,AW24=0),"3등",IF(AV24=4,"4등",IF(AV24=3,"5등","-")))))</f>
        <v/>
      </c>
      <c r="AZ24" s="64">
        <f>AV24*10000+AW24*1000+ROW()</f>
        <v/>
      </c>
      <c r="BA24" s="63" t="n">
        <v>24</v>
      </c>
      <c r="BB24" s="63" t="inlineStr">
        <is>
          <t>5 13 17 18 33 42</t>
        </is>
      </c>
    </row>
    <row r="25">
      <c r="A25" s="64" t="n">
        <v>24</v>
      </c>
      <c r="B25" t="n">
        <v>0</v>
      </c>
      <c r="C25" t="n">
        <v>0</v>
      </c>
      <c r="D25" t="n">
        <v>0</v>
      </c>
      <c r="E25" t="n">
        <v>0</v>
      </c>
      <c r="F25" t="n">
        <v>0</v>
      </c>
      <c r="G25" t="n">
        <v>0</v>
      </c>
      <c r="H25" t="n">
        <v>1</v>
      </c>
      <c r="I25" t="n">
        <v>1</v>
      </c>
      <c r="J25" t="n">
        <v>0</v>
      </c>
      <c r="K25" t="n">
        <v>0</v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 t="n">
        <v>0</v>
      </c>
      <c r="V25" t="n">
        <v>0</v>
      </c>
      <c r="W25" t="n">
        <v>0</v>
      </c>
      <c r="X25" t="n">
        <v>0</v>
      </c>
      <c r="Y25" t="n">
        <v>0</v>
      </c>
      <c r="Z25" t="n">
        <v>0</v>
      </c>
      <c r="AA25" t="n">
        <v>0</v>
      </c>
      <c r="AB25" t="n">
        <v>1</v>
      </c>
      <c r="AC25" t="n">
        <v>0</v>
      </c>
      <c r="AD25" t="n">
        <v>1</v>
      </c>
      <c r="AE25" t="n">
        <v>0</v>
      </c>
      <c r="AF25" t="n">
        <v>0</v>
      </c>
      <c r="AG25" t="n">
        <v>0</v>
      </c>
      <c r="AH25" t="n">
        <v>0</v>
      </c>
      <c r="AI25" t="n">
        <v>0</v>
      </c>
      <c r="AJ25" t="n">
        <v>0</v>
      </c>
      <c r="AK25" t="n">
        <v>1</v>
      </c>
      <c r="AL25" t="n">
        <v>0</v>
      </c>
      <c r="AM25" t="n">
        <v>0</v>
      </c>
      <c r="AN25" t="n">
        <v>0</v>
      </c>
      <c r="AO25" t="n">
        <v>0</v>
      </c>
      <c r="AP25" t="n">
        <v>0</v>
      </c>
      <c r="AQ25" t="n">
        <v>0</v>
      </c>
      <c r="AR25" t="n">
        <v>1</v>
      </c>
      <c r="AS25" t="n">
        <v>0</v>
      </c>
      <c r="AT25" t="n">
        <v>0</v>
      </c>
      <c r="AU25" s="63" t="n">
        <v>6</v>
      </c>
      <c r="AV25" s="64">
        <f>IFERROR(INDEX($B25:$AT25,1,'번호선택_참고표'!$C$55),0)+IFERROR(INDEX($B25:$AT25,1,'번호선택_참고표'!$D$55),0)+IFERROR(INDEX($B25:$AT25,1,'번호선택_참고표'!$E$55),0)+IFERROR(INDEX($B25:$AT25,1,'번호선택_참고표'!$F$55),0)+IFERROR(INDEX($B25:$AT25,1,'번호선택_참고표'!$G$55),0)+IFERROR(INDEX($B25:$AT25,1,'번호선택_참고표'!$H$55),0)</f>
        <v/>
      </c>
      <c r="AW25" s="64">
        <f>IF(OR('번호선택_참고표'!$C$55=$AU25,'번호선택_참고표'!$D$55=$AU25,'번호선택_참고표'!$E$55=$AU25,'번호선택_참고표'!$F$55=$AU25,'번호선택_참고표'!$G$55=$AU25,'번호선택_참고표'!$H$55=$AU25),1,0)</f>
        <v/>
      </c>
      <c r="AX25" s="64">
        <f>IF(AV25=6,6,IF(AND(AV25=5,AW25=1),5,IF(AND(AV25=5,AW25=0),4,IF(AV25=4,3,IF(AV25=3,2,0)))))</f>
        <v/>
      </c>
      <c r="AY25" s="64">
        <f>IF(AV25=6,"1등",IF(AND(AV25=5,AW25=1),"2등",IF(AND(AV25=5,AW25=0),"3등",IF(AV25=4,"4등",IF(AV25=3,"5등","-")))))</f>
        <v/>
      </c>
      <c r="AZ25" s="64">
        <f>AV25*10000+AW25*1000+ROW()</f>
        <v/>
      </c>
      <c r="BA25" s="63" t="n">
        <v>25</v>
      </c>
      <c r="BB25" s="63" t="inlineStr">
        <is>
          <t>7 8 27 29 36 43</t>
        </is>
      </c>
    </row>
    <row r="26">
      <c r="A26" s="64" t="n">
        <v>25</v>
      </c>
      <c r="B26" t="n">
        <v>0</v>
      </c>
      <c r="C26" t="n">
        <v>1</v>
      </c>
      <c r="D26" t="n">
        <v>0</v>
      </c>
      <c r="E26" t="n">
        <v>1</v>
      </c>
      <c r="F26" t="n">
        <v>0</v>
      </c>
      <c r="G26" t="n">
        <v>0</v>
      </c>
      <c r="H26" t="n">
        <v>0</v>
      </c>
      <c r="I26" t="n">
        <v>0</v>
      </c>
      <c r="J26" t="n">
        <v>0</v>
      </c>
      <c r="K26" t="n">
        <v>0</v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 t="n">
        <v>0</v>
      </c>
      <c r="U26" t="n">
        <v>0</v>
      </c>
      <c r="V26" t="n">
        <v>1</v>
      </c>
      <c r="W26" t="n">
        <v>0</v>
      </c>
      <c r="X26" t="n">
        <v>0</v>
      </c>
      <c r="Y26" t="n">
        <v>0</v>
      </c>
      <c r="Z26" t="n">
        <v>0</v>
      </c>
      <c r="AA26" t="n">
        <v>1</v>
      </c>
      <c r="AB26" t="n">
        <v>0</v>
      </c>
      <c r="AC26" t="n">
        <v>0</v>
      </c>
      <c r="AD26" t="n">
        <v>0</v>
      </c>
      <c r="AE26" t="n">
        <v>0</v>
      </c>
      <c r="AF26" t="n">
        <v>0</v>
      </c>
      <c r="AG26" t="n">
        <v>0</v>
      </c>
      <c r="AH26" t="n">
        <v>0</v>
      </c>
      <c r="AI26" t="n">
        <v>0</v>
      </c>
      <c r="AJ26" t="n">
        <v>0</v>
      </c>
      <c r="AK26" t="n">
        <v>0</v>
      </c>
      <c r="AL26" t="n">
        <v>0</v>
      </c>
      <c r="AM26" t="n">
        <v>0</v>
      </c>
      <c r="AN26" t="n">
        <v>0</v>
      </c>
      <c r="AO26" t="n">
        <v>0</v>
      </c>
      <c r="AP26" t="n">
        <v>0</v>
      </c>
      <c r="AQ26" t="n">
        <v>0</v>
      </c>
      <c r="AR26" t="n">
        <v>1</v>
      </c>
      <c r="AS26" t="n">
        <v>1</v>
      </c>
      <c r="AT26" t="n">
        <v>0</v>
      </c>
      <c r="AU26" s="63" t="n">
        <v>16</v>
      </c>
      <c r="AV26" s="64">
        <f>IFERROR(INDEX($B26:$AT26,1,'번호선택_참고표'!$C$55),0)+IFERROR(INDEX($B26:$AT26,1,'번호선택_참고표'!$D$55),0)+IFERROR(INDEX($B26:$AT26,1,'번호선택_참고표'!$E$55),0)+IFERROR(INDEX($B26:$AT26,1,'번호선택_참고표'!$F$55),0)+IFERROR(INDEX($B26:$AT26,1,'번호선택_참고표'!$G$55),0)+IFERROR(INDEX($B26:$AT26,1,'번호선택_참고표'!$H$55),0)</f>
        <v/>
      </c>
      <c r="AW26" s="64">
        <f>IF(OR('번호선택_참고표'!$C$55=$AU26,'번호선택_참고표'!$D$55=$AU26,'번호선택_참고표'!$E$55=$AU26,'번호선택_참고표'!$F$55=$AU26,'번호선택_참고표'!$G$55=$AU26,'번호선택_참고표'!$H$55=$AU26),1,0)</f>
        <v/>
      </c>
      <c r="AX26" s="64">
        <f>IF(AV26=6,6,IF(AND(AV26=5,AW26=1),5,IF(AND(AV26=5,AW26=0),4,IF(AV26=4,3,IF(AV26=3,2,0)))))</f>
        <v/>
      </c>
      <c r="AY26" s="64">
        <f>IF(AV26=6,"1등",IF(AND(AV26=5,AW26=1),"2등",IF(AND(AV26=5,AW26=0),"3등",IF(AV26=4,"4등",IF(AV26=3,"5등","-")))))</f>
        <v/>
      </c>
      <c r="AZ26" s="64">
        <f>AV26*10000+AW26*1000+ROW()</f>
        <v/>
      </c>
      <c r="BA26" s="63" t="n">
        <v>26</v>
      </c>
      <c r="BB26" s="63" t="inlineStr">
        <is>
          <t>2 4 21 26 43 44</t>
        </is>
      </c>
    </row>
    <row r="27">
      <c r="A27" s="64" t="n">
        <v>26</v>
      </c>
      <c r="B27" t="n">
        <v>0</v>
      </c>
      <c r="C27" t="n">
        <v>0</v>
      </c>
      <c r="D27" t="n">
        <v>0</v>
      </c>
      <c r="E27" t="n">
        <v>1</v>
      </c>
      <c r="F27" t="n">
        <v>1</v>
      </c>
      <c r="G27" t="n">
        <v>0</v>
      </c>
      <c r="H27" t="n">
        <v>1</v>
      </c>
      <c r="I27" t="n">
        <v>0</v>
      </c>
      <c r="J27" t="n">
        <v>0</v>
      </c>
      <c r="K27" t="n">
        <v>0</v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1</v>
      </c>
      <c r="T27" t="n">
        <v>0</v>
      </c>
      <c r="U27" t="n">
        <v>1</v>
      </c>
      <c r="V27" t="n">
        <v>0</v>
      </c>
      <c r="W27" t="n">
        <v>0</v>
      </c>
      <c r="X27" t="n">
        <v>0</v>
      </c>
      <c r="Y27" t="n">
        <v>0</v>
      </c>
      <c r="Z27" t="n">
        <v>1</v>
      </c>
      <c r="AA27" t="n">
        <v>0</v>
      </c>
      <c r="AB27" t="n">
        <v>0</v>
      </c>
      <c r="AC27" t="n">
        <v>0</v>
      </c>
      <c r="AD27" t="n">
        <v>0</v>
      </c>
      <c r="AE27" t="n">
        <v>0</v>
      </c>
      <c r="AF27" t="n">
        <v>0</v>
      </c>
      <c r="AG27" t="n">
        <v>0</v>
      </c>
      <c r="AH27" t="n">
        <v>0</v>
      </c>
      <c r="AI27" t="n">
        <v>0</v>
      </c>
      <c r="AJ27" t="n">
        <v>0</v>
      </c>
      <c r="AK27" t="n">
        <v>0</v>
      </c>
      <c r="AL27" t="n">
        <v>0</v>
      </c>
      <c r="AM27" t="n">
        <v>0</v>
      </c>
      <c r="AN27" t="n">
        <v>0</v>
      </c>
      <c r="AO27" t="n">
        <v>0</v>
      </c>
      <c r="AP27" t="n">
        <v>0</v>
      </c>
      <c r="AQ27" t="n">
        <v>0</v>
      </c>
      <c r="AR27" t="n">
        <v>0</v>
      </c>
      <c r="AS27" t="n">
        <v>0</v>
      </c>
      <c r="AT27" t="n">
        <v>0</v>
      </c>
      <c r="AU27" s="63" t="n">
        <v>31</v>
      </c>
      <c r="AV27" s="64">
        <f>IFERROR(INDEX($B27:$AT27,1,'번호선택_참고표'!$C$55),0)+IFERROR(INDEX($B27:$AT27,1,'번호선택_참고표'!$D$55),0)+IFERROR(INDEX($B27:$AT27,1,'번호선택_참고표'!$E$55),0)+IFERROR(INDEX($B27:$AT27,1,'번호선택_참고표'!$F$55),0)+IFERROR(INDEX($B27:$AT27,1,'번호선택_참고표'!$G$55),0)+IFERROR(INDEX($B27:$AT27,1,'번호선택_참고표'!$H$55),0)</f>
        <v/>
      </c>
      <c r="AW27" s="64">
        <f>IF(OR('번호선택_참고표'!$C$55=$AU27,'번호선택_참고표'!$D$55=$AU27,'번호선택_참고표'!$E$55=$AU27,'번호선택_참고표'!$F$55=$AU27,'번호선택_참고표'!$G$55=$AU27,'번호선택_참고표'!$H$55=$AU27),1,0)</f>
        <v/>
      </c>
      <c r="AX27" s="64">
        <f>IF(AV27=6,6,IF(AND(AV27=5,AW27=1),5,IF(AND(AV27=5,AW27=0),4,IF(AV27=4,3,IF(AV27=3,2,0)))))</f>
        <v/>
      </c>
      <c r="AY27" s="64">
        <f>IF(AV27=6,"1등",IF(AND(AV27=5,AW27=1),"2등",IF(AND(AV27=5,AW27=0),"3등",IF(AV27=4,"4등",IF(AV27=3,"5등","-")))))</f>
        <v/>
      </c>
      <c r="AZ27" s="64">
        <f>AV27*10000+AW27*1000+ROW()</f>
        <v/>
      </c>
      <c r="BA27" s="63" t="n">
        <v>27</v>
      </c>
      <c r="BB27" s="63" t="inlineStr">
        <is>
          <t>4 5 7 18 20 25</t>
        </is>
      </c>
    </row>
    <row r="28">
      <c r="A28" s="64" t="n">
        <v>27</v>
      </c>
      <c r="B28" t="n">
        <v>1</v>
      </c>
      <c r="C28" t="n">
        <v>0</v>
      </c>
      <c r="D28" t="n">
        <v>0</v>
      </c>
      <c r="E28" t="n">
        <v>0</v>
      </c>
      <c r="F28" t="n">
        <v>0</v>
      </c>
      <c r="G28" t="n">
        <v>0</v>
      </c>
      <c r="H28" t="n">
        <v>0</v>
      </c>
      <c r="I28" t="n">
        <v>0</v>
      </c>
      <c r="J28" t="n">
        <v>0</v>
      </c>
      <c r="K28" t="n">
        <v>0</v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 t="n">
        <v>1</v>
      </c>
      <c r="V28" t="n">
        <v>0</v>
      </c>
      <c r="W28" t="n">
        <v>0</v>
      </c>
      <c r="X28" t="n">
        <v>0</v>
      </c>
      <c r="Y28" t="n">
        <v>0</v>
      </c>
      <c r="Z28" t="n">
        <v>0</v>
      </c>
      <c r="AA28" t="n">
        <v>1</v>
      </c>
      <c r="AB28" t="n">
        <v>0</v>
      </c>
      <c r="AC28" t="n">
        <v>1</v>
      </c>
      <c r="AD28" t="n">
        <v>0</v>
      </c>
      <c r="AE28" t="n">
        <v>0</v>
      </c>
      <c r="AF28" t="n">
        <v>0</v>
      </c>
      <c r="AG28" t="n">
        <v>0</v>
      </c>
      <c r="AH28" t="n">
        <v>0</v>
      </c>
      <c r="AI28" t="n">
        <v>0</v>
      </c>
      <c r="AJ28" t="n">
        <v>0</v>
      </c>
      <c r="AK28" t="n">
        <v>0</v>
      </c>
      <c r="AL28" t="n">
        <v>1</v>
      </c>
      <c r="AM28" t="n">
        <v>0</v>
      </c>
      <c r="AN28" t="n">
        <v>0</v>
      </c>
      <c r="AO28" t="n">
        <v>0</v>
      </c>
      <c r="AP28" t="n">
        <v>0</v>
      </c>
      <c r="AQ28" t="n">
        <v>0</v>
      </c>
      <c r="AR28" t="n">
        <v>1</v>
      </c>
      <c r="AS28" t="n">
        <v>0</v>
      </c>
      <c r="AT28" t="n">
        <v>0</v>
      </c>
      <c r="AU28" s="63" t="n">
        <v>27</v>
      </c>
      <c r="AV28" s="64">
        <f>IFERROR(INDEX($B28:$AT28,1,'번호선택_참고표'!$C$55),0)+IFERROR(INDEX($B28:$AT28,1,'번호선택_참고표'!$D$55),0)+IFERROR(INDEX($B28:$AT28,1,'번호선택_참고표'!$E$55),0)+IFERROR(INDEX($B28:$AT28,1,'번호선택_참고표'!$F$55),0)+IFERROR(INDEX($B28:$AT28,1,'번호선택_참고표'!$G$55),0)+IFERROR(INDEX($B28:$AT28,1,'번호선택_참고표'!$H$55),0)</f>
        <v/>
      </c>
      <c r="AW28" s="64">
        <f>IF(OR('번호선택_참고표'!$C$55=$AU28,'번호선택_참고표'!$D$55=$AU28,'번호선택_참고표'!$E$55=$AU28,'번호선택_참고표'!$F$55=$AU28,'번호선택_참고표'!$G$55=$AU28,'번호선택_참고표'!$H$55=$AU28),1,0)</f>
        <v/>
      </c>
      <c r="AX28" s="64">
        <f>IF(AV28=6,6,IF(AND(AV28=5,AW28=1),5,IF(AND(AV28=5,AW28=0),4,IF(AV28=4,3,IF(AV28=3,2,0)))))</f>
        <v/>
      </c>
      <c r="AY28" s="64">
        <f>IF(AV28=6,"1등",IF(AND(AV28=5,AW28=1),"2등",IF(AND(AV28=5,AW28=0),"3등",IF(AV28=4,"4등",IF(AV28=3,"5등","-")))))</f>
        <v/>
      </c>
      <c r="AZ28" s="64">
        <f>AV28*10000+AW28*1000+ROW()</f>
        <v/>
      </c>
      <c r="BA28" s="63" t="n">
        <v>28</v>
      </c>
      <c r="BB28" s="63" t="inlineStr">
        <is>
          <t>1 20 26 28 37 43</t>
        </is>
      </c>
    </row>
    <row r="29">
      <c r="A29" s="64" t="n">
        <v>28</v>
      </c>
      <c r="B29" t="n">
        <v>0</v>
      </c>
      <c r="C29" t="n">
        <v>0</v>
      </c>
      <c r="D29" t="n">
        <v>0</v>
      </c>
      <c r="E29" t="n">
        <v>0</v>
      </c>
      <c r="F29" t="n">
        <v>0</v>
      </c>
      <c r="G29" t="n">
        <v>0</v>
      </c>
      <c r="H29" t="n">
        <v>0</v>
      </c>
      <c r="I29" t="n">
        <v>0</v>
      </c>
      <c r="J29" t="n">
        <v>1</v>
      </c>
      <c r="K29" t="n">
        <v>0</v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1</v>
      </c>
      <c r="T29" t="n">
        <v>0</v>
      </c>
      <c r="U29" t="n">
        <v>0</v>
      </c>
      <c r="V29" t="n">
        <v>0</v>
      </c>
      <c r="W29" t="n">
        <v>0</v>
      </c>
      <c r="X29" t="n">
        <v>1</v>
      </c>
      <c r="Y29" t="n">
        <v>0</v>
      </c>
      <c r="Z29" t="n">
        <v>1</v>
      </c>
      <c r="AA29" t="n">
        <v>0</v>
      </c>
      <c r="AB29" t="n">
        <v>0</v>
      </c>
      <c r="AC29" t="n">
        <v>0</v>
      </c>
      <c r="AD29" t="n">
        <v>0</v>
      </c>
      <c r="AE29" t="n">
        <v>0</v>
      </c>
      <c r="AF29" t="n">
        <v>0</v>
      </c>
      <c r="AG29" t="n">
        <v>0</v>
      </c>
      <c r="AH29" t="n">
        <v>0</v>
      </c>
      <c r="AI29" t="n">
        <v>0</v>
      </c>
      <c r="AJ29" t="n">
        <v>1</v>
      </c>
      <c r="AK29" t="n">
        <v>0</v>
      </c>
      <c r="AL29" t="n">
        <v>1</v>
      </c>
      <c r="AM29" t="n">
        <v>0</v>
      </c>
      <c r="AN29" t="n">
        <v>0</v>
      </c>
      <c r="AO29" t="n">
        <v>0</v>
      </c>
      <c r="AP29" t="n">
        <v>0</v>
      </c>
      <c r="AQ29" t="n">
        <v>0</v>
      </c>
      <c r="AR29" t="n">
        <v>0</v>
      </c>
      <c r="AS29" t="n">
        <v>0</v>
      </c>
      <c r="AT29" t="n">
        <v>0</v>
      </c>
      <c r="AU29" s="63" t="n">
        <v>1</v>
      </c>
      <c r="AV29" s="64">
        <f>IFERROR(INDEX($B29:$AT29,1,'번호선택_참고표'!$C$55),0)+IFERROR(INDEX($B29:$AT29,1,'번호선택_참고표'!$D$55),0)+IFERROR(INDEX($B29:$AT29,1,'번호선택_참고표'!$E$55),0)+IFERROR(INDEX($B29:$AT29,1,'번호선택_참고표'!$F$55),0)+IFERROR(INDEX($B29:$AT29,1,'번호선택_참고표'!$G$55),0)+IFERROR(INDEX($B29:$AT29,1,'번호선택_참고표'!$H$55),0)</f>
        <v/>
      </c>
      <c r="AW29" s="64">
        <f>IF(OR('번호선택_참고표'!$C$55=$AU29,'번호선택_참고표'!$D$55=$AU29,'번호선택_참고표'!$E$55=$AU29,'번호선택_참고표'!$F$55=$AU29,'번호선택_참고표'!$G$55=$AU29,'번호선택_참고표'!$H$55=$AU29),1,0)</f>
        <v/>
      </c>
      <c r="AX29" s="64">
        <f>IF(AV29=6,6,IF(AND(AV29=5,AW29=1),5,IF(AND(AV29=5,AW29=0),4,IF(AV29=4,3,IF(AV29=3,2,0)))))</f>
        <v/>
      </c>
      <c r="AY29" s="64">
        <f>IF(AV29=6,"1등",IF(AND(AV29=5,AW29=1),"2등",IF(AND(AV29=5,AW29=0),"3등",IF(AV29=4,"4등",IF(AV29=3,"5등","-")))))</f>
        <v/>
      </c>
      <c r="AZ29" s="64">
        <f>AV29*10000+AW29*1000+ROW()</f>
        <v/>
      </c>
      <c r="BA29" s="63" t="n">
        <v>29</v>
      </c>
      <c r="BB29" s="63" t="inlineStr">
        <is>
          <t>9 18 23 25 35 37</t>
        </is>
      </c>
    </row>
    <row r="30">
      <c r="A30" s="64" t="n">
        <v>29</v>
      </c>
      <c r="B30" t="n">
        <v>1</v>
      </c>
      <c r="C30" t="n">
        <v>0</v>
      </c>
      <c r="D30" t="n">
        <v>0</v>
      </c>
      <c r="E30" t="n">
        <v>0</v>
      </c>
      <c r="F30" t="n">
        <v>1</v>
      </c>
      <c r="G30" t="n">
        <v>0</v>
      </c>
      <c r="H30" t="n">
        <v>0</v>
      </c>
      <c r="I30" t="n">
        <v>0</v>
      </c>
      <c r="J30" t="n">
        <v>0</v>
      </c>
      <c r="K30" t="n">
        <v>0</v>
      </c>
      <c r="L30" t="n">
        <v>0</v>
      </c>
      <c r="M30" t="n">
        <v>0</v>
      </c>
      <c r="N30" t="n">
        <v>1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 t="n">
        <v>0</v>
      </c>
      <c r="U30" t="n">
        <v>0</v>
      </c>
      <c r="V30" t="n">
        <v>0</v>
      </c>
      <c r="W30" t="n">
        <v>0</v>
      </c>
      <c r="X30" t="n">
        <v>0</v>
      </c>
      <c r="Y30" t="n">
        <v>0</v>
      </c>
      <c r="Z30" t="n">
        <v>0</v>
      </c>
      <c r="AA30" t="n">
        <v>0</v>
      </c>
      <c r="AB30" t="n">
        <v>0</v>
      </c>
      <c r="AC30" t="n">
        <v>0</v>
      </c>
      <c r="AD30" t="n">
        <v>0</v>
      </c>
      <c r="AE30" t="n">
        <v>0</v>
      </c>
      <c r="AF30" t="n">
        <v>0</v>
      </c>
      <c r="AG30" t="n">
        <v>0</v>
      </c>
      <c r="AH30" t="n">
        <v>0</v>
      </c>
      <c r="AI30" t="n">
        <v>1</v>
      </c>
      <c r="AJ30" t="n">
        <v>0</v>
      </c>
      <c r="AK30" t="n">
        <v>0</v>
      </c>
      <c r="AL30" t="n">
        <v>0</v>
      </c>
      <c r="AM30" t="n">
        <v>0</v>
      </c>
      <c r="AN30" t="n">
        <v>1</v>
      </c>
      <c r="AO30" t="n">
        <v>1</v>
      </c>
      <c r="AP30" t="n">
        <v>0</v>
      </c>
      <c r="AQ30" t="n">
        <v>0</v>
      </c>
      <c r="AR30" t="n">
        <v>0</v>
      </c>
      <c r="AS30" t="n">
        <v>0</v>
      </c>
      <c r="AT30" t="n">
        <v>0</v>
      </c>
      <c r="AU30" s="63" t="n">
        <v>11</v>
      </c>
      <c r="AV30" s="64">
        <f>IFERROR(INDEX($B30:$AT30,1,'번호선택_참고표'!$C$55),0)+IFERROR(INDEX($B30:$AT30,1,'번호선택_참고표'!$D$55),0)+IFERROR(INDEX($B30:$AT30,1,'번호선택_참고표'!$E$55),0)+IFERROR(INDEX($B30:$AT30,1,'번호선택_참고표'!$F$55),0)+IFERROR(INDEX($B30:$AT30,1,'번호선택_참고표'!$G$55),0)+IFERROR(INDEX($B30:$AT30,1,'번호선택_참고표'!$H$55),0)</f>
        <v/>
      </c>
      <c r="AW30" s="64">
        <f>IF(OR('번호선택_참고표'!$C$55=$AU30,'번호선택_참고표'!$D$55=$AU30,'번호선택_참고표'!$E$55=$AU30,'번호선택_참고표'!$F$55=$AU30,'번호선택_참고표'!$G$55=$AU30,'번호선택_참고표'!$H$55=$AU30),1,0)</f>
        <v/>
      </c>
      <c r="AX30" s="64">
        <f>IF(AV30=6,6,IF(AND(AV30=5,AW30=1),5,IF(AND(AV30=5,AW30=0),4,IF(AV30=4,3,IF(AV30=3,2,0)))))</f>
        <v/>
      </c>
      <c r="AY30" s="64">
        <f>IF(AV30=6,"1등",IF(AND(AV30=5,AW30=1),"2등",IF(AND(AV30=5,AW30=0),"3등",IF(AV30=4,"4등",IF(AV30=3,"5등","-")))))</f>
        <v/>
      </c>
      <c r="AZ30" s="64">
        <f>AV30*10000+AW30*1000+ROW()</f>
        <v/>
      </c>
      <c r="BA30" s="63" t="n">
        <v>30</v>
      </c>
      <c r="BB30" s="63" t="inlineStr">
        <is>
          <t>1 5 13 34 39 40</t>
        </is>
      </c>
    </row>
    <row r="31">
      <c r="A31" s="64" t="n">
        <v>30</v>
      </c>
      <c r="B31" t="n">
        <v>0</v>
      </c>
      <c r="C31" t="n">
        <v>0</v>
      </c>
      <c r="D31" t="n">
        <v>0</v>
      </c>
      <c r="E31" t="n">
        <v>0</v>
      </c>
      <c r="F31" t="n">
        <v>0</v>
      </c>
      <c r="G31" t="n">
        <v>0</v>
      </c>
      <c r="H31" t="n">
        <v>0</v>
      </c>
      <c r="I31" t="n">
        <v>1</v>
      </c>
      <c r="J31" t="n">
        <v>0</v>
      </c>
      <c r="K31" t="n">
        <v>0</v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0</v>
      </c>
      <c r="R31" t="n">
        <v>1</v>
      </c>
      <c r="S31" t="n">
        <v>0</v>
      </c>
      <c r="T31" t="n">
        <v>0</v>
      </c>
      <c r="U31" t="n">
        <v>1</v>
      </c>
      <c r="V31" t="n">
        <v>0</v>
      </c>
      <c r="W31" t="n">
        <v>0</v>
      </c>
      <c r="X31" t="n">
        <v>0</v>
      </c>
      <c r="Y31" t="n">
        <v>0</v>
      </c>
      <c r="Z31" t="n">
        <v>0</v>
      </c>
      <c r="AA31" t="n">
        <v>0</v>
      </c>
      <c r="AB31" t="n">
        <v>0</v>
      </c>
      <c r="AC31" t="n">
        <v>0</v>
      </c>
      <c r="AD31" t="n">
        <v>0</v>
      </c>
      <c r="AE31" t="n">
        <v>0</v>
      </c>
      <c r="AF31" t="n">
        <v>0</v>
      </c>
      <c r="AG31" t="n">
        <v>0</v>
      </c>
      <c r="AH31" t="n">
        <v>0</v>
      </c>
      <c r="AI31" t="n">
        <v>0</v>
      </c>
      <c r="AJ31" t="n">
        <v>1</v>
      </c>
      <c r="AK31" t="n">
        <v>1</v>
      </c>
      <c r="AL31" t="n">
        <v>0</v>
      </c>
      <c r="AM31" t="n">
        <v>0</v>
      </c>
      <c r="AN31" t="n">
        <v>0</v>
      </c>
      <c r="AO31" t="n">
        <v>0</v>
      </c>
      <c r="AP31" t="n">
        <v>0</v>
      </c>
      <c r="AQ31" t="n">
        <v>0</v>
      </c>
      <c r="AR31" t="n">
        <v>0</v>
      </c>
      <c r="AS31" t="n">
        <v>1</v>
      </c>
      <c r="AT31" t="n">
        <v>0</v>
      </c>
      <c r="AU31" s="63" t="n">
        <v>4</v>
      </c>
      <c r="AV31" s="64">
        <f>IFERROR(INDEX($B31:$AT31,1,'번호선택_참고표'!$C$55),0)+IFERROR(INDEX($B31:$AT31,1,'번호선택_참고표'!$D$55),0)+IFERROR(INDEX($B31:$AT31,1,'번호선택_참고표'!$E$55),0)+IFERROR(INDEX($B31:$AT31,1,'번호선택_참고표'!$F$55),0)+IFERROR(INDEX($B31:$AT31,1,'번호선택_참고표'!$G$55),0)+IFERROR(INDEX($B31:$AT31,1,'번호선택_참고표'!$H$55),0)</f>
        <v/>
      </c>
      <c r="AW31" s="64">
        <f>IF(OR('번호선택_참고표'!$C$55=$AU31,'번호선택_참고표'!$D$55=$AU31,'번호선택_참고표'!$E$55=$AU31,'번호선택_참고표'!$F$55=$AU31,'번호선택_참고표'!$G$55=$AU31,'번호선택_참고표'!$H$55=$AU31),1,0)</f>
        <v/>
      </c>
      <c r="AX31" s="64">
        <f>IF(AV31=6,6,IF(AND(AV31=5,AW31=1),5,IF(AND(AV31=5,AW31=0),4,IF(AV31=4,3,IF(AV31=3,2,0)))))</f>
        <v/>
      </c>
      <c r="AY31" s="64">
        <f>IF(AV31=6,"1등",IF(AND(AV31=5,AW31=1),"2등",IF(AND(AV31=5,AW31=0),"3등",IF(AV31=4,"4등",IF(AV31=3,"5등","-")))))</f>
        <v/>
      </c>
      <c r="AZ31" s="64">
        <f>AV31*10000+AW31*1000+ROW()</f>
        <v/>
      </c>
      <c r="BA31" s="63" t="n">
        <v>31</v>
      </c>
      <c r="BB31" s="63" t="inlineStr">
        <is>
          <t>8 17 20 35 36 44</t>
        </is>
      </c>
    </row>
    <row r="32">
      <c r="A32" s="64" t="n">
        <v>31</v>
      </c>
      <c r="B32" t="n">
        <v>0</v>
      </c>
      <c r="C32" t="n">
        <v>0</v>
      </c>
      <c r="D32" t="n">
        <v>0</v>
      </c>
      <c r="E32" t="n">
        <v>0</v>
      </c>
      <c r="F32" t="n">
        <v>0</v>
      </c>
      <c r="G32" t="n">
        <v>0</v>
      </c>
      <c r="H32" t="n">
        <v>1</v>
      </c>
      <c r="I32" t="n">
        <v>0</v>
      </c>
      <c r="J32" t="n">
        <v>1</v>
      </c>
      <c r="K32" t="n">
        <v>0</v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1</v>
      </c>
      <c r="T32" t="n">
        <v>0</v>
      </c>
      <c r="U32" t="n">
        <v>0</v>
      </c>
      <c r="V32" t="n">
        <v>0</v>
      </c>
      <c r="W32" t="n">
        <v>0</v>
      </c>
      <c r="X32" t="n">
        <v>1</v>
      </c>
      <c r="Y32" t="n">
        <v>0</v>
      </c>
      <c r="Z32" t="n">
        <v>0</v>
      </c>
      <c r="AA32" t="n">
        <v>0</v>
      </c>
      <c r="AB32" t="n">
        <v>0</v>
      </c>
      <c r="AC32" t="n">
        <v>1</v>
      </c>
      <c r="AD32" t="n">
        <v>0</v>
      </c>
      <c r="AE32" t="n">
        <v>0</v>
      </c>
      <c r="AF32" t="n">
        <v>0</v>
      </c>
      <c r="AG32" t="n">
        <v>0</v>
      </c>
      <c r="AH32" t="n">
        <v>0</v>
      </c>
      <c r="AI32" t="n">
        <v>0</v>
      </c>
      <c r="AJ32" t="n">
        <v>1</v>
      </c>
      <c r="AK32" t="n">
        <v>0</v>
      </c>
      <c r="AL32" t="n">
        <v>0</v>
      </c>
      <c r="AM32" t="n">
        <v>0</v>
      </c>
      <c r="AN32" t="n">
        <v>0</v>
      </c>
      <c r="AO32" t="n">
        <v>0</v>
      </c>
      <c r="AP32" t="n">
        <v>0</v>
      </c>
      <c r="AQ32" t="n">
        <v>0</v>
      </c>
      <c r="AR32" t="n">
        <v>0</v>
      </c>
      <c r="AS32" t="n">
        <v>0</v>
      </c>
      <c r="AT32" t="n">
        <v>0</v>
      </c>
      <c r="AU32" s="63" t="n">
        <v>32</v>
      </c>
      <c r="AV32" s="64">
        <f>IFERROR(INDEX($B32:$AT32,1,'번호선택_참고표'!$C$55),0)+IFERROR(INDEX($B32:$AT32,1,'번호선택_참고표'!$D$55),0)+IFERROR(INDEX($B32:$AT32,1,'번호선택_참고표'!$E$55),0)+IFERROR(INDEX($B32:$AT32,1,'번호선택_참고표'!$F$55),0)+IFERROR(INDEX($B32:$AT32,1,'번호선택_참고표'!$G$55),0)+IFERROR(INDEX($B32:$AT32,1,'번호선택_참고표'!$H$55),0)</f>
        <v/>
      </c>
      <c r="AW32" s="64">
        <f>IF(OR('번호선택_참고표'!$C$55=$AU32,'번호선택_참고표'!$D$55=$AU32,'번호선택_참고표'!$E$55=$AU32,'번호선택_참고표'!$F$55=$AU32,'번호선택_참고표'!$G$55=$AU32,'번호선택_참고표'!$H$55=$AU32),1,0)</f>
        <v/>
      </c>
      <c r="AX32" s="64">
        <f>IF(AV32=6,6,IF(AND(AV32=5,AW32=1),5,IF(AND(AV32=5,AW32=0),4,IF(AV32=4,3,IF(AV32=3,2,0)))))</f>
        <v/>
      </c>
      <c r="AY32" s="64">
        <f>IF(AV32=6,"1등",IF(AND(AV32=5,AW32=1),"2등",IF(AND(AV32=5,AW32=0),"3등",IF(AV32=4,"4등",IF(AV32=3,"5등","-")))))</f>
        <v/>
      </c>
      <c r="AZ32" s="64">
        <f>AV32*10000+AW32*1000+ROW()</f>
        <v/>
      </c>
      <c r="BA32" s="63" t="n">
        <v>32</v>
      </c>
      <c r="BB32" s="63" t="inlineStr">
        <is>
          <t>7 9 18 23 28 35</t>
        </is>
      </c>
    </row>
    <row r="33">
      <c r="A33" s="64" t="n">
        <v>32</v>
      </c>
      <c r="B33" t="n">
        <v>0</v>
      </c>
      <c r="C33" t="n">
        <v>0</v>
      </c>
      <c r="D33" t="n">
        <v>0</v>
      </c>
      <c r="E33" t="n">
        <v>0</v>
      </c>
      <c r="F33" t="n">
        <v>0</v>
      </c>
      <c r="G33" t="n">
        <v>1</v>
      </c>
      <c r="H33" t="n">
        <v>0</v>
      </c>
      <c r="I33" t="n">
        <v>0</v>
      </c>
      <c r="J33" t="n">
        <v>0</v>
      </c>
      <c r="K33" t="n">
        <v>0</v>
      </c>
      <c r="L33" t="n">
        <v>0</v>
      </c>
      <c r="M33" t="n">
        <v>0</v>
      </c>
      <c r="N33" t="n">
        <v>0</v>
      </c>
      <c r="O33" t="n">
        <v>1</v>
      </c>
      <c r="P33" t="n">
        <v>0</v>
      </c>
      <c r="Q33" t="n">
        <v>0</v>
      </c>
      <c r="R33" t="n">
        <v>0</v>
      </c>
      <c r="S33" t="n">
        <v>0</v>
      </c>
      <c r="T33" t="n">
        <v>1</v>
      </c>
      <c r="U33" t="n">
        <v>0</v>
      </c>
      <c r="V33" t="n">
        <v>0</v>
      </c>
      <c r="W33" t="n">
        <v>0</v>
      </c>
      <c r="X33" t="n">
        <v>0</v>
      </c>
      <c r="Y33" t="n">
        <v>0</v>
      </c>
      <c r="Z33" t="n">
        <v>1</v>
      </c>
      <c r="AA33" t="n">
        <v>0</v>
      </c>
      <c r="AB33" t="n">
        <v>0</v>
      </c>
      <c r="AC33" t="n">
        <v>0</v>
      </c>
      <c r="AD33" t="n">
        <v>0</v>
      </c>
      <c r="AE33" t="n">
        <v>0</v>
      </c>
      <c r="AF33" t="n">
        <v>0</v>
      </c>
      <c r="AG33" t="n">
        <v>0</v>
      </c>
      <c r="AH33" t="n">
        <v>0</v>
      </c>
      <c r="AI33" t="n">
        <v>1</v>
      </c>
      <c r="AJ33" t="n">
        <v>0</v>
      </c>
      <c r="AK33" t="n">
        <v>0</v>
      </c>
      <c r="AL33" t="n">
        <v>0</v>
      </c>
      <c r="AM33" t="n">
        <v>0</v>
      </c>
      <c r="AN33" t="n">
        <v>0</v>
      </c>
      <c r="AO33" t="n">
        <v>0</v>
      </c>
      <c r="AP33" t="n">
        <v>0</v>
      </c>
      <c r="AQ33" t="n">
        <v>0</v>
      </c>
      <c r="AR33" t="n">
        <v>0</v>
      </c>
      <c r="AS33" t="n">
        <v>1</v>
      </c>
      <c r="AT33" t="n">
        <v>0</v>
      </c>
      <c r="AU33" s="63" t="n">
        <v>11</v>
      </c>
      <c r="AV33" s="64">
        <f>IFERROR(INDEX($B33:$AT33,1,'번호선택_참고표'!$C$55),0)+IFERROR(INDEX($B33:$AT33,1,'번호선택_참고표'!$D$55),0)+IFERROR(INDEX($B33:$AT33,1,'번호선택_참고표'!$E$55),0)+IFERROR(INDEX($B33:$AT33,1,'번호선택_참고표'!$F$55),0)+IFERROR(INDEX($B33:$AT33,1,'번호선택_참고표'!$G$55),0)+IFERROR(INDEX($B33:$AT33,1,'번호선택_참고표'!$H$55),0)</f>
        <v/>
      </c>
      <c r="AW33" s="64">
        <f>IF(OR('번호선택_참고표'!$C$55=$AU33,'번호선택_참고표'!$D$55=$AU33,'번호선택_참고표'!$E$55=$AU33,'번호선택_참고표'!$F$55=$AU33,'번호선택_참고표'!$G$55=$AU33,'번호선택_참고표'!$H$55=$AU33),1,0)</f>
        <v/>
      </c>
      <c r="AX33" s="64">
        <f>IF(AV33=6,6,IF(AND(AV33=5,AW33=1),5,IF(AND(AV33=5,AW33=0),4,IF(AV33=4,3,IF(AV33=3,2,0)))))</f>
        <v/>
      </c>
      <c r="AY33" s="64">
        <f>IF(AV33=6,"1등",IF(AND(AV33=5,AW33=1),"2등",IF(AND(AV33=5,AW33=0),"3등",IF(AV33=4,"4등",IF(AV33=3,"5등","-")))))</f>
        <v/>
      </c>
      <c r="AZ33" s="64">
        <f>AV33*10000+AW33*1000+ROW()</f>
        <v/>
      </c>
      <c r="BA33" s="63" t="n">
        <v>33</v>
      </c>
      <c r="BB33" s="63" t="inlineStr">
        <is>
          <t>6 14 19 25 34 44</t>
        </is>
      </c>
    </row>
    <row r="34">
      <c r="A34" s="64" t="n">
        <v>33</v>
      </c>
      <c r="B34" t="n">
        <v>0</v>
      </c>
      <c r="C34" t="n">
        <v>0</v>
      </c>
      <c r="D34" t="n">
        <v>0</v>
      </c>
      <c r="E34" t="n">
        <v>1</v>
      </c>
      <c r="F34" t="n">
        <v>0</v>
      </c>
      <c r="G34" t="n">
        <v>0</v>
      </c>
      <c r="H34" t="n">
        <v>1</v>
      </c>
      <c r="I34" t="n">
        <v>0</v>
      </c>
      <c r="J34" t="n">
        <v>0</v>
      </c>
      <c r="K34" t="n">
        <v>0</v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 t="n">
        <v>0</v>
      </c>
      <c r="U34" t="n">
        <v>0</v>
      </c>
      <c r="V34" t="n">
        <v>0</v>
      </c>
      <c r="W34" t="n">
        <v>0</v>
      </c>
      <c r="X34" t="n">
        <v>0</v>
      </c>
      <c r="Y34" t="n">
        <v>0</v>
      </c>
      <c r="Z34" t="n">
        <v>0</v>
      </c>
      <c r="AA34" t="n">
        <v>0</v>
      </c>
      <c r="AB34" t="n">
        <v>0</v>
      </c>
      <c r="AC34" t="n">
        <v>0</v>
      </c>
      <c r="AD34" t="n">
        <v>0</v>
      </c>
      <c r="AE34" t="n">
        <v>0</v>
      </c>
      <c r="AF34" t="n">
        <v>0</v>
      </c>
      <c r="AG34" t="n">
        <v>1</v>
      </c>
      <c r="AH34" t="n">
        <v>1</v>
      </c>
      <c r="AI34" t="n">
        <v>0</v>
      </c>
      <c r="AJ34" t="n">
        <v>0</v>
      </c>
      <c r="AK34" t="n">
        <v>0</v>
      </c>
      <c r="AL34" t="n">
        <v>0</v>
      </c>
      <c r="AM34" t="n">
        <v>0</v>
      </c>
      <c r="AN34" t="n">
        <v>0</v>
      </c>
      <c r="AO34" t="n">
        <v>1</v>
      </c>
      <c r="AP34" t="n">
        <v>1</v>
      </c>
      <c r="AQ34" t="n">
        <v>0</v>
      </c>
      <c r="AR34" t="n">
        <v>0</v>
      </c>
      <c r="AS34" t="n">
        <v>0</v>
      </c>
      <c r="AT34" t="n">
        <v>0</v>
      </c>
      <c r="AU34" s="63" t="n">
        <v>9</v>
      </c>
      <c r="AV34" s="64">
        <f>IFERROR(INDEX($B34:$AT34,1,'번호선택_참고표'!$C$55),0)+IFERROR(INDEX($B34:$AT34,1,'번호선택_참고표'!$D$55),0)+IFERROR(INDEX($B34:$AT34,1,'번호선택_참고표'!$E$55),0)+IFERROR(INDEX($B34:$AT34,1,'번호선택_참고표'!$F$55),0)+IFERROR(INDEX($B34:$AT34,1,'번호선택_참고표'!$G$55),0)+IFERROR(INDEX($B34:$AT34,1,'번호선택_참고표'!$H$55),0)</f>
        <v/>
      </c>
      <c r="AW34" s="64">
        <f>IF(OR('번호선택_참고표'!$C$55=$AU34,'번호선택_참고표'!$D$55=$AU34,'번호선택_참고표'!$E$55=$AU34,'번호선택_참고표'!$F$55=$AU34,'번호선택_참고표'!$G$55=$AU34,'번호선택_참고표'!$H$55=$AU34),1,0)</f>
        <v/>
      </c>
      <c r="AX34" s="64">
        <f>IF(AV34=6,6,IF(AND(AV34=5,AW34=1),5,IF(AND(AV34=5,AW34=0),4,IF(AV34=4,3,IF(AV34=3,2,0)))))</f>
        <v/>
      </c>
      <c r="AY34" s="64">
        <f>IF(AV34=6,"1등",IF(AND(AV34=5,AW34=1),"2등",IF(AND(AV34=5,AW34=0),"3등",IF(AV34=4,"4등",IF(AV34=3,"5등","-")))))</f>
        <v/>
      </c>
      <c r="AZ34" s="64">
        <f>AV34*10000+AW34*1000+ROW()</f>
        <v/>
      </c>
      <c r="BA34" s="63" t="n">
        <v>34</v>
      </c>
      <c r="BB34" s="63" t="inlineStr">
        <is>
          <t>4 7 32 33 40 41</t>
        </is>
      </c>
    </row>
    <row r="35">
      <c r="A35" s="64" t="n">
        <v>34</v>
      </c>
      <c r="B35" t="n">
        <v>0</v>
      </c>
      <c r="C35" t="n">
        <v>0</v>
      </c>
      <c r="D35" t="n">
        <v>0</v>
      </c>
      <c r="E35" t="n">
        <v>0</v>
      </c>
      <c r="F35" t="n">
        <v>0</v>
      </c>
      <c r="G35" t="n">
        <v>0</v>
      </c>
      <c r="H35" t="n">
        <v>0</v>
      </c>
      <c r="I35" t="n">
        <v>0</v>
      </c>
      <c r="J35" t="n">
        <v>1</v>
      </c>
      <c r="K35" t="n">
        <v>0</v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 t="n">
        <v>0</v>
      </c>
      <c r="V35" t="n">
        <v>0</v>
      </c>
      <c r="W35" t="n">
        <v>0</v>
      </c>
      <c r="X35" t="n">
        <v>0</v>
      </c>
      <c r="Y35" t="n">
        <v>0</v>
      </c>
      <c r="Z35" t="n">
        <v>0</v>
      </c>
      <c r="AA35" t="n">
        <v>1</v>
      </c>
      <c r="AB35" t="n">
        <v>0</v>
      </c>
      <c r="AC35" t="n">
        <v>0</v>
      </c>
      <c r="AD35" t="n">
        <v>0</v>
      </c>
      <c r="AE35" t="n">
        <v>0</v>
      </c>
      <c r="AF35" t="n">
        <v>0</v>
      </c>
      <c r="AG35" t="n">
        <v>0</v>
      </c>
      <c r="AH35" t="n">
        <v>0</v>
      </c>
      <c r="AI35" t="n">
        <v>0</v>
      </c>
      <c r="AJ35" t="n">
        <v>1</v>
      </c>
      <c r="AK35" t="n">
        <v>0</v>
      </c>
      <c r="AL35" t="n">
        <v>1</v>
      </c>
      <c r="AM35" t="n">
        <v>0</v>
      </c>
      <c r="AN35" t="n">
        <v>0</v>
      </c>
      <c r="AO35" t="n">
        <v>1</v>
      </c>
      <c r="AP35" t="n">
        <v>0</v>
      </c>
      <c r="AQ35" t="n">
        <v>1</v>
      </c>
      <c r="AR35" t="n">
        <v>0</v>
      </c>
      <c r="AS35" t="n">
        <v>0</v>
      </c>
      <c r="AT35" t="n">
        <v>0</v>
      </c>
      <c r="AU35" s="63" t="n">
        <v>2</v>
      </c>
      <c r="AV35" s="64">
        <f>IFERROR(INDEX($B35:$AT35,1,'번호선택_참고표'!$C$55),0)+IFERROR(INDEX($B35:$AT35,1,'번호선택_참고표'!$D$55),0)+IFERROR(INDEX($B35:$AT35,1,'번호선택_참고표'!$E$55),0)+IFERROR(INDEX($B35:$AT35,1,'번호선택_참고표'!$F$55),0)+IFERROR(INDEX($B35:$AT35,1,'번호선택_참고표'!$G$55),0)+IFERROR(INDEX($B35:$AT35,1,'번호선택_참고표'!$H$55),0)</f>
        <v/>
      </c>
      <c r="AW35" s="64">
        <f>IF(OR('번호선택_참고표'!$C$55=$AU35,'번호선택_참고표'!$D$55=$AU35,'번호선택_참고표'!$E$55=$AU35,'번호선택_참고표'!$F$55=$AU35,'번호선택_참고표'!$G$55=$AU35,'번호선택_참고표'!$H$55=$AU35),1,0)</f>
        <v/>
      </c>
      <c r="AX35" s="64">
        <f>IF(AV35=6,6,IF(AND(AV35=5,AW35=1),5,IF(AND(AV35=5,AW35=0),4,IF(AV35=4,3,IF(AV35=3,2,0)))))</f>
        <v/>
      </c>
      <c r="AY35" s="64">
        <f>IF(AV35=6,"1등",IF(AND(AV35=5,AW35=1),"2등",IF(AND(AV35=5,AW35=0),"3등",IF(AV35=4,"4등",IF(AV35=3,"5등","-")))))</f>
        <v/>
      </c>
      <c r="AZ35" s="64">
        <f>AV35*10000+AW35*1000+ROW()</f>
        <v/>
      </c>
      <c r="BA35" s="63" t="n">
        <v>35</v>
      </c>
      <c r="BB35" s="63" t="inlineStr">
        <is>
          <t>9 26 35 37 40 42</t>
        </is>
      </c>
    </row>
    <row r="36">
      <c r="A36" s="64" t="n">
        <v>35</v>
      </c>
      <c r="B36" t="n">
        <v>0</v>
      </c>
      <c r="C36" t="n">
        <v>1</v>
      </c>
      <c r="D36" t="n">
        <v>1</v>
      </c>
      <c r="E36" t="n">
        <v>0</v>
      </c>
      <c r="F36" t="n">
        <v>0</v>
      </c>
      <c r="G36" t="n">
        <v>0</v>
      </c>
      <c r="H36" t="n">
        <v>0</v>
      </c>
      <c r="I36" t="n">
        <v>0</v>
      </c>
      <c r="J36" t="n">
        <v>0</v>
      </c>
      <c r="K36" t="n">
        <v>0</v>
      </c>
      <c r="L36" t="n">
        <v>1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 t="n">
        <v>0</v>
      </c>
      <c r="V36" t="n">
        <v>0</v>
      </c>
      <c r="W36" t="n">
        <v>0</v>
      </c>
      <c r="X36" t="n">
        <v>0</v>
      </c>
      <c r="Y36" t="n">
        <v>0</v>
      </c>
      <c r="Z36" t="n">
        <v>0</v>
      </c>
      <c r="AA36" t="n">
        <v>1</v>
      </c>
      <c r="AB36" t="n">
        <v>0</v>
      </c>
      <c r="AC36" t="n">
        <v>0</v>
      </c>
      <c r="AD36" t="n">
        <v>0</v>
      </c>
      <c r="AE36" t="n">
        <v>0</v>
      </c>
      <c r="AF36" t="n">
        <v>0</v>
      </c>
      <c r="AG36" t="n">
        <v>0</v>
      </c>
      <c r="AH36" t="n">
        <v>0</v>
      </c>
      <c r="AI36" t="n">
        <v>0</v>
      </c>
      <c r="AJ36" t="n">
        <v>0</v>
      </c>
      <c r="AK36" t="n">
        <v>0</v>
      </c>
      <c r="AL36" t="n">
        <v>1</v>
      </c>
      <c r="AM36" t="n">
        <v>0</v>
      </c>
      <c r="AN36" t="n">
        <v>0</v>
      </c>
      <c r="AO36" t="n">
        <v>0</v>
      </c>
      <c r="AP36" t="n">
        <v>0</v>
      </c>
      <c r="AQ36" t="n">
        <v>0</v>
      </c>
      <c r="AR36" t="n">
        <v>1</v>
      </c>
      <c r="AS36" t="n">
        <v>0</v>
      </c>
      <c r="AT36" t="n">
        <v>0</v>
      </c>
      <c r="AU36" s="63" t="n">
        <v>39</v>
      </c>
      <c r="AV36" s="64">
        <f>IFERROR(INDEX($B36:$AT36,1,'번호선택_참고표'!$C$55),0)+IFERROR(INDEX($B36:$AT36,1,'번호선택_참고표'!$D$55),0)+IFERROR(INDEX($B36:$AT36,1,'번호선택_참고표'!$E$55),0)+IFERROR(INDEX($B36:$AT36,1,'번호선택_참고표'!$F$55),0)+IFERROR(INDEX($B36:$AT36,1,'번호선택_참고표'!$G$55),0)+IFERROR(INDEX($B36:$AT36,1,'번호선택_참고표'!$H$55),0)</f>
        <v/>
      </c>
      <c r="AW36" s="64">
        <f>IF(OR('번호선택_참고표'!$C$55=$AU36,'번호선택_참고표'!$D$55=$AU36,'번호선택_참고표'!$E$55=$AU36,'번호선택_참고표'!$F$55=$AU36,'번호선택_참고표'!$G$55=$AU36,'번호선택_참고표'!$H$55=$AU36),1,0)</f>
        <v/>
      </c>
      <c r="AX36" s="64">
        <f>IF(AV36=6,6,IF(AND(AV36=5,AW36=1),5,IF(AND(AV36=5,AW36=0),4,IF(AV36=4,3,IF(AV36=3,2,0)))))</f>
        <v/>
      </c>
      <c r="AY36" s="64">
        <f>IF(AV36=6,"1등",IF(AND(AV36=5,AW36=1),"2등",IF(AND(AV36=5,AW36=0),"3등",IF(AV36=4,"4등",IF(AV36=3,"5등","-")))))</f>
        <v/>
      </c>
      <c r="AZ36" s="64">
        <f>AV36*10000+AW36*1000+ROW()</f>
        <v/>
      </c>
      <c r="BA36" s="63" t="n">
        <v>36</v>
      </c>
      <c r="BB36" s="63" t="inlineStr">
        <is>
          <t>2 3 11 26 37 43</t>
        </is>
      </c>
    </row>
    <row r="37">
      <c r="A37" s="64" t="n">
        <v>36</v>
      </c>
      <c r="B37" t="n">
        <v>1</v>
      </c>
      <c r="C37" t="n">
        <v>0</v>
      </c>
      <c r="D37" t="n">
        <v>0</v>
      </c>
      <c r="E37" t="n">
        <v>0</v>
      </c>
      <c r="F37" t="n">
        <v>0</v>
      </c>
      <c r="G37" t="n">
        <v>0</v>
      </c>
      <c r="H37" t="n">
        <v>0</v>
      </c>
      <c r="I37" t="n">
        <v>0</v>
      </c>
      <c r="J37" t="n">
        <v>0</v>
      </c>
      <c r="K37" t="n">
        <v>1</v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 t="n">
        <v>0</v>
      </c>
      <c r="U37" t="n">
        <v>0</v>
      </c>
      <c r="V37" t="n">
        <v>0</v>
      </c>
      <c r="W37" t="n">
        <v>0</v>
      </c>
      <c r="X37" t="n">
        <v>1</v>
      </c>
      <c r="Y37" t="n">
        <v>0</v>
      </c>
      <c r="Z37" t="n">
        <v>0</v>
      </c>
      <c r="AA37" t="n">
        <v>1</v>
      </c>
      <c r="AB37" t="n">
        <v>0</v>
      </c>
      <c r="AC37" t="n">
        <v>1</v>
      </c>
      <c r="AD37" t="n">
        <v>0</v>
      </c>
      <c r="AE37" t="n">
        <v>0</v>
      </c>
      <c r="AF37" t="n">
        <v>0</v>
      </c>
      <c r="AG37" t="n">
        <v>0</v>
      </c>
      <c r="AH37" t="n">
        <v>0</v>
      </c>
      <c r="AI37" t="n">
        <v>0</v>
      </c>
      <c r="AJ37" t="n">
        <v>0</v>
      </c>
      <c r="AK37" t="n">
        <v>0</v>
      </c>
      <c r="AL37" t="n">
        <v>0</v>
      </c>
      <c r="AM37" t="n">
        <v>0</v>
      </c>
      <c r="AN37" t="n">
        <v>0</v>
      </c>
      <c r="AO37" t="n">
        <v>1</v>
      </c>
      <c r="AP37" t="n">
        <v>0</v>
      </c>
      <c r="AQ37" t="n">
        <v>0</v>
      </c>
      <c r="AR37" t="n">
        <v>0</v>
      </c>
      <c r="AS37" t="n">
        <v>0</v>
      </c>
      <c r="AT37" t="n">
        <v>0</v>
      </c>
      <c r="AU37" s="63" t="n">
        <v>31</v>
      </c>
      <c r="AV37" s="64">
        <f>IFERROR(INDEX($B37:$AT37,1,'번호선택_참고표'!$C$55),0)+IFERROR(INDEX($B37:$AT37,1,'번호선택_참고표'!$D$55),0)+IFERROR(INDEX($B37:$AT37,1,'번호선택_참고표'!$E$55),0)+IFERROR(INDEX($B37:$AT37,1,'번호선택_참고표'!$F$55),0)+IFERROR(INDEX($B37:$AT37,1,'번호선택_참고표'!$G$55),0)+IFERROR(INDEX($B37:$AT37,1,'번호선택_참고표'!$H$55),0)</f>
        <v/>
      </c>
      <c r="AW37" s="64">
        <f>IF(OR('번호선택_참고표'!$C$55=$AU37,'번호선택_참고표'!$D$55=$AU37,'번호선택_참고표'!$E$55=$AU37,'번호선택_참고표'!$F$55=$AU37,'번호선택_참고표'!$G$55=$AU37,'번호선택_참고표'!$H$55=$AU37),1,0)</f>
        <v/>
      </c>
      <c r="AX37" s="64">
        <f>IF(AV37=6,6,IF(AND(AV37=5,AW37=1),5,IF(AND(AV37=5,AW37=0),4,IF(AV37=4,3,IF(AV37=3,2,0)))))</f>
        <v/>
      </c>
      <c r="AY37" s="64">
        <f>IF(AV37=6,"1등",IF(AND(AV37=5,AW37=1),"2등",IF(AND(AV37=5,AW37=0),"3등",IF(AV37=4,"4등",IF(AV37=3,"5등","-")))))</f>
        <v/>
      </c>
      <c r="AZ37" s="64">
        <f>AV37*10000+AW37*1000+ROW()</f>
        <v/>
      </c>
      <c r="BA37" s="63" t="n">
        <v>37</v>
      </c>
      <c r="BB37" s="63" t="inlineStr">
        <is>
          <t>1 10 23 26 28 40</t>
        </is>
      </c>
    </row>
    <row r="38">
      <c r="A38" s="64" t="n">
        <v>37</v>
      </c>
      <c r="B38" t="n">
        <v>0</v>
      </c>
      <c r="C38" t="n">
        <v>0</v>
      </c>
      <c r="D38" t="n">
        <v>0</v>
      </c>
      <c r="E38" t="n">
        <v>0</v>
      </c>
      <c r="F38" t="n">
        <v>0</v>
      </c>
      <c r="G38" t="n">
        <v>0</v>
      </c>
      <c r="H38" t="n">
        <v>1</v>
      </c>
      <c r="I38" t="n">
        <v>0</v>
      </c>
      <c r="J38" t="n">
        <v>0</v>
      </c>
      <c r="K38" t="n">
        <v>0</v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 t="n">
        <v>0</v>
      </c>
      <c r="V38" t="n">
        <v>0</v>
      </c>
      <c r="W38" t="n">
        <v>0</v>
      </c>
      <c r="X38" t="n">
        <v>0</v>
      </c>
      <c r="Y38" t="n">
        <v>0</v>
      </c>
      <c r="Z38" t="n">
        <v>0</v>
      </c>
      <c r="AA38" t="n">
        <v>0</v>
      </c>
      <c r="AB38" t="n">
        <v>1</v>
      </c>
      <c r="AC38" t="n">
        <v>0</v>
      </c>
      <c r="AD38" t="n">
        <v>0</v>
      </c>
      <c r="AE38" t="n">
        <v>1</v>
      </c>
      <c r="AF38" t="n">
        <v>0</v>
      </c>
      <c r="AG38" t="n">
        <v>0</v>
      </c>
      <c r="AH38" t="n">
        <v>1</v>
      </c>
      <c r="AI38" t="n">
        <v>0</v>
      </c>
      <c r="AJ38" t="n">
        <v>1</v>
      </c>
      <c r="AK38" t="n">
        <v>0</v>
      </c>
      <c r="AL38" t="n">
        <v>1</v>
      </c>
      <c r="AM38" t="n">
        <v>0</v>
      </c>
      <c r="AN38" t="n">
        <v>0</v>
      </c>
      <c r="AO38" t="n">
        <v>0</v>
      </c>
      <c r="AP38" t="n">
        <v>0</v>
      </c>
      <c r="AQ38" t="n">
        <v>0</v>
      </c>
      <c r="AR38" t="n">
        <v>0</v>
      </c>
      <c r="AS38" t="n">
        <v>0</v>
      </c>
      <c r="AT38" t="n">
        <v>0</v>
      </c>
      <c r="AU38" s="63" t="n">
        <v>42</v>
      </c>
      <c r="AV38" s="64">
        <f>IFERROR(INDEX($B38:$AT38,1,'번호선택_참고표'!$C$55),0)+IFERROR(INDEX($B38:$AT38,1,'번호선택_참고표'!$D$55),0)+IFERROR(INDEX($B38:$AT38,1,'번호선택_참고표'!$E$55),0)+IFERROR(INDEX($B38:$AT38,1,'번호선택_참고표'!$F$55),0)+IFERROR(INDEX($B38:$AT38,1,'번호선택_참고표'!$G$55),0)+IFERROR(INDEX($B38:$AT38,1,'번호선택_참고표'!$H$55),0)</f>
        <v/>
      </c>
      <c r="AW38" s="64">
        <f>IF(OR('번호선택_참고표'!$C$55=$AU38,'번호선택_참고표'!$D$55=$AU38,'번호선택_참고표'!$E$55=$AU38,'번호선택_참고표'!$F$55=$AU38,'번호선택_참고표'!$G$55=$AU38,'번호선택_참고표'!$H$55=$AU38),1,0)</f>
        <v/>
      </c>
      <c r="AX38" s="64">
        <f>IF(AV38=6,6,IF(AND(AV38=5,AW38=1),5,IF(AND(AV38=5,AW38=0),4,IF(AV38=4,3,IF(AV38=3,2,0)))))</f>
        <v/>
      </c>
      <c r="AY38" s="64">
        <f>IF(AV38=6,"1등",IF(AND(AV38=5,AW38=1),"2등",IF(AND(AV38=5,AW38=0),"3등",IF(AV38=4,"4등",IF(AV38=3,"5등","-")))))</f>
        <v/>
      </c>
      <c r="AZ38" s="64">
        <f>AV38*10000+AW38*1000+ROW()</f>
        <v/>
      </c>
      <c r="BA38" s="63" t="n">
        <v>38</v>
      </c>
      <c r="BB38" s="63" t="inlineStr">
        <is>
          <t>7 27 30 33 35 37</t>
        </is>
      </c>
    </row>
    <row r="39">
      <c r="A39" s="64" t="n">
        <v>38</v>
      </c>
      <c r="B39" t="n">
        <v>0</v>
      </c>
      <c r="C39" t="n">
        <v>0</v>
      </c>
      <c r="D39" t="n">
        <v>0</v>
      </c>
      <c r="E39" t="n">
        <v>0</v>
      </c>
      <c r="F39" t="n">
        <v>0</v>
      </c>
      <c r="G39" t="n">
        <v>0</v>
      </c>
      <c r="H39" t="n">
        <v>0</v>
      </c>
      <c r="I39" t="n">
        <v>0</v>
      </c>
      <c r="J39" t="n">
        <v>0</v>
      </c>
      <c r="K39" t="n">
        <v>0</v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1</v>
      </c>
      <c r="R39" t="n">
        <v>1</v>
      </c>
      <c r="S39" t="n">
        <v>0</v>
      </c>
      <c r="T39" t="n">
        <v>0</v>
      </c>
      <c r="U39" t="n">
        <v>0</v>
      </c>
      <c r="V39" t="n">
        <v>0</v>
      </c>
      <c r="W39" t="n">
        <v>1</v>
      </c>
      <c r="X39" t="n">
        <v>0</v>
      </c>
      <c r="Y39" t="n">
        <v>0</v>
      </c>
      <c r="Z39" t="n">
        <v>0</v>
      </c>
      <c r="AA39" t="n">
        <v>0</v>
      </c>
      <c r="AB39" t="n">
        <v>0</v>
      </c>
      <c r="AC39" t="n">
        <v>0</v>
      </c>
      <c r="AD39" t="n">
        <v>0</v>
      </c>
      <c r="AE39" t="n">
        <v>1</v>
      </c>
      <c r="AF39" t="n">
        <v>0</v>
      </c>
      <c r="AG39" t="n">
        <v>0</v>
      </c>
      <c r="AH39" t="n">
        <v>0</v>
      </c>
      <c r="AI39" t="n">
        <v>0</v>
      </c>
      <c r="AJ39" t="n">
        <v>0</v>
      </c>
      <c r="AK39" t="n">
        <v>0</v>
      </c>
      <c r="AL39" t="n">
        <v>1</v>
      </c>
      <c r="AM39" t="n">
        <v>0</v>
      </c>
      <c r="AN39" t="n">
        <v>0</v>
      </c>
      <c r="AO39" t="n">
        <v>0</v>
      </c>
      <c r="AP39" t="n">
        <v>0</v>
      </c>
      <c r="AQ39" t="n">
        <v>0</v>
      </c>
      <c r="AR39" t="n">
        <v>1</v>
      </c>
      <c r="AS39" t="n">
        <v>0</v>
      </c>
      <c r="AT39" t="n">
        <v>0</v>
      </c>
      <c r="AU39" s="63" t="n">
        <v>36</v>
      </c>
      <c r="AV39" s="64">
        <f>IFERROR(INDEX($B39:$AT39,1,'번호선택_참고표'!$C$55),0)+IFERROR(INDEX($B39:$AT39,1,'번호선택_참고표'!$D$55),0)+IFERROR(INDEX($B39:$AT39,1,'번호선택_참고표'!$E$55),0)+IFERROR(INDEX($B39:$AT39,1,'번호선택_참고표'!$F$55),0)+IFERROR(INDEX($B39:$AT39,1,'번호선택_참고표'!$G$55),0)+IFERROR(INDEX($B39:$AT39,1,'번호선택_참고표'!$H$55),0)</f>
        <v/>
      </c>
      <c r="AW39" s="64">
        <f>IF(OR('번호선택_참고표'!$C$55=$AU39,'번호선택_참고표'!$D$55=$AU39,'번호선택_참고표'!$E$55=$AU39,'번호선택_참고표'!$F$55=$AU39,'번호선택_참고표'!$G$55=$AU39,'번호선택_참고표'!$H$55=$AU39),1,0)</f>
        <v/>
      </c>
      <c r="AX39" s="64">
        <f>IF(AV39=6,6,IF(AND(AV39=5,AW39=1),5,IF(AND(AV39=5,AW39=0),4,IF(AV39=4,3,IF(AV39=3,2,0)))))</f>
        <v/>
      </c>
      <c r="AY39" s="64">
        <f>IF(AV39=6,"1등",IF(AND(AV39=5,AW39=1),"2등",IF(AND(AV39=5,AW39=0),"3등",IF(AV39=4,"4등",IF(AV39=3,"5등","-")))))</f>
        <v/>
      </c>
      <c r="AZ39" s="64">
        <f>AV39*10000+AW39*1000+ROW()</f>
        <v/>
      </c>
      <c r="BA39" s="63" t="n">
        <v>39</v>
      </c>
      <c r="BB39" s="63" t="inlineStr">
        <is>
          <t>16 17 22 30 37 43</t>
        </is>
      </c>
    </row>
    <row r="40">
      <c r="A40" s="64" t="n">
        <v>39</v>
      </c>
      <c r="B40" t="n">
        <v>0</v>
      </c>
      <c r="C40" t="n">
        <v>0</v>
      </c>
      <c r="D40" t="n">
        <v>0</v>
      </c>
      <c r="E40" t="n">
        <v>0</v>
      </c>
      <c r="F40" t="n">
        <v>0</v>
      </c>
      <c r="G40" t="n">
        <v>1</v>
      </c>
      <c r="H40" t="n">
        <v>1</v>
      </c>
      <c r="I40" t="n">
        <v>0</v>
      </c>
      <c r="J40" t="n">
        <v>0</v>
      </c>
      <c r="K40" t="n">
        <v>0</v>
      </c>
      <c r="L40" t="n">
        <v>0</v>
      </c>
      <c r="M40" t="n">
        <v>0</v>
      </c>
      <c r="N40" t="n">
        <v>1</v>
      </c>
      <c r="O40" t="n">
        <v>0</v>
      </c>
      <c r="P40" t="n">
        <v>1</v>
      </c>
      <c r="Q40" t="n">
        <v>0</v>
      </c>
      <c r="R40" t="n">
        <v>0</v>
      </c>
      <c r="S40" t="n">
        <v>0</v>
      </c>
      <c r="T40" t="n">
        <v>0</v>
      </c>
      <c r="U40" t="n">
        <v>0</v>
      </c>
      <c r="V40" t="n">
        <v>1</v>
      </c>
      <c r="W40" t="n">
        <v>0</v>
      </c>
      <c r="X40" t="n">
        <v>0</v>
      </c>
      <c r="Y40" t="n">
        <v>0</v>
      </c>
      <c r="Z40" t="n">
        <v>0</v>
      </c>
      <c r="AA40" t="n">
        <v>0</v>
      </c>
      <c r="AB40" t="n">
        <v>0</v>
      </c>
      <c r="AC40" t="n">
        <v>0</v>
      </c>
      <c r="AD40" t="n">
        <v>0</v>
      </c>
      <c r="AE40" t="n">
        <v>0</v>
      </c>
      <c r="AF40" t="n">
        <v>0</v>
      </c>
      <c r="AG40" t="n">
        <v>0</v>
      </c>
      <c r="AH40" t="n">
        <v>0</v>
      </c>
      <c r="AI40" t="n">
        <v>0</v>
      </c>
      <c r="AJ40" t="n">
        <v>0</v>
      </c>
      <c r="AK40" t="n">
        <v>0</v>
      </c>
      <c r="AL40" t="n">
        <v>0</v>
      </c>
      <c r="AM40" t="n">
        <v>0</v>
      </c>
      <c r="AN40" t="n">
        <v>0</v>
      </c>
      <c r="AO40" t="n">
        <v>0</v>
      </c>
      <c r="AP40" t="n">
        <v>0</v>
      </c>
      <c r="AQ40" t="n">
        <v>0</v>
      </c>
      <c r="AR40" t="n">
        <v>1</v>
      </c>
      <c r="AS40" t="n">
        <v>0</v>
      </c>
      <c r="AT40" t="n">
        <v>0</v>
      </c>
      <c r="AU40" s="63" t="n">
        <v>8</v>
      </c>
      <c r="AV40" s="64">
        <f>IFERROR(INDEX($B40:$AT40,1,'번호선택_참고표'!$C$55),0)+IFERROR(INDEX($B40:$AT40,1,'번호선택_참고표'!$D$55),0)+IFERROR(INDEX($B40:$AT40,1,'번호선택_참고표'!$E$55),0)+IFERROR(INDEX($B40:$AT40,1,'번호선택_참고표'!$F$55),0)+IFERROR(INDEX($B40:$AT40,1,'번호선택_참고표'!$G$55),0)+IFERROR(INDEX($B40:$AT40,1,'번호선택_참고표'!$H$55),0)</f>
        <v/>
      </c>
      <c r="AW40" s="64">
        <f>IF(OR('번호선택_참고표'!$C$55=$AU40,'번호선택_참고표'!$D$55=$AU40,'번호선택_참고표'!$E$55=$AU40,'번호선택_참고표'!$F$55=$AU40,'번호선택_참고표'!$G$55=$AU40,'번호선택_참고표'!$H$55=$AU40),1,0)</f>
        <v/>
      </c>
      <c r="AX40" s="64">
        <f>IF(AV40=6,6,IF(AND(AV40=5,AW40=1),5,IF(AND(AV40=5,AW40=0),4,IF(AV40=4,3,IF(AV40=3,2,0)))))</f>
        <v/>
      </c>
      <c r="AY40" s="64">
        <f>IF(AV40=6,"1등",IF(AND(AV40=5,AW40=1),"2등",IF(AND(AV40=5,AW40=0),"3등",IF(AV40=4,"4등",IF(AV40=3,"5등","-")))))</f>
        <v/>
      </c>
      <c r="AZ40" s="64">
        <f>AV40*10000+AW40*1000+ROW()</f>
        <v/>
      </c>
      <c r="BA40" s="63" t="n">
        <v>40</v>
      </c>
      <c r="BB40" s="63" t="inlineStr">
        <is>
          <t>6 7 13 15 21 43</t>
        </is>
      </c>
    </row>
    <row r="41">
      <c r="A41" s="64" t="n">
        <v>40</v>
      </c>
      <c r="B41" t="n">
        <v>0</v>
      </c>
      <c r="C41" t="n">
        <v>0</v>
      </c>
      <c r="D41" t="n">
        <v>0</v>
      </c>
      <c r="E41" t="n">
        <v>0</v>
      </c>
      <c r="F41" t="n">
        <v>0</v>
      </c>
      <c r="G41" t="n">
        <v>0</v>
      </c>
      <c r="H41" t="n">
        <v>1</v>
      </c>
      <c r="I41" t="n">
        <v>0</v>
      </c>
      <c r="J41" t="n">
        <v>0</v>
      </c>
      <c r="K41" t="n">
        <v>0</v>
      </c>
      <c r="L41" t="n">
        <v>0</v>
      </c>
      <c r="M41" t="n">
        <v>0</v>
      </c>
      <c r="N41" t="n">
        <v>1</v>
      </c>
      <c r="O41" t="n">
        <v>0</v>
      </c>
      <c r="P41" t="n">
        <v>0</v>
      </c>
      <c r="Q41" t="n">
        <v>0</v>
      </c>
      <c r="R41" t="n">
        <v>0</v>
      </c>
      <c r="S41" t="n">
        <v>1</v>
      </c>
      <c r="T41" t="n">
        <v>1</v>
      </c>
      <c r="U41" t="n">
        <v>0</v>
      </c>
      <c r="V41" t="n">
        <v>0</v>
      </c>
      <c r="W41" t="n">
        <v>0</v>
      </c>
      <c r="X41" t="n">
        <v>0</v>
      </c>
      <c r="Y41" t="n">
        <v>0</v>
      </c>
      <c r="Z41" t="n">
        <v>1</v>
      </c>
      <c r="AA41" t="n">
        <v>1</v>
      </c>
      <c r="AB41" t="n">
        <v>0</v>
      </c>
      <c r="AC41" t="n">
        <v>0</v>
      </c>
      <c r="AD41" t="n">
        <v>0</v>
      </c>
      <c r="AE41" t="n">
        <v>0</v>
      </c>
      <c r="AF41" t="n">
        <v>0</v>
      </c>
      <c r="AG41" t="n">
        <v>0</v>
      </c>
      <c r="AH41" t="n">
        <v>0</v>
      </c>
      <c r="AI41" t="n">
        <v>0</v>
      </c>
      <c r="AJ41" t="n">
        <v>0</v>
      </c>
      <c r="AK41" t="n">
        <v>0</v>
      </c>
      <c r="AL41" t="n">
        <v>0</v>
      </c>
      <c r="AM41" t="n">
        <v>0</v>
      </c>
      <c r="AN41" t="n">
        <v>0</v>
      </c>
      <c r="AO41" t="n">
        <v>0</v>
      </c>
      <c r="AP41" t="n">
        <v>0</v>
      </c>
      <c r="AQ41" t="n">
        <v>0</v>
      </c>
      <c r="AR41" t="n">
        <v>0</v>
      </c>
      <c r="AS41" t="n">
        <v>0</v>
      </c>
      <c r="AT41" t="n">
        <v>0</v>
      </c>
      <c r="AU41" s="63" t="n">
        <v>6</v>
      </c>
      <c r="AV41" s="64">
        <f>IFERROR(INDEX($B41:$AT41,1,'번호선택_참고표'!$C$55),0)+IFERROR(INDEX($B41:$AT41,1,'번호선택_참고표'!$D$55),0)+IFERROR(INDEX($B41:$AT41,1,'번호선택_참고표'!$E$55),0)+IFERROR(INDEX($B41:$AT41,1,'번호선택_참고표'!$F$55),0)+IFERROR(INDEX($B41:$AT41,1,'번호선택_참고표'!$G$55),0)+IFERROR(INDEX($B41:$AT41,1,'번호선택_참고표'!$H$55),0)</f>
        <v/>
      </c>
      <c r="AW41" s="64">
        <f>IF(OR('번호선택_참고표'!$C$55=$AU41,'번호선택_참고표'!$D$55=$AU41,'번호선택_참고표'!$E$55=$AU41,'번호선택_참고표'!$F$55=$AU41,'번호선택_참고표'!$G$55=$AU41,'번호선택_참고표'!$H$55=$AU41),1,0)</f>
        <v/>
      </c>
      <c r="AX41" s="64">
        <f>IF(AV41=6,6,IF(AND(AV41=5,AW41=1),5,IF(AND(AV41=5,AW41=0),4,IF(AV41=4,3,IF(AV41=3,2,0)))))</f>
        <v/>
      </c>
      <c r="AY41" s="64">
        <f>IF(AV41=6,"1등",IF(AND(AV41=5,AW41=1),"2등",IF(AND(AV41=5,AW41=0),"3등",IF(AV41=4,"4등",IF(AV41=3,"5등","-")))))</f>
        <v/>
      </c>
      <c r="AZ41" s="64">
        <f>AV41*10000+AW41*1000+ROW()</f>
        <v/>
      </c>
      <c r="BA41" s="63" t="n">
        <v>41</v>
      </c>
      <c r="BB41" s="63" t="inlineStr">
        <is>
          <t>7 13 18 19 25 26</t>
        </is>
      </c>
    </row>
    <row r="42">
      <c r="A42" s="64" t="n">
        <v>41</v>
      </c>
      <c r="B42" t="n">
        <v>0</v>
      </c>
      <c r="C42" t="n">
        <v>0</v>
      </c>
      <c r="D42" t="n">
        <v>0</v>
      </c>
      <c r="E42" t="n">
        <v>0</v>
      </c>
      <c r="F42" t="n">
        <v>0</v>
      </c>
      <c r="G42" t="n">
        <v>0</v>
      </c>
      <c r="H42" t="n">
        <v>0</v>
      </c>
      <c r="I42" t="n">
        <v>0</v>
      </c>
      <c r="J42" t="n">
        <v>0</v>
      </c>
      <c r="K42" t="n">
        <v>0</v>
      </c>
      <c r="L42" t="n">
        <v>0</v>
      </c>
      <c r="M42" t="n">
        <v>0</v>
      </c>
      <c r="N42" t="n">
        <v>1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 t="n">
        <v>0</v>
      </c>
      <c r="U42" t="n">
        <v>1</v>
      </c>
      <c r="V42" t="n">
        <v>0</v>
      </c>
      <c r="W42" t="n">
        <v>0</v>
      </c>
      <c r="X42" t="n">
        <v>1</v>
      </c>
      <c r="Y42" t="n">
        <v>0</v>
      </c>
      <c r="Z42" t="n">
        <v>0</v>
      </c>
      <c r="AA42" t="n">
        <v>0</v>
      </c>
      <c r="AB42" t="n">
        <v>0</v>
      </c>
      <c r="AC42" t="n">
        <v>0</v>
      </c>
      <c r="AD42" t="n">
        <v>0</v>
      </c>
      <c r="AE42" t="n">
        <v>0</v>
      </c>
      <c r="AF42" t="n">
        <v>0</v>
      </c>
      <c r="AG42" t="n">
        <v>0</v>
      </c>
      <c r="AH42" t="n">
        <v>0</v>
      </c>
      <c r="AI42" t="n">
        <v>0</v>
      </c>
      <c r="AJ42" t="n">
        <v>1</v>
      </c>
      <c r="AK42" t="n">
        <v>0</v>
      </c>
      <c r="AL42" t="n">
        <v>0</v>
      </c>
      <c r="AM42" t="n">
        <v>1</v>
      </c>
      <c r="AN42" t="n">
        <v>0</v>
      </c>
      <c r="AO42" t="n">
        <v>0</v>
      </c>
      <c r="AP42" t="n">
        <v>0</v>
      </c>
      <c r="AQ42" t="n">
        <v>0</v>
      </c>
      <c r="AR42" t="n">
        <v>1</v>
      </c>
      <c r="AS42" t="n">
        <v>0</v>
      </c>
      <c r="AT42" t="n">
        <v>0</v>
      </c>
      <c r="AU42" s="63" t="n">
        <v>34</v>
      </c>
      <c r="AV42" s="64">
        <f>IFERROR(INDEX($B42:$AT42,1,'번호선택_참고표'!$C$55),0)+IFERROR(INDEX($B42:$AT42,1,'번호선택_참고표'!$D$55),0)+IFERROR(INDEX($B42:$AT42,1,'번호선택_참고표'!$E$55),0)+IFERROR(INDEX($B42:$AT42,1,'번호선택_참고표'!$F$55),0)+IFERROR(INDEX($B42:$AT42,1,'번호선택_참고표'!$G$55),0)+IFERROR(INDEX($B42:$AT42,1,'번호선택_참고표'!$H$55),0)</f>
        <v/>
      </c>
      <c r="AW42" s="64">
        <f>IF(OR('번호선택_참고표'!$C$55=$AU42,'번호선택_참고표'!$D$55=$AU42,'번호선택_참고표'!$E$55=$AU42,'번호선택_참고표'!$F$55=$AU42,'번호선택_참고표'!$G$55=$AU42,'번호선택_참고표'!$H$55=$AU42),1,0)</f>
        <v/>
      </c>
      <c r="AX42" s="64">
        <f>IF(AV42=6,6,IF(AND(AV42=5,AW42=1),5,IF(AND(AV42=5,AW42=0),4,IF(AV42=4,3,IF(AV42=3,2,0)))))</f>
        <v/>
      </c>
      <c r="AY42" s="64">
        <f>IF(AV42=6,"1등",IF(AND(AV42=5,AW42=1),"2등",IF(AND(AV42=5,AW42=0),"3등",IF(AV42=4,"4등",IF(AV42=3,"5등","-")))))</f>
        <v/>
      </c>
      <c r="AZ42" s="64">
        <f>AV42*10000+AW42*1000+ROW()</f>
        <v/>
      </c>
      <c r="BA42" s="63" t="n">
        <v>42</v>
      </c>
      <c r="BB42" s="63" t="inlineStr">
        <is>
          <t>13 20 23 35 38 43</t>
        </is>
      </c>
    </row>
    <row r="43">
      <c r="A43" s="64" t="n">
        <v>42</v>
      </c>
      <c r="B43" t="n">
        <v>0</v>
      </c>
      <c r="C43" t="n">
        <v>0</v>
      </c>
      <c r="D43" t="n">
        <v>0</v>
      </c>
      <c r="E43" t="n">
        <v>0</v>
      </c>
      <c r="F43" t="n">
        <v>0</v>
      </c>
      <c r="G43" t="n">
        <v>0</v>
      </c>
      <c r="H43" t="n">
        <v>0</v>
      </c>
      <c r="I43" t="n">
        <v>0</v>
      </c>
      <c r="J43" t="n">
        <v>0</v>
      </c>
      <c r="K43" t="n">
        <v>0</v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1</v>
      </c>
      <c r="S43" t="n">
        <v>1</v>
      </c>
      <c r="T43" t="n">
        <v>1</v>
      </c>
      <c r="U43" t="n">
        <v>0</v>
      </c>
      <c r="V43" t="n">
        <v>1</v>
      </c>
      <c r="W43" t="n">
        <v>0</v>
      </c>
      <c r="X43" t="n">
        <v>1</v>
      </c>
      <c r="Y43" t="n">
        <v>0</v>
      </c>
      <c r="Z43" t="n">
        <v>0</v>
      </c>
      <c r="AA43" t="n">
        <v>0</v>
      </c>
      <c r="AB43" t="n">
        <v>0</v>
      </c>
      <c r="AC43" t="n">
        <v>0</v>
      </c>
      <c r="AD43" t="n">
        <v>0</v>
      </c>
      <c r="AE43" t="n">
        <v>0</v>
      </c>
      <c r="AF43" t="n">
        <v>0</v>
      </c>
      <c r="AG43" t="n">
        <v>1</v>
      </c>
      <c r="AH43" t="n">
        <v>0</v>
      </c>
      <c r="AI43" t="n">
        <v>0</v>
      </c>
      <c r="AJ43" t="n">
        <v>0</v>
      </c>
      <c r="AK43" t="n">
        <v>0</v>
      </c>
      <c r="AL43" t="n">
        <v>0</v>
      </c>
      <c r="AM43" t="n">
        <v>0</v>
      </c>
      <c r="AN43" t="n">
        <v>0</v>
      </c>
      <c r="AO43" t="n">
        <v>0</v>
      </c>
      <c r="AP43" t="n">
        <v>0</v>
      </c>
      <c r="AQ43" t="n">
        <v>0</v>
      </c>
      <c r="AR43" t="n">
        <v>0</v>
      </c>
      <c r="AS43" t="n">
        <v>0</v>
      </c>
      <c r="AT43" t="n">
        <v>0</v>
      </c>
      <c r="AU43" s="63" t="n">
        <v>1</v>
      </c>
      <c r="AV43" s="64">
        <f>IFERROR(INDEX($B43:$AT43,1,'번호선택_참고표'!$C$55),0)+IFERROR(INDEX($B43:$AT43,1,'번호선택_참고표'!$D$55),0)+IFERROR(INDEX($B43:$AT43,1,'번호선택_참고표'!$E$55),0)+IFERROR(INDEX($B43:$AT43,1,'번호선택_참고표'!$F$55),0)+IFERROR(INDEX($B43:$AT43,1,'번호선택_참고표'!$G$55),0)+IFERROR(INDEX($B43:$AT43,1,'번호선택_참고표'!$H$55),0)</f>
        <v/>
      </c>
      <c r="AW43" s="64">
        <f>IF(OR('번호선택_참고표'!$C$55=$AU43,'번호선택_참고표'!$D$55=$AU43,'번호선택_참고표'!$E$55=$AU43,'번호선택_참고표'!$F$55=$AU43,'번호선택_참고표'!$G$55=$AU43,'번호선택_참고표'!$H$55=$AU43),1,0)</f>
        <v/>
      </c>
      <c r="AX43" s="64">
        <f>IF(AV43=6,6,IF(AND(AV43=5,AW43=1),5,IF(AND(AV43=5,AW43=0),4,IF(AV43=4,3,IF(AV43=3,2,0)))))</f>
        <v/>
      </c>
      <c r="AY43" s="64">
        <f>IF(AV43=6,"1등",IF(AND(AV43=5,AW43=1),"2등",IF(AND(AV43=5,AW43=0),"3등",IF(AV43=4,"4등",IF(AV43=3,"5등","-")))))</f>
        <v/>
      </c>
      <c r="AZ43" s="64">
        <f>AV43*10000+AW43*1000+ROW()</f>
        <v/>
      </c>
      <c r="BA43" s="63" t="n">
        <v>43</v>
      </c>
      <c r="BB43" s="63" t="inlineStr">
        <is>
          <t>17 18 19 21 23 32</t>
        </is>
      </c>
    </row>
    <row r="44">
      <c r="A44" s="64" t="n">
        <v>43</v>
      </c>
      <c r="B44" t="n">
        <v>0</v>
      </c>
      <c r="C44" t="n">
        <v>0</v>
      </c>
      <c r="D44" t="n">
        <v>0</v>
      </c>
      <c r="E44" t="n">
        <v>0</v>
      </c>
      <c r="F44" t="n">
        <v>0</v>
      </c>
      <c r="G44" t="n">
        <v>1</v>
      </c>
      <c r="H44" t="n">
        <v>0</v>
      </c>
      <c r="I44" t="n">
        <v>0</v>
      </c>
      <c r="J44" t="n">
        <v>0</v>
      </c>
      <c r="K44" t="n">
        <v>0</v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 t="n">
        <v>0</v>
      </c>
      <c r="V44" t="n">
        <v>0</v>
      </c>
      <c r="W44" t="n">
        <v>0</v>
      </c>
      <c r="X44" t="n">
        <v>0</v>
      </c>
      <c r="Y44" t="n">
        <v>0</v>
      </c>
      <c r="Z44" t="n">
        <v>0</v>
      </c>
      <c r="AA44" t="n">
        <v>0</v>
      </c>
      <c r="AB44" t="n">
        <v>0</v>
      </c>
      <c r="AC44" t="n">
        <v>0</v>
      </c>
      <c r="AD44" t="n">
        <v>0</v>
      </c>
      <c r="AE44" t="n">
        <v>0</v>
      </c>
      <c r="AF44" t="n">
        <v>1</v>
      </c>
      <c r="AG44" t="n">
        <v>0</v>
      </c>
      <c r="AH44" t="n">
        <v>0</v>
      </c>
      <c r="AI44" t="n">
        <v>0</v>
      </c>
      <c r="AJ44" t="n">
        <v>1</v>
      </c>
      <c r="AK44" t="n">
        <v>0</v>
      </c>
      <c r="AL44" t="n">
        <v>0</v>
      </c>
      <c r="AM44" t="n">
        <v>1</v>
      </c>
      <c r="AN44" t="n">
        <v>1</v>
      </c>
      <c r="AO44" t="n">
        <v>0</v>
      </c>
      <c r="AP44" t="n">
        <v>0</v>
      </c>
      <c r="AQ44" t="n">
        <v>0</v>
      </c>
      <c r="AR44" t="n">
        <v>0</v>
      </c>
      <c r="AS44" t="n">
        <v>1</v>
      </c>
      <c r="AT44" t="n">
        <v>0</v>
      </c>
      <c r="AU44" s="63" t="n">
        <v>1</v>
      </c>
      <c r="AV44" s="64">
        <f>IFERROR(INDEX($B44:$AT44,1,'번호선택_참고표'!$C$55),0)+IFERROR(INDEX($B44:$AT44,1,'번호선택_참고표'!$D$55),0)+IFERROR(INDEX($B44:$AT44,1,'번호선택_참고표'!$E$55),0)+IFERROR(INDEX($B44:$AT44,1,'번호선택_참고표'!$F$55),0)+IFERROR(INDEX($B44:$AT44,1,'번호선택_참고표'!$G$55),0)+IFERROR(INDEX($B44:$AT44,1,'번호선택_참고표'!$H$55),0)</f>
        <v/>
      </c>
      <c r="AW44" s="64">
        <f>IF(OR('번호선택_참고표'!$C$55=$AU44,'번호선택_참고표'!$D$55=$AU44,'번호선택_참고표'!$E$55=$AU44,'번호선택_참고표'!$F$55=$AU44,'번호선택_참고표'!$G$55=$AU44,'번호선택_참고표'!$H$55=$AU44),1,0)</f>
        <v/>
      </c>
      <c r="AX44" s="64">
        <f>IF(AV44=6,6,IF(AND(AV44=5,AW44=1),5,IF(AND(AV44=5,AW44=0),4,IF(AV44=4,3,IF(AV44=3,2,0)))))</f>
        <v/>
      </c>
      <c r="AY44" s="64">
        <f>IF(AV44=6,"1등",IF(AND(AV44=5,AW44=1),"2등",IF(AND(AV44=5,AW44=0),"3등",IF(AV44=4,"4등",IF(AV44=3,"5등","-")))))</f>
        <v/>
      </c>
      <c r="AZ44" s="64">
        <f>AV44*10000+AW44*1000+ROW()</f>
        <v/>
      </c>
      <c r="BA44" s="63" t="n">
        <v>44</v>
      </c>
      <c r="BB44" s="63" t="inlineStr">
        <is>
          <t>6 31 35 38 39 44</t>
        </is>
      </c>
    </row>
    <row r="45">
      <c r="A45" s="64" t="n">
        <v>44</v>
      </c>
      <c r="B45" t="n">
        <v>0</v>
      </c>
      <c r="C45" t="n">
        <v>0</v>
      </c>
      <c r="D45" t="n">
        <v>1</v>
      </c>
      <c r="E45" t="n">
        <v>0</v>
      </c>
      <c r="F45" t="n">
        <v>0</v>
      </c>
      <c r="G45" t="n">
        <v>0</v>
      </c>
      <c r="H45" t="n">
        <v>0</v>
      </c>
      <c r="I45" t="n">
        <v>0</v>
      </c>
      <c r="J45" t="n">
        <v>0</v>
      </c>
      <c r="K45" t="n">
        <v>0</v>
      </c>
      <c r="L45" t="n">
        <v>1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 t="n">
        <v>0</v>
      </c>
      <c r="V45" t="n">
        <v>1</v>
      </c>
      <c r="W45" t="n">
        <v>0</v>
      </c>
      <c r="X45" t="n">
        <v>0</v>
      </c>
      <c r="Y45" t="n">
        <v>0</v>
      </c>
      <c r="Z45" t="n">
        <v>0</v>
      </c>
      <c r="AA45" t="n">
        <v>0</v>
      </c>
      <c r="AB45" t="n">
        <v>0</v>
      </c>
      <c r="AC45" t="n">
        <v>0</v>
      </c>
      <c r="AD45" t="n">
        <v>0</v>
      </c>
      <c r="AE45" t="n">
        <v>1</v>
      </c>
      <c r="AF45" t="n">
        <v>0</v>
      </c>
      <c r="AG45" t="n">
        <v>0</v>
      </c>
      <c r="AH45" t="n">
        <v>0</v>
      </c>
      <c r="AI45" t="n">
        <v>0</v>
      </c>
      <c r="AJ45" t="n">
        <v>0</v>
      </c>
      <c r="AK45" t="n">
        <v>0</v>
      </c>
      <c r="AL45" t="n">
        <v>0</v>
      </c>
      <c r="AM45" t="n">
        <v>1</v>
      </c>
      <c r="AN45" t="n">
        <v>0</v>
      </c>
      <c r="AO45" t="n">
        <v>0</v>
      </c>
      <c r="AP45" t="n">
        <v>0</v>
      </c>
      <c r="AQ45" t="n">
        <v>0</v>
      </c>
      <c r="AR45" t="n">
        <v>0</v>
      </c>
      <c r="AS45" t="n">
        <v>0</v>
      </c>
      <c r="AT45" t="n">
        <v>1</v>
      </c>
      <c r="AU45" s="63" t="n">
        <v>39</v>
      </c>
      <c r="AV45" s="64">
        <f>IFERROR(INDEX($B45:$AT45,1,'번호선택_참고표'!$C$55),0)+IFERROR(INDEX($B45:$AT45,1,'번호선택_참고표'!$D$55),0)+IFERROR(INDEX($B45:$AT45,1,'번호선택_참고표'!$E$55),0)+IFERROR(INDEX($B45:$AT45,1,'번호선택_참고표'!$F$55),0)+IFERROR(INDEX($B45:$AT45,1,'번호선택_참고표'!$G$55),0)+IFERROR(INDEX($B45:$AT45,1,'번호선택_참고표'!$H$55),0)</f>
        <v/>
      </c>
      <c r="AW45" s="64">
        <f>IF(OR('번호선택_참고표'!$C$55=$AU45,'번호선택_참고표'!$D$55=$AU45,'번호선택_참고표'!$E$55=$AU45,'번호선택_참고표'!$F$55=$AU45,'번호선택_참고표'!$G$55=$AU45,'번호선택_참고표'!$H$55=$AU45),1,0)</f>
        <v/>
      </c>
      <c r="AX45" s="64">
        <f>IF(AV45=6,6,IF(AND(AV45=5,AW45=1),5,IF(AND(AV45=5,AW45=0),4,IF(AV45=4,3,IF(AV45=3,2,0)))))</f>
        <v/>
      </c>
      <c r="AY45" s="64">
        <f>IF(AV45=6,"1등",IF(AND(AV45=5,AW45=1),"2등",IF(AND(AV45=5,AW45=0),"3등",IF(AV45=4,"4등",IF(AV45=3,"5등","-")))))</f>
        <v/>
      </c>
      <c r="AZ45" s="64">
        <f>AV45*10000+AW45*1000+ROW()</f>
        <v/>
      </c>
      <c r="BA45" s="63" t="n">
        <v>45</v>
      </c>
      <c r="BB45" s="63" t="inlineStr">
        <is>
          <t>3 11 21 30 38 45</t>
        </is>
      </c>
    </row>
    <row r="46">
      <c r="A46" s="64" t="n">
        <v>45</v>
      </c>
      <c r="B46" t="n">
        <v>1</v>
      </c>
      <c r="C46" t="n">
        <v>0</v>
      </c>
      <c r="D46" t="n">
        <v>0</v>
      </c>
      <c r="E46" t="n">
        <v>0</v>
      </c>
      <c r="F46" t="n">
        <v>0</v>
      </c>
      <c r="G46" t="n">
        <v>0</v>
      </c>
      <c r="H46" t="n">
        <v>0</v>
      </c>
      <c r="I46" t="n">
        <v>0</v>
      </c>
      <c r="J46" t="n">
        <v>0</v>
      </c>
      <c r="K46" t="n">
        <v>1</v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 t="n">
        <v>0</v>
      </c>
      <c r="U46" t="n">
        <v>1</v>
      </c>
      <c r="V46" t="n">
        <v>0</v>
      </c>
      <c r="W46" t="n">
        <v>0</v>
      </c>
      <c r="X46" t="n">
        <v>0</v>
      </c>
      <c r="Y46" t="n">
        <v>0</v>
      </c>
      <c r="Z46" t="n">
        <v>0</v>
      </c>
      <c r="AA46" t="n">
        <v>0</v>
      </c>
      <c r="AB46" t="n">
        <v>1</v>
      </c>
      <c r="AC46" t="n">
        <v>0</v>
      </c>
      <c r="AD46" t="n">
        <v>0</v>
      </c>
      <c r="AE46" t="n">
        <v>0</v>
      </c>
      <c r="AF46" t="n">
        <v>0</v>
      </c>
      <c r="AG46" t="n">
        <v>0</v>
      </c>
      <c r="AH46" t="n">
        <v>1</v>
      </c>
      <c r="AI46" t="n">
        <v>0</v>
      </c>
      <c r="AJ46" t="n">
        <v>1</v>
      </c>
      <c r="AK46" t="n">
        <v>0</v>
      </c>
      <c r="AL46" t="n">
        <v>0</v>
      </c>
      <c r="AM46" t="n">
        <v>0</v>
      </c>
      <c r="AN46" t="n">
        <v>0</v>
      </c>
      <c r="AO46" t="n">
        <v>0</v>
      </c>
      <c r="AP46" t="n">
        <v>0</v>
      </c>
      <c r="AQ46" t="n">
        <v>0</v>
      </c>
      <c r="AR46" t="n">
        <v>0</v>
      </c>
      <c r="AS46" t="n">
        <v>0</v>
      </c>
      <c r="AT46" t="n">
        <v>0</v>
      </c>
      <c r="AU46" s="63" t="n">
        <v>17</v>
      </c>
      <c r="AV46" s="64">
        <f>IFERROR(INDEX($B46:$AT46,1,'번호선택_참고표'!$C$55),0)+IFERROR(INDEX($B46:$AT46,1,'번호선택_참고표'!$D$55),0)+IFERROR(INDEX($B46:$AT46,1,'번호선택_참고표'!$E$55),0)+IFERROR(INDEX($B46:$AT46,1,'번호선택_참고표'!$F$55),0)+IFERROR(INDEX($B46:$AT46,1,'번호선택_참고표'!$G$55),0)+IFERROR(INDEX($B46:$AT46,1,'번호선택_참고표'!$H$55),0)</f>
        <v/>
      </c>
      <c r="AW46" s="64">
        <f>IF(OR('번호선택_참고표'!$C$55=$AU46,'번호선택_참고표'!$D$55=$AU46,'번호선택_참고표'!$E$55=$AU46,'번호선택_참고표'!$F$55=$AU46,'번호선택_참고표'!$G$55=$AU46,'번호선택_참고표'!$H$55=$AU46),1,0)</f>
        <v/>
      </c>
      <c r="AX46" s="64">
        <f>IF(AV46=6,6,IF(AND(AV46=5,AW46=1),5,IF(AND(AV46=5,AW46=0),4,IF(AV46=4,3,IF(AV46=3,2,0)))))</f>
        <v/>
      </c>
      <c r="AY46" s="64">
        <f>IF(AV46=6,"1등",IF(AND(AV46=5,AW46=1),"2등",IF(AND(AV46=5,AW46=0),"3등",IF(AV46=4,"4등",IF(AV46=3,"5등","-")))))</f>
        <v/>
      </c>
      <c r="AZ46" s="64">
        <f>AV46*10000+AW46*1000+ROW()</f>
        <v/>
      </c>
      <c r="BB46" s="63" t="inlineStr">
        <is>
          <t>1 10 20 27 33 35</t>
        </is>
      </c>
    </row>
    <row r="47">
      <c r="A47" s="64" t="n">
        <v>46</v>
      </c>
      <c r="B47" t="n">
        <v>0</v>
      </c>
      <c r="C47" t="n">
        <v>0</v>
      </c>
      <c r="D47" t="n">
        <v>0</v>
      </c>
      <c r="E47" t="n">
        <v>0</v>
      </c>
      <c r="F47" t="n">
        <v>0</v>
      </c>
      <c r="G47" t="n">
        <v>0</v>
      </c>
      <c r="H47" t="n">
        <v>0</v>
      </c>
      <c r="I47" t="n">
        <v>1</v>
      </c>
      <c r="J47" t="n">
        <v>0</v>
      </c>
      <c r="K47" t="n">
        <v>0</v>
      </c>
      <c r="L47" t="n">
        <v>0</v>
      </c>
      <c r="M47" t="n">
        <v>0</v>
      </c>
      <c r="N47" t="n">
        <v>1</v>
      </c>
      <c r="O47" t="n">
        <v>0</v>
      </c>
      <c r="P47" t="n">
        <v>1</v>
      </c>
      <c r="Q47" t="n">
        <v>0</v>
      </c>
      <c r="R47" t="n">
        <v>0</v>
      </c>
      <c r="S47" t="n">
        <v>0</v>
      </c>
      <c r="T47" t="n">
        <v>0</v>
      </c>
      <c r="U47" t="n">
        <v>0</v>
      </c>
      <c r="V47" t="n">
        <v>0</v>
      </c>
      <c r="W47" t="n">
        <v>0</v>
      </c>
      <c r="X47" t="n">
        <v>1</v>
      </c>
      <c r="Y47" t="n">
        <v>0</v>
      </c>
      <c r="Z47" t="n">
        <v>0</v>
      </c>
      <c r="AA47" t="n">
        <v>0</v>
      </c>
      <c r="AB47" t="n">
        <v>0</v>
      </c>
      <c r="AC47" t="n">
        <v>0</v>
      </c>
      <c r="AD47" t="n">
        <v>0</v>
      </c>
      <c r="AE47" t="n">
        <v>0</v>
      </c>
      <c r="AF47" t="n">
        <v>1</v>
      </c>
      <c r="AG47" t="n">
        <v>0</v>
      </c>
      <c r="AH47" t="n">
        <v>0</v>
      </c>
      <c r="AI47" t="n">
        <v>0</v>
      </c>
      <c r="AJ47" t="n">
        <v>0</v>
      </c>
      <c r="AK47" t="n">
        <v>0</v>
      </c>
      <c r="AL47" t="n">
        <v>0</v>
      </c>
      <c r="AM47" t="n">
        <v>1</v>
      </c>
      <c r="AN47" t="n">
        <v>0</v>
      </c>
      <c r="AO47" t="n">
        <v>0</v>
      </c>
      <c r="AP47" t="n">
        <v>0</v>
      </c>
      <c r="AQ47" t="n">
        <v>0</v>
      </c>
      <c r="AR47" t="n">
        <v>0</v>
      </c>
      <c r="AS47" t="n">
        <v>0</v>
      </c>
      <c r="AT47" t="n">
        <v>0</v>
      </c>
      <c r="AU47" s="63" t="n">
        <v>39</v>
      </c>
      <c r="AV47" s="64">
        <f>IFERROR(INDEX($B47:$AT47,1,'번호선택_참고표'!$C$55),0)+IFERROR(INDEX($B47:$AT47,1,'번호선택_참고표'!$D$55),0)+IFERROR(INDEX($B47:$AT47,1,'번호선택_참고표'!$E$55),0)+IFERROR(INDEX($B47:$AT47,1,'번호선택_참고표'!$F$55),0)+IFERROR(INDEX($B47:$AT47,1,'번호선택_참고표'!$G$55),0)+IFERROR(INDEX($B47:$AT47,1,'번호선택_참고표'!$H$55),0)</f>
        <v/>
      </c>
      <c r="AW47" s="64">
        <f>IF(OR('번호선택_참고표'!$C$55=$AU47,'번호선택_참고표'!$D$55=$AU47,'번호선택_참고표'!$E$55=$AU47,'번호선택_참고표'!$F$55=$AU47,'번호선택_참고표'!$G$55=$AU47,'번호선택_참고표'!$H$55=$AU47),1,0)</f>
        <v/>
      </c>
      <c r="AX47" s="64">
        <f>IF(AV47=6,6,IF(AND(AV47=5,AW47=1),5,IF(AND(AV47=5,AW47=0),4,IF(AV47=4,3,IF(AV47=3,2,0)))))</f>
        <v/>
      </c>
      <c r="AY47" s="64">
        <f>IF(AV47=6,"1등",IF(AND(AV47=5,AW47=1),"2등",IF(AND(AV47=5,AW47=0),"3등",IF(AV47=4,"4등",IF(AV47=3,"5등","-")))))</f>
        <v/>
      </c>
      <c r="AZ47" s="64">
        <f>AV47*10000+AW47*1000+ROW()</f>
        <v/>
      </c>
      <c r="BB47" s="63" t="inlineStr">
        <is>
          <t>8 13 15 23 31 38</t>
        </is>
      </c>
    </row>
    <row r="48">
      <c r="A48" s="64" t="n">
        <v>47</v>
      </c>
      <c r="B48" t="n">
        <v>0</v>
      </c>
      <c r="C48" t="n">
        <v>0</v>
      </c>
      <c r="D48" t="n">
        <v>0</v>
      </c>
      <c r="E48" t="n">
        <v>0</v>
      </c>
      <c r="F48" t="n">
        <v>0</v>
      </c>
      <c r="G48" t="n">
        <v>0</v>
      </c>
      <c r="H48" t="n">
        <v>0</v>
      </c>
      <c r="I48" t="n">
        <v>0</v>
      </c>
      <c r="J48" t="n">
        <v>0</v>
      </c>
      <c r="K48" t="n">
        <v>0</v>
      </c>
      <c r="L48" t="n">
        <v>0</v>
      </c>
      <c r="M48" t="n">
        <v>0</v>
      </c>
      <c r="N48" t="n">
        <v>0</v>
      </c>
      <c r="O48" t="n">
        <v>1</v>
      </c>
      <c r="P48" t="n">
        <v>0</v>
      </c>
      <c r="Q48" t="n">
        <v>0</v>
      </c>
      <c r="R48" t="n">
        <v>1</v>
      </c>
      <c r="S48" t="n">
        <v>0</v>
      </c>
      <c r="T48" t="n">
        <v>0</v>
      </c>
      <c r="U48" t="n">
        <v>0</v>
      </c>
      <c r="V48" t="n">
        <v>0</v>
      </c>
      <c r="W48" t="n">
        <v>0</v>
      </c>
      <c r="X48" t="n">
        <v>0</v>
      </c>
      <c r="Y48" t="n">
        <v>0</v>
      </c>
      <c r="Z48" t="n">
        <v>0</v>
      </c>
      <c r="AA48" t="n">
        <v>1</v>
      </c>
      <c r="AB48" t="n">
        <v>0</v>
      </c>
      <c r="AC48" t="n">
        <v>0</v>
      </c>
      <c r="AD48" t="n">
        <v>0</v>
      </c>
      <c r="AE48" t="n">
        <v>0</v>
      </c>
      <c r="AF48" t="n">
        <v>1</v>
      </c>
      <c r="AG48" t="n">
        <v>0</v>
      </c>
      <c r="AH48" t="n">
        <v>0</v>
      </c>
      <c r="AI48" t="n">
        <v>0</v>
      </c>
      <c r="AJ48" t="n">
        <v>0</v>
      </c>
      <c r="AK48" t="n">
        <v>1</v>
      </c>
      <c r="AL48" t="n">
        <v>0</v>
      </c>
      <c r="AM48" t="n">
        <v>0</v>
      </c>
      <c r="AN48" t="n">
        <v>0</v>
      </c>
      <c r="AO48" t="n">
        <v>0</v>
      </c>
      <c r="AP48" t="n">
        <v>0</v>
      </c>
      <c r="AQ48" t="n">
        <v>0</v>
      </c>
      <c r="AR48" t="n">
        <v>0</v>
      </c>
      <c r="AS48" t="n">
        <v>0</v>
      </c>
      <c r="AT48" t="n">
        <v>1</v>
      </c>
      <c r="AU48" s="63" t="n">
        <v>27</v>
      </c>
      <c r="AV48" s="64">
        <f>IFERROR(INDEX($B48:$AT48,1,'번호선택_참고표'!$C$55),0)+IFERROR(INDEX($B48:$AT48,1,'번호선택_참고표'!$D$55),0)+IFERROR(INDEX($B48:$AT48,1,'번호선택_참고표'!$E$55),0)+IFERROR(INDEX($B48:$AT48,1,'번호선택_참고표'!$F$55),0)+IFERROR(INDEX($B48:$AT48,1,'번호선택_참고표'!$G$55),0)+IFERROR(INDEX($B48:$AT48,1,'번호선택_참고표'!$H$55),0)</f>
        <v/>
      </c>
      <c r="AW48" s="64">
        <f>IF(OR('번호선택_참고표'!$C$55=$AU48,'번호선택_참고표'!$D$55=$AU48,'번호선택_참고표'!$E$55=$AU48,'번호선택_참고표'!$F$55=$AU48,'번호선택_참고표'!$G$55=$AU48,'번호선택_참고표'!$H$55=$AU48),1,0)</f>
        <v/>
      </c>
      <c r="AX48" s="64">
        <f>IF(AV48=6,6,IF(AND(AV48=5,AW48=1),5,IF(AND(AV48=5,AW48=0),4,IF(AV48=4,3,IF(AV48=3,2,0)))))</f>
        <v/>
      </c>
      <c r="AY48" s="64">
        <f>IF(AV48=6,"1등",IF(AND(AV48=5,AW48=1),"2등",IF(AND(AV48=5,AW48=0),"3등",IF(AV48=4,"4등",IF(AV48=3,"5등","-")))))</f>
        <v/>
      </c>
      <c r="AZ48" s="64">
        <f>AV48*10000+AW48*1000+ROW()</f>
        <v/>
      </c>
      <c r="BB48" s="63" t="inlineStr">
        <is>
          <t>14 17 26 31 36 45</t>
        </is>
      </c>
    </row>
    <row r="49">
      <c r="A49" s="64" t="n">
        <v>48</v>
      </c>
      <c r="B49" t="n">
        <v>0</v>
      </c>
      <c r="C49" t="n">
        <v>0</v>
      </c>
      <c r="D49" t="n">
        <v>0</v>
      </c>
      <c r="E49" t="n">
        <v>0</v>
      </c>
      <c r="F49" t="n">
        <v>0</v>
      </c>
      <c r="G49" t="n">
        <v>1</v>
      </c>
      <c r="H49" t="n">
        <v>0</v>
      </c>
      <c r="I49" t="n">
        <v>0</v>
      </c>
      <c r="J49" t="n">
        <v>0</v>
      </c>
      <c r="K49" t="n">
        <v>1</v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1</v>
      </c>
      <c r="T49" t="n">
        <v>0</v>
      </c>
      <c r="U49" t="n">
        <v>0</v>
      </c>
      <c r="V49" t="n">
        <v>0</v>
      </c>
      <c r="W49" t="n">
        <v>0</v>
      </c>
      <c r="X49" t="n">
        <v>0</v>
      </c>
      <c r="Y49" t="n">
        <v>0</v>
      </c>
      <c r="Z49" t="n">
        <v>0</v>
      </c>
      <c r="AA49" t="n">
        <v>1</v>
      </c>
      <c r="AB49" t="n">
        <v>0</v>
      </c>
      <c r="AC49" t="n">
        <v>0</v>
      </c>
      <c r="AD49" t="n">
        <v>0</v>
      </c>
      <c r="AE49" t="n">
        <v>0</v>
      </c>
      <c r="AF49" t="n">
        <v>0</v>
      </c>
      <c r="AG49" t="n">
        <v>0</v>
      </c>
      <c r="AH49" t="n">
        <v>0</v>
      </c>
      <c r="AI49" t="n">
        <v>0</v>
      </c>
      <c r="AJ49" t="n">
        <v>0</v>
      </c>
      <c r="AK49" t="n">
        <v>0</v>
      </c>
      <c r="AL49" t="n">
        <v>1</v>
      </c>
      <c r="AM49" t="n">
        <v>1</v>
      </c>
      <c r="AN49" t="n">
        <v>0</v>
      </c>
      <c r="AO49" t="n">
        <v>0</v>
      </c>
      <c r="AP49" t="n">
        <v>0</v>
      </c>
      <c r="AQ49" t="n">
        <v>0</v>
      </c>
      <c r="AR49" t="n">
        <v>0</v>
      </c>
      <c r="AS49" t="n">
        <v>0</v>
      </c>
      <c r="AT49" t="n">
        <v>0</v>
      </c>
      <c r="AU49" s="63" t="n">
        <v>3</v>
      </c>
      <c r="AV49" s="64">
        <f>IFERROR(INDEX($B49:$AT49,1,'번호선택_참고표'!$C$55),0)+IFERROR(INDEX($B49:$AT49,1,'번호선택_참고표'!$D$55),0)+IFERROR(INDEX($B49:$AT49,1,'번호선택_참고표'!$E$55),0)+IFERROR(INDEX($B49:$AT49,1,'번호선택_참고표'!$F$55),0)+IFERROR(INDEX($B49:$AT49,1,'번호선택_참고표'!$G$55),0)+IFERROR(INDEX($B49:$AT49,1,'번호선택_참고표'!$H$55),0)</f>
        <v/>
      </c>
      <c r="AW49" s="64">
        <f>IF(OR('번호선택_참고표'!$C$55=$AU49,'번호선택_참고표'!$D$55=$AU49,'번호선택_참고표'!$E$55=$AU49,'번호선택_참고표'!$F$55=$AU49,'번호선택_참고표'!$G$55=$AU49,'번호선택_참고표'!$H$55=$AU49),1,0)</f>
        <v/>
      </c>
      <c r="AX49" s="64">
        <f>IF(AV49=6,6,IF(AND(AV49=5,AW49=1),5,IF(AND(AV49=5,AW49=0),4,IF(AV49=4,3,IF(AV49=3,2,0)))))</f>
        <v/>
      </c>
      <c r="AY49" s="64">
        <f>IF(AV49=6,"1등",IF(AND(AV49=5,AW49=1),"2등",IF(AND(AV49=5,AW49=0),"3등",IF(AV49=4,"4등",IF(AV49=3,"5등","-")))))</f>
        <v/>
      </c>
      <c r="AZ49" s="64">
        <f>AV49*10000+AW49*1000+ROW()</f>
        <v/>
      </c>
      <c r="BB49" s="63" t="inlineStr">
        <is>
          <t>6 10 18 26 37 38</t>
        </is>
      </c>
    </row>
    <row r="50">
      <c r="A50" s="64" t="n">
        <v>49</v>
      </c>
      <c r="B50" t="n">
        <v>0</v>
      </c>
      <c r="C50" t="n">
        <v>0</v>
      </c>
      <c r="D50" t="n">
        <v>0</v>
      </c>
      <c r="E50" t="n">
        <v>1</v>
      </c>
      <c r="F50" t="n">
        <v>0</v>
      </c>
      <c r="G50" t="n">
        <v>0</v>
      </c>
      <c r="H50" t="n">
        <v>1</v>
      </c>
      <c r="I50" t="n">
        <v>0</v>
      </c>
      <c r="J50" t="n">
        <v>0</v>
      </c>
      <c r="K50" t="n">
        <v>0</v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1</v>
      </c>
      <c r="R50" t="n">
        <v>0</v>
      </c>
      <c r="S50" t="n">
        <v>0</v>
      </c>
      <c r="T50" t="n">
        <v>1</v>
      </c>
      <c r="U50" t="n">
        <v>0</v>
      </c>
      <c r="V50" t="n">
        <v>0</v>
      </c>
      <c r="W50" t="n">
        <v>0</v>
      </c>
      <c r="X50" t="n">
        <v>0</v>
      </c>
      <c r="Y50" t="n">
        <v>0</v>
      </c>
      <c r="Z50" t="n">
        <v>0</v>
      </c>
      <c r="AA50" t="n">
        <v>0</v>
      </c>
      <c r="AB50" t="n">
        <v>0</v>
      </c>
      <c r="AC50" t="n">
        <v>0</v>
      </c>
      <c r="AD50" t="n">
        <v>0</v>
      </c>
      <c r="AE50" t="n">
        <v>0</v>
      </c>
      <c r="AF50" t="n">
        <v>0</v>
      </c>
      <c r="AG50" t="n">
        <v>0</v>
      </c>
      <c r="AH50" t="n">
        <v>1</v>
      </c>
      <c r="AI50" t="n">
        <v>0</v>
      </c>
      <c r="AJ50" t="n">
        <v>0</v>
      </c>
      <c r="AK50" t="n">
        <v>0</v>
      </c>
      <c r="AL50" t="n">
        <v>0</v>
      </c>
      <c r="AM50" t="n">
        <v>0</v>
      </c>
      <c r="AN50" t="n">
        <v>0</v>
      </c>
      <c r="AO50" t="n">
        <v>1</v>
      </c>
      <c r="AP50" t="n">
        <v>0</v>
      </c>
      <c r="AQ50" t="n">
        <v>0</v>
      </c>
      <c r="AR50" t="n">
        <v>0</v>
      </c>
      <c r="AS50" t="n">
        <v>0</v>
      </c>
      <c r="AT50" t="n">
        <v>0</v>
      </c>
      <c r="AU50" s="63" t="n">
        <v>30</v>
      </c>
      <c r="AV50" s="64">
        <f>IFERROR(INDEX($B50:$AT50,1,'번호선택_참고표'!$C$55),0)+IFERROR(INDEX($B50:$AT50,1,'번호선택_참고표'!$D$55),0)+IFERROR(INDEX($B50:$AT50,1,'번호선택_참고표'!$E$55),0)+IFERROR(INDEX($B50:$AT50,1,'번호선택_참고표'!$F$55),0)+IFERROR(INDEX($B50:$AT50,1,'번호선택_참고표'!$G$55),0)+IFERROR(INDEX($B50:$AT50,1,'번호선택_참고표'!$H$55),0)</f>
        <v/>
      </c>
      <c r="AW50" s="64">
        <f>IF(OR('번호선택_참고표'!$C$55=$AU50,'번호선택_참고표'!$D$55=$AU50,'번호선택_참고표'!$E$55=$AU50,'번호선택_참고표'!$F$55=$AU50,'번호선택_참고표'!$G$55=$AU50,'번호선택_참고표'!$H$55=$AU50),1,0)</f>
        <v/>
      </c>
      <c r="AX50" s="64">
        <f>IF(AV50=6,6,IF(AND(AV50=5,AW50=1),5,IF(AND(AV50=5,AW50=0),4,IF(AV50=4,3,IF(AV50=3,2,0)))))</f>
        <v/>
      </c>
      <c r="AY50" s="64">
        <f>IF(AV50=6,"1등",IF(AND(AV50=5,AW50=1),"2등",IF(AND(AV50=5,AW50=0),"3등",IF(AV50=4,"4등",IF(AV50=3,"5등","-")))))</f>
        <v/>
      </c>
      <c r="AZ50" s="64">
        <f>AV50*10000+AW50*1000+ROW()</f>
        <v/>
      </c>
      <c r="BB50" s="63" t="inlineStr">
        <is>
          <t>4 7 16 19 33 40</t>
        </is>
      </c>
    </row>
    <row r="51">
      <c r="A51" s="64" t="n">
        <v>50</v>
      </c>
      <c r="B51" t="n">
        <v>0</v>
      </c>
      <c r="C51" t="n">
        <v>1</v>
      </c>
      <c r="D51" t="n">
        <v>0</v>
      </c>
      <c r="E51" t="n">
        <v>0</v>
      </c>
      <c r="F51" t="n">
        <v>0</v>
      </c>
      <c r="G51" t="n">
        <v>0</v>
      </c>
      <c r="H51" t="n">
        <v>0</v>
      </c>
      <c r="I51" t="n">
        <v>0</v>
      </c>
      <c r="J51" t="n">
        <v>0</v>
      </c>
      <c r="K51" t="n">
        <v>1</v>
      </c>
      <c r="L51" t="n">
        <v>0</v>
      </c>
      <c r="M51" t="n">
        <v>1</v>
      </c>
      <c r="N51" t="n">
        <v>0</v>
      </c>
      <c r="O51" t="n">
        <v>0</v>
      </c>
      <c r="P51" t="n">
        <v>1</v>
      </c>
      <c r="Q51" t="n">
        <v>0</v>
      </c>
      <c r="R51" t="n">
        <v>0</v>
      </c>
      <c r="S51" t="n">
        <v>0</v>
      </c>
      <c r="T51" t="n">
        <v>0</v>
      </c>
      <c r="U51" t="n">
        <v>0</v>
      </c>
      <c r="V51" t="n">
        <v>0</v>
      </c>
      <c r="W51" t="n">
        <v>1</v>
      </c>
      <c r="X51" t="n">
        <v>0</v>
      </c>
      <c r="Y51" t="n">
        <v>0</v>
      </c>
      <c r="Z51" t="n">
        <v>0</v>
      </c>
      <c r="AA51" t="n">
        <v>0</v>
      </c>
      <c r="AB51" t="n">
        <v>0</v>
      </c>
      <c r="AC51" t="n">
        <v>0</v>
      </c>
      <c r="AD51" t="n">
        <v>0</v>
      </c>
      <c r="AE51" t="n">
        <v>0</v>
      </c>
      <c r="AF51" t="n">
        <v>0</v>
      </c>
      <c r="AG51" t="n">
        <v>0</v>
      </c>
      <c r="AH51" t="n">
        <v>0</v>
      </c>
      <c r="AI51" t="n">
        <v>0</v>
      </c>
      <c r="AJ51" t="n">
        <v>0</v>
      </c>
      <c r="AK51" t="n">
        <v>0</v>
      </c>
      <c r="AL51" t="n">
        <v>0</v>
      </c>
      <c r="AM51" t="n">
        <v>0</v>
      </c>
      <c r="AN51" t="n">
        <v>0</v>
      </c>
      <c r="AO51" t="n">
        <v>0</v>
      </c>
      <c r="AP51" t="n">
        <v>0</v>
      </c>
      <c r="AQ51" t="n">
        <v>0</v>
      </c>
      <c r="AR51" t="n">
        <v>0</v>
      </c>
      <c r="AS51" t="n">
        <v>1</v>
      </c>
      <c r="AT51" t="n">
        <v>0</v>
      </c>
      <c r="AU51" s="63" t="n">
        <v>1</v>
      </c>
      <c r="AV51" s="64">
        <f>IFERROR(INDEX($B51:$AT51,1,'번호선택_참고표'!$C$55),0)+IFERROR(INDEX($B51:$AT51,1,'번호선택_참고표'!$D$55),0)+IFERROR(INDEX($B51:$AT51,1,'번호선택_참고표'!$E$55),0)+IFERROR(INDEX($B51:$AT51,1,'번호선택_참고표'!$F$55),0)+IFERROR(INDEX($B51:$AT51,1,'번호선택_참고표'!$G$55),0)+IFERROR(INDEX($B51:$AT51,1,'번호선택_참고표'!$H$55),0)</f>
        <v/>
      </c>
      <c r="AW51" s="64">
        <f>IF(OR('번호선택_참고표'!$C$55=$AU51,'번호선택_참고표'!$D$55=$AU51,'번호선택_참고표'!$E$55=$AU51,'번호선택_참고표'!$F$55=$AU51,'번호선택_참고표'!$G$55=$AU51,'번호선택_참고표'!$H$55=$AU51),1,0)</f>
        <v/>
      </c>
      <c r="AX51" s="64">
        <f>IF(AV51=6,6,IF(AND(AV51=5,AW51=1),5,IF(AND(AV51=5,AW51=0),4,IF(AV51=4,3,IF(AV51=3,2,0)))))</f>
        <v/>
      </c>
      <c r="AY51" s="64">
        <f>IF(AV51=6,"1등",IF(AND(AV51=5,AW51=1),"2등",IF(AND(AV51=5,AW51=0),"3등",IF(AV51=4,"4등",IF(AV51=3,"5등","-")))))</f>
        <v/>
      </c>
      <c r="AZ51" s="64">
        <f>AV51*10000+AW51*1000+ROW()</f>
        <v/>
      </c>
      <c r="BB51" s="63" t="inlineStr">
        <is>
          <t>2 10 12 15 22 44</t>
        </is>
      </c>
    </row>
    <row r="52">
      <c r="A52" s="64" t="n">
        <v>51</v>
      </c>
      <c r="B52" t="n">
        <v>0</v>
      </c>
      <c r="C52" t="n">
        <v>1</v>
      </c>
      <c r="D52" t="n">
        <v>1</v>
      </c>
      <c r="E52" t="n">
        <v>0</v>
      </c>
      <c r="F52" t="n">
        <v>0</v>
      </c>
      <c r="G52" t="n">
        <v>0</v>
      </c>
      <c r="H52" t="n">
        <v>0</v>
      </c>
      <c r="I52" t="n">
        <v>0</v>
      </c>
      <c r="J52" t="n">
        <v>0</v>
      </c>
      <c r="K52" t="n">
        <v>0</v>
      </c>
      <c r="L52" t="n">
        <v>1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 t="n">
        <v>0</v>
      </c>
      <c r="U52" t="n">
        <v>0</v>
      </c>
      <c r="V52" t="n">
        <v>0</v>
      </c>
      <c r="W52" t="n">
        <v>0</v>
      </c>
      <c r="X52" t="n">
        <v>0</v>
      </c>
      <c r="Y52" t="n">
        <v>0</v>
      </c>
      <c r="Z52" t="n">
        <v>0</v>
      </c>
      <c r="AA52" t="n">
        <v>1</v>
      </c>
      <c r="AB52" t="n">
        <v>0</v>
      </c>
      <c r="AC52" t="n">
        <v>0</v>
      </c>
      <c r="AD52" t="n">
        <v>0</v>
      </c>
      <c r="AE52" t="n">
        <v>0</v>
      </c>
      <c r="AF52" t="n">
        <v>0</v>
      </c>
      <c r="AG52" t="n">
        <v>0</v>
      </c>
      <c r="AH52" t="n">
        <v>0</v>
      </c>
      <c r="AI52" t="n">
        <v>0</v>
      </c>
      <c r="AJ52" t="n">
        <v>0</v>
      </c>
      <c r="AK52" t="n">
        <v>0</v>
      </c>
      <c r="AL52" t="n">
        <v>0</v>
      </c>
      <c r="AM52" t="n">
        <v>0</v>
      </c>
      <c r="AN52" t="n">
        <v>0</v>
      </c>
      <c r="AO52" t="n">
        <v>0</v>
      </c>
      <c r="AP52" t="n">
        <v>0</v>
      </c>
      <c r="AQ52" t="n">
        <v>0</v>
      </c>
      <c r="AR52" t="n">
        <v>0</v>
      </c>
      <c r="AS52" t="n">
        <v>1</v>
      </c>
      <c r="AT52" t="n">
        <v>0</v>
      </c>
      <c r="AU52" s="63" t="n">
        <v>35</v>
      </c>
      <c r="AV52" s="64">
        <f>IFERROR(INDEX($B52:$AT52,1,'번호선택_참고표'!$C$55),0)+IFERROR(INDEX($B52:$AT52,1,'번호선택_참고표'!$D$55),0)+IFERROR(INDEX($B52:$AT52,1,'번호선택_참고표'!$E$55),0)+IFERROR(INDEX($B52:$AT52,1,'번호선택_참고표'!$F$55),0)+IFERROR(INDEX($B52:$AT52,1,'번호선택_참고표'!$G$55),0)+IFERROR(INDEX($B52:$AT52,1,'번호선택_참고표'!$H$55),0)</f>
        <v/>
      </c>
      <c r="AW52" s="64">
        <f>IF(OR('번호선택_참고표'!$C$55=$AU52,'번호선택_참고표'!$D$55=$AU52,'번호선택_참고표'!$E$55=$AU52,'번호선택_참고표'!$F$55=$AU52,'번호선택_참고표'!$G$55=$AU52,'번호선택_참고표'!$H$55=$AU52),1,0)</f>
        <v/>
      </c>
      <c r="AX52" s="64">
        <f>IF(AV52=6,6,IF(AND(AV52=5,AW52=1),5,IF(AND(AV52=5,AW52=0),4,IF(AV52=4,3,IF(AV52=3,2,0)))))</f>
        <v/>
      </c>
      <c r="AY52" s="64">
        <f>IF(AV52=6,"1등",IF(AND(AV52=5,AW52=1),"2등",IF(AND(AV52=5,AW52=0),"3등",IF(AV52=4,"4등",IF(AV52=3,"5등","-")))))</f>
        <v/>
      </c>
      <c r="AZ52" s="64">
        <f>AV52*10000+AW52*1000+ROW()</f>
        <v/>
      </c>
      <c r="BB52" s="63" t="inlineStr">
        <is>
          <t>2 3 11 16 26 44</t>
        </is>
      </c>
    </row>
    <row r="53">
      <c r="A53" s="64" t="n">
        <v>52</v>
      </c>
      <c r="B53" t="n">
        <v>0</v>
      </c>
      <c r="C53" t="n">
        <v>1</v>
      </c>
      <c r="D53" t="n">
        <v>0</v>
      </c>
      <c r="E53" t="n">
        <v>1</v>
      </c>
      <c r="F53" t="n">
        <v>0</v>
      </c>
      <c r="G53" t="n">
        <v>0</v>
      </c>
      <c r="H53" t="n">
        <v>0</v>
      </c>
      <c r="I53" t="n">
        <v>0</v>
      </c>
      <c r="J53" t="n">
        <v>0</v>
      </c>
      <c r="K53" t="n">
        <v>0</v>
      </c>
      <c r="L53" t="n">
        <v>0</v>
      </c>
      <c r="M53" t="n">
        <v>0</v>
      </c>
      <c r="N53" t="n">
        <v>0</v>
      </c>
      <c r="O53" t="n">
        <v>0</v>
      </c>
      <c r="P53" t="n">
        <v>1</v>
      </c>
      <c r="Q53" t="n">
        <v>1</v>
      </c>
      <c r="R53" t="n">
        <v>0</v>
      </c>
      <c r="S53" t="n">
        <v>0</v>
      </c>
      <c r="T53" t="n">
        <v>0</v>
      </c>
      <c r="U53" t="n">
        <v>1</v>
      </c>
      <c r="V53" t="n">
        <v>0</v>
      </c>
      <c r="W53" t="n">
        <v>0</v>
      </c>
      <c r="X53" t="n">
        <v>0</v>
      </c>
      <c r="Y53" t="n">
        <v>0</v>
      </c>
      <c r="Z53" t="n">
        <v>0</v>
      </c>
      <c r="AA53" t="n">
        <v>0</v>
      </c>
      <c r="AB53" t="n">
        <v>0</v>
      </c>
      <c r="AC53" t="n">
        <v>0</v>
      </c>
      <c r="AD53" t="n">
        <v>1</v>
      </c>
      <c r="AE53" t="n">
        <v>0</v>
      </c>
      <c r="AF53" t="n">
        <v>0</v>
      </c>
      <c r="AG53" t="n">
        <v>0</v>
      </c>
      <c r="AH53" t="n">
        <v>0</v>
      </c>
      <c r="AI53" t="n">
        <v>0</v>
      </c>
      <c r="AJ53" t="n">
        <v>0</v>
      </c>
      <c r="AK53" t="n">
        <v>0</v>
      </c>
      <c r="AL53" t="n">
        <v>0</v>
      </c>
      <c r="AM53" t="n">
        <v>0</v>
      </c>
      <c r="AN53" t="n">
        <v>0</v>
      </c>
      <c r="AO53" t="n">
        <v>0</v>
      </c>
      <c r="AP53" t="n">
        <v>0</v>
      </c>
      <c r="AQ53" t="n">
        <v>0</v>
      </c>
      <c r="AR53" t="n">
        <v>0</v>
      </c>
      <c r="AS53" t="n">
        <v>0</v>
      </c>
      <c r="AT53" t="n">
        <v>0</v>
      </c>
      <c r="AU53" s="63" t="n">
        <v>1</v>
      </c>
      <c r="AV53" s="64">
        <f>IFERROR(INDEX($B53:$AT53,1,'번호선택_참고표'!$C$55),0)+IFERROR(INDEX($B53:$AT53,1,'번호선택_참고표'!$D$55),0)+IFERROR(INDEX($B53:$AT53,1,'번호선택_참고표'!$E$55),0)+IFERROR(INDEX($B53:$AT53,1,'번호선택_참고표'!$F$55),0)+IFERROR(INDEX($B53:$AT53,1,'번호선택_참고표'!$G$55),0)+IFERROR(INDEX($B53:$AT53,1,'번호선택_참고표'!$H$55),0)</f>
        <v/>
      </c>
      <c r="AW53" s="64">
        <f>IF(OR('번호선택_참고표'!$C$55=$AU53,'번호선택_참고표'!$D$55=$AU53,'번호선택_참고표'!$E$55=$AU53,'번호선택_참고표'!$F$55=$AU53,'번호선택_참고표'!$G$55=$AU53,'번호선택_참고표'!$H$55=$AU53),1,0)</f>
        <v/>
      </c>
      <c r="AX53" s="64">
        <f>IF(AV53=6,6,IF(AND(AV53=5,AW53=1),5,IF(AND(AV53=5,AW53=0),4,IF(AV53=4,3,IF(AV53=3,2,0)))))</f>
        <v/>
      </c>
      <c r="AY53" s="64">
        <f>IF(AV53=6,"1등",IF(AND(AV53=5,AW53=1),"2등",IF(AND(AV53=5,AW53=0),"3등",IF(AV53=4,"4등",IF(AV53=3,"5등","-")))))</f>
        <v/>
      </c>
      <c r="AZ53" s="64">
        <f>AV53*10000+AW53*1000+ROW()</f>
        <v/>
      </c>
      <c r="BB53" s="63" t="inlineStr">
        <is>
          <t>2 4 15 16 20 29</t>
        </is>
      </c>
    </row>
    <row r="54">
      <c r="A54" s="64" t="n">
        <v>53</v>
      </c>
      <c r="B54" t="n">
        <v>0</v>
      </c>
      <c r="C54" t="n">
        <v>0</v>
      </c>
      <c r="D54" t="n">
        <v>0</v>
      </c>
      <c r="E54" t="n">
        <v>0</v>
      </c>
      <c r="F54" t="n">
        <v>0</v>
      </c>
      <c r="G54" t="n">
        <v>0</v>
      </c>
      <c r="H54" t="n">
        <v>1</v>
      </c>
      <c r="I54" t="n">
        <v>1</v>
      </c>
      <c r="J54" t="n">
        <v>0</v>
      </c>
      <c r="K54" t="n">
        <v>0</v>
      </c>
      <c r="L54" t="n">
        <v>0</v>
      </c>
      <c r="M54" t="n">
        <v>0</v>
      </c>
      <c r="N54" t="n">
        <v>0</v>
      </c>
      <c r="O54" t="n">
        <v>1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 t="n">
        <v>0</v>
      </c>
      <c r="V54" t="n">
        <v>0</v>
      </c>
      <c r="W54" t="n">
        <v>0</v>
      </c>
      <c r="X54" t="n">
        <v>0</v>
      </c>
      <c r="Y54" t="n">
        <v>0</v>
      </c>
      <c r="Z54" t="n">
        <v>0</v>
      </c>
      <c r="AA54" t="n">
        <v>0</v>
      </c>
      <c r="AB54" t="n">
        <v>0</v>
      </c>
      <c r="AC54" t="n">
        <v>0</v>
      </c>
      <c r="AD54" t="n">
        <v>0</v>
      </c>
      <c r="AE54" t="n">
        <v>0</v>
      </c>
      <c r="AF54" t="n">
        <v>0</v>
      </c>
      <c r="AG54" t="n">
        <v>1</v>
      </c>
      <c r="AH54" t="n">
        <v>1</v>
      </c>
      <c r="AI54" t="n">
        <v>0</v>
      </c>
      <c r="AJ54" t="n">
        <v>0</v>
      </c>
      <c r="AK54" t="n">
        <v>0</v>
      </c>
      <c r="AL54" t="n">
        <v>0</v>
      </c>
      <c r="AM54" t="n">
        <v>0</v>
      </c>
      <c r="AN54" t="n">
        <v>1</v>
      </c>
      <c r="AO54" t="n">
        <v>0</v>
      </c>
      <c r="AP54" t="n">
        <v>0</v>
      </c>
      <c r="AQ54" t="n">
        <v>0</v>
      </c>
      <c r="AR54" t="n">
        <v>0</v>
      </c>
      <c r="AS54" t="n">
        <v>0</v>
      </c>
      <c r="AT54" t="n">
        <v>0</v>
      </c>
      <c r="AU54" s="63" t="n">
        <v>42</v>
      </c>
      <c r="AV54" s="64">
        <f>IFERROR(INDEX($B54:$AT54,1,'번호선택_참고표'!$C$55),0)+IFERROR(INDEX($B54:$AT54,1,'번호선택_참고표'!$D$55),0)+IFERROR(INDEX($B54:$AT54,1,'번호선택_참고표'!$E$55),0)+IFERROR(INDEX($B54:$AT54,1,'번호선택_참고표'!$F$55),0)+IFERROR(INDEX($B54:$AT54,1,'번호선택_참고표'!$G$55),0)+IFERROR(INDEX($B54:$AT54,1,'번호선택_참고표'!$H$55),0)</f>
        <v/>
      </c>
      <c r="AW54" s="64">
        <f>IF(OR('번호선택_참고표'!$C$55=$AU54,'번호선택_참고표'!$D$55=$AU54,'번호선택_참고표'!$E$55=$AU54,'번호선택_참고표'!$F$55=$AU54,'번호선택_참고표'!$G$55=$AU54,'번호선택_참고표'!$H$55=$AU54),1,0)</f>
        <v/>
      </c>
      <c r="AX54" s="64">
        <f>IF(AV54=6,6,IF(AND(AV54=5,AW54=1),5,IF(AND(AV54=5,AW54=0),4,IF(AV54=4,3,IF(AV54=3,2,0)))))</f>
        <v/>
      </c>
      <c r="AY54" s="64">
        <f>IF(AV54=6,"1등",IF(AND(AV54=5,AW54=1),"2등",IF(AND(AV54=5,AW54=0),"3등",IF(AV54=4,"4등",IF(AV54=3,"5등","-")))))</f>
        <v/>
      </c>
      <c r="AZ54" s="64">
        <f>AV54*10000+AW54*1000+ROW()</f>
        <v/>
      </c>
      <c r="BB54" s="63" t="inlineStr">
        <is>
          <t>7 8 14 32 33 39</t>
        </is>
      </c>
    </row>
    <row r="55">
      <c r="A55" s="64" t="n">
        <v>54</v>
      </c>
      <c r="B55" t="n">
        <v>1</v>
      </c>
      <c r="C55" t="n">
        <v>0</v>
      </c>
      <c r="D55" t="n">
        <v>0</v>
      </c>
      <c r="E55" t="n">
        <v>0</v>
      </c>
      <c r="F55" t="n">
        <v>0</v>
      </c>
      <c r="G55" t="n">
        <v>0</v>
      </c>
      <c r="H55" t="n">
        <v>0</v>
      </c>
      <c r="I55" t="n">
        <v>1</v>
      </c>
      <c r="J55" t="n">
        <v>0</v>
      </c>
      <c r="K55" t="n">
        <v>0</v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 t="n">
        <v>0</v>
      </c>
      <c r="U55" t="n">
        <v>0</v>
      </c>
      <c r="V55" t="n">
        <v>1</v>
      </c>
      <c r="W55" t="n">
        <v>0</v>
      </c>
      <c r="X55" t="n">
        <v>0</v>
      </c>
      <c r="Y55" t="n">
        <v>0</v>
      </c>
      <c r="Z55" t="n">
        <v>0</v>
      </c>
      <c r="AA55" t="n">
        <v>0</v>
      </c>
      <c r="AB55" t="n">
        <v>1</v>
      </c>
      <c r="AC55" t="n">
        <v>0</v>
      </c>
      <c r="AD55" t="n">
        <v>0</v>
      </c>
      <c r="AE55" t="n">
        <v>0</v>
      </c>
      <c r="AF55" t="n">
        <v>0</v>
      </c>
      <c r="AG55" t="n">
        <v>0</v>
      </c>
      <c r="AH55" t="n">
        <v>0</v>
      </c>
      <c r="AI55" t="n">
        <v>0</v>
      </c>
      <c r="AJ55" t="n">
        <v>0</v>
      </c>
      <c r="AK55" t="n">
        <v>1</v>
      </c>
      <c r="AL55" t="n">
        <v>0</v>
      </c>
      <c r="AM55" t="n">
        <v>0</v>
      </c>
      <c r="AN55" t="n">
        <v>1</v>
      </c>
      <c r="AO55" t="n">
        <v>0</v>
      </c>
      <c r="AP55" t="n">
        <v>0</v>
      </c>
      <c r="AQ55" t="n">
        <v>0</v>
      </c>
      <c r="AR55" t="n">
        <v>0</v>
      </c>
      <c r="AS55" t="n">
        <v>0</v>
      </c>
      <c r="AT55" t="n">
        <v>0</v>
      </c>
      <c r="AU55" s="63" t="n">
        <v>37</v>
      </c>
      <c r="AV55" s="64">
        <f>IFERROR(INDEX($B55:$AT55,1,'번호선택_참고표'!$C$55),0)+IFERROR(INDEX($B55:$AT55,1,'번호선택_참고표'!$D$55),0)+IFERROR(INDEX($B55:$AT55,1,'번호선택_참고표'!$E$55),0)+IFERROR(INDEX($B55:$AT55,1,'번호선택_참고표'!$F$55),0)+IFERROR(INDEX($B55:$AT55,1,'번호선택_참고표'!$G$55),0)+IFERROR(INDEX($B55:$AT55,1,'번호선택_참고표'!$H$55),0)</f>
        <v/>
      </c>
      <c r="AW55" s="64">
        <f>IF(OR('번호선택_참고표'!$C$55=$AU55,'번호선택_참고표'!$D$55=$AU55,'번호선택_참고표'!$E$55=$AU55,'번호선택_참고표'!$F$55=$AU55,'번호선택_참고표'!$G$55=$AU55,'번호선택_참고표'!$H$55=$AU55),1,0)</f>
        <v/>
      </c>
      <c r="AX55" s="64">
        <f>IF(AV55=6,6,IF(AND(AV55=5,AW55=1),5,IF(AND(AV55=5,AW55=0),4,IF(AV55=4,3,IF(AV55=3,2,0)))))</f>
        <v/>
      </c>
      <c r="AY55" s="64">
        <f>IF(AV55=6,"1등",IF(AND(AV55=5,AW55=1),"2등",IF(AND(AV55=5,AW55=0),"3등",IF(AV55=4,"4등",IF(AV55=3,"5등","-")))))</f>
        <v/>
      </c>
      <c r="AZ55" s="64">
        <f>AV55*10000+AW55*1000+ROW()</f>
        <v/>
      </c>
      <c r="BB55" s="63" t="inlineStr">
        <is>
          <t>1 8 21 27 36 39</t>
        </is>
      </c>
    </row>
    <row r="56">
      <c r="A56" s="64" t="n">
        <v>55</v>
      </c>
      <c r="B56" t="n">
        <v>0</v>
      </c>
      <c r="C56" t="n">
        <v>0</v>
      </c>
      <c r="D56" t="n">
        <v>0</v>
      </c>
      <c r="E56" t="n">
        <v>0</v>
      </c>
      <c r="F56" t="n">
        <v>0</v>
      </c>
      <c r="G56" t="n">
        <v>0</v>
      </c>
      <c r="H56" t="n">
        <v>0</v>
      </c>
      <c r="I56" t="n">
        <v>0</v>
      </c>
      <c r="J56" t="n">
        <v>0</v>
      </c>
      <c r="K56" t="n">
        <v>0</v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1</v>
      </c>
      <c r="S56" t="n">
        <v>0</v>
      </c>
      <c r="T56" t="n">
        <v>0</v>
      </c>
      <c r="U56" t="n">
        <v>0</v>
      </c>
      <c r="V56" t="n">
        <v>1</v>
      </c>
      <c r="W56" t="n">
        <v>0</v>
      </c>
      <c r="X56" t="n">
        <v>0</v>
      </c>
      <c r="Y56" t="n">
        <v>0</v>
      </c>
      <c r="Z56" t="n">
        <v>0</v>
      </c>
      <c r="AA56" t="n">
        <v>0</v>
      </c>
      <c r="AB56" t="n">
        <v>0</v>
      </c>
      <c r="AC56" t="n">
        <v>0</v>
      </c>
      <c r="AD56" t="n">
        <v>0</v>
      </c>
      <c r="AE56" t="n">
        <v>0</v>
      </c>
      <c r="AF56" t="n">
        <v>1</v>
      </c>
      <c r="AG56" t="n">
        <v>0</v>
      </c>
      <c r="AH56" t="n">
        <v>0</v>
      </c>
      <c r="AI56" t="n">
        <v>0</v>
      </c>
      <c r="AJ56" t="n">
        <v>0</v>
      </c>
      <c r="AK56" t="n">
        <v>0</v>
      </c>
      <c r="AL56" t="n">
        <v>1</v>
      </c>
      <c r="AM56" t="n">
        <v>0</v>
      </c>
      <c r="AN56" t="n">
        <v>0</v>
      </c>
      <c r="AO56" t="n">
        <v>1</v>
      </c>
      <c r="AP56" t="n">
        <v>0</v>
      </c>
      <c r="AQ56" t="n">
        <v>0</v>
      </c>
      <c r="AR56" t="n">
        <v>0</v>
      </c>
      <c r="AS56" t="n">
        <v>1</v>
      </c>
      <c r="AT56" t="n">
        <v>0</v>
      </c>
      <c r="AU56" s="63" t="n">
        <v>7</v>
      </c>
      <c r="AV56" s="64">
        <f>IFERROR(INDEX($B56:$AT56,1,'번호선택_참고표'!$C$55),0)+IFERROR(INDEX($B56:$AT56,1,'번호선택_참고표'!$D$55),0)+IFERROR(INDEX($B56:$AT56,1,'번호선택_참고표'!$E$55),0)+IFERROR(INDEX($B56:$AT56,1,'번호선택_참고표'!$F$55),0)+IFERROR(INDEX($B56:$AT56,1,'번호선택_참고표'!$G$55),0)+IFERROR(INDEX($B56:$AT56,1,'번호선택_참고표'!$H$55),0)</f>
        <v/>
      </c>
      <c r="AW56" s="64">
        <f>IF(OR('번호선택_참고표'!$C$55=$AU56,'번호선택_참고표'!$D$55=$AU56,'번호선택_참고표'!$E$55=$AU56,'번호선택_참고표'!$F$55=$AU56,'번호선택_참고표'!$G$55=$AU56,'번호선택_참고표'!$H$55=$AU56),1,0)</f>
        <v/>
      </c>
      <c r="AX56" s="64">
        <f>IF(AV56=6,6,IF(AND(AV56=5,AW56=1),5,IF(AND(AV56=5,AW56=0),4,IF(AV56=4,3,IF(AV56=3,2,0)))))</f>
        <v/>
      </c>
      <c r="AY56" s="64">
        <f>IF(AV56=6,"1등",IF(AND(AV56=5,AW56=1),"2등",IF(AND(AV56=5,AW56=0),"3등",IF(AV56=4,"4등",IF(AV56=3,"5등","-")))))</f>
        <v/>
      </c>
      <c r="AZ56" s="64">
        <f>AV56*10000+AW56*1000+ROW()</f>
        <v/>
      </c>
      <c r="BB56" s="63" t="inlineStr">
        <is>
          <t>17 21 31 37 40 44</t>
        </is>
      </c>
    </row>
    <row r="57">
      <c r="A57" s="64" t="n">
        <v>56</v>
      </c>
      <c r="B57" t="n">
        <v>0</v>
      </c>
      <c r="C57" t="n">
        <v>0</v>
      </c>
      <c r="D57" t="n">
        <v>0</v>
      </c>
      <c r="E57" t="n">
        <v>0</v>
      </c>
      <c r="F57" t="n">
        <v>0</v>
      </c>
      <c r="G57" t="n">
        <v>0</v>
      </c>
      <c r="H57" t="n">
        <v>0</v>
      </c>
      <c r="I57" t="n">
        <v>0</v>
      </c>
      <c r="J57" t="n">
        <v>0</v>
      </c>
      <c r="K57" t="n">
        <v>1</v>
      </c>
      <c r="L57" t="n">
        <v>0</v>
      </c>
      <c r="M57" t="n">
        <v>0</v>
      </c>
      <c r="N57" t="n">
        <v>0</v>
      </c>
      <c r="O57" t="n">
        <v>1</v>
      </c>
      <c r="P57" t="n">
        <v>0</v>
      </c>
      <c r="Q57" t="n">
        <v>0</v>
      </c>
      <c r="R57" t="n">
        <v>0</v>
      </c>
      <c r="S57" t="n">
        <v>0</v>
      </c>
      <c r="T57" t="n">
        <v>0</v>
      </c>
      <c r="U57" t="n">
        <v>0</v>
      </c>
      <c r="V57" t="n">
        <v>0</v>
      </c>
      <c r="W57" t="n">
        <v>0</v>
      </c>
      <c r="X57" t="n">
        <v>0</v>
      </c>
      <c r="Y57" t="n">
        <v>0</v>
      </c>
      <c r="Z57" t="n">
        <v>0</v>
      </c>
      <c r="AA57" t="n">
        <v>0</v>
      </c>
      <c r="AB57" t="n">
        <v>0</v>
      </c>
      <c r="AC57" t="n">
        <v>0</v>
      </c>
      <c r="AD57" t="n">
        <v>0</v>
      </c>
      <c r="AE57" t="n">
        <v>1</v>
      </c>
      <c r="AF57" t="n">
        <v>1</v>
      </c>
      <c r="AG57" t="n">
        <v>0</v>
      </c>
      <c r="AH57" t="n">
        <v>1</v>
      </c>
      <c r="AI57" t="n">
        <v>0</v>
      </c>
      <c r="AJ57" t="n">
        <v>0</v>
      </c>
      <c r="AK57" t="n">
        <v>0</v>
      </c>
      <c r="AL57" t="n">
        <v>1</v>
      </c>
      <c r="AM57" t="n">
        <v>0</v>
      </c>
      <c r="AN57" t="n">
        <v>0</v>
      </c>
      <c r="AO57" t="n">
        <v>0</v>
      </c>
      <c r="AP57" t="n">
        <v>0</v>
      </c>
      <c r="AQ57" t="n">
        <v>0</v>
      </c>
      <c r="AR57" t="n">
        <v>0</v>
      </c>
      <c r="AS57" t="n">
        <v>0</v>
      </c>
      <c r="AT57" t="n">
        <v>0</v>
      </c>
      <c r="AU57" s="63" t="n">
        <v>19</v>
      </c>
      <c r="AV57" s="64">
        <f>IFERROR(INDEX($B57:$AT57,1,'번호선택_참고표'!$C$55),0)+IFERROR(INDEX($B57:$AT57,1,'번호선택_참고표'!$D$55),0)+IFERROR(INDEX($B57:$AT57,1,'번호선택_참고표'!$E$55),0)+IFERROR(INDEX($B57:$AT57,1,'번호선택_참고표'!$F$55),0)+IFERROR(INDEX($B57:$AT57,1,'번호선택_참고표'!$G$55),0)+IFERROR(INDEX($B57:$AT57,1,'번호선택_참고표'!$H$55),0)</f>
        <v/>
      </c>
      <c r="AW57" s="64">
        <f>IF(OR('번호선택_참고표'!$C$55=$AU57,'번호선택_참고표'!$D$55=$AU57,'번호선택_참고표'!$E$55=$AU57,'번호선택_참고표'!$F$55=$AU57,'번호선택_참고표'!$G$55=$AU57,'번호선택_참고표'!$H$55=$AU57),1,0)</f>
        <v/>
      </c>
      <c r="AX57" s="64">
        <f>IF(AV57=6,6,IF(AND(AV57=5,AW57=1),5,IF(AND(AV57=5,AW57=0),4,IF(AV57=4,3,IF(AV57=3,2,0)))))</f>
        <v/>
      </c>
      <c r="AY57" s="64">
        <f>IF(AV57=6,"1등",IF(AND(AV57=5,AW57=1),"2등",IF(AND(AV57=5,AW57=0),"3등",IF(AV57=4,"4등",IF(AV57=3,"5등","-")))))</f>
        <v/>
      </c>
      <c r="AZ57" s="64">
        <f>AV57*10000+AW57*1000+ROW()</f>
        <v/>
      </c>
      <c r="BB57" s="63" t="inlineStr">
        <is>
          <t>10 14 30 31 33 37</t>
        </is>
      </c>
    </row>
    <row r="58">
      <c r="A58" s="64" t="n">
        <v>57</v>
      </c>
      <c r="B58" t="n">
        <v>0</v>
      </c>
      <c r="C58" t="n">
        <v>0</v>
      </c>
      <c r="D58" t="n">
        <v>0</v>
      </c>
      <c r="E58" t="n">
        <v>0</v>
      </c>
      <c r="F58" t="n">
        <v>0</v>
      </c>
      <c r="G58" t="n">
        <v>0</v>
      </c>
      <c r="H58" t="n">
        <v>1</v>
      </c>
      <c r="I58" t="n">
        <v>0</v>
      </c>
      <c r="J58" t="n">
        <v>0</v>
      </c>
      <c r="K58" t="n">
        <v>1</v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1</v>
      </c>
      <c r="R58" t="n">
        <v>0</v>
      </c>
      <c r="S58" t="n">
        <v>0</v>
      </c>
      <c r="T58" t="n">
        <v>0</v>
      </c>
      <c r="U58" t="n">
        <v>0</v>
      </c>
      <c r="V58" t="n">
        <v>0</v>
      </c>
      <c r="W58" t="n">
        <v>0</v>
      </c>
      <c r="X58" t="n">
        <v>0</v>
      </c>
      <c r="Y58" t="n">
        <v>0</v>
      </c>
      <c r="Z58" t="n">
        <v>1</v>
      </c>
      <c r="AA58" t="n">
        <v>0</v>
      </c>
      <c r="AB58" t="n">
        <v>0</v>
      </c>
      <c r="AC58" t="n">
        <v>0</v>
      </c>
      <c r="AD58" t="n">
        <v>1</v>
      </c>
      <c r="AE58" t="n">
        <v>0</v>
      </c>
      <c r="AF58" t="n">
        <v>0</v>
      </c>
      <c r="AG58" t="n">
        <v>0</v>
      </c>
      <c r="AH58" t="n">
        <v>0</v>
      </c>
      <c r="AI58" t="n">
        <v>0</v>
      </c>
      <c r="AJ58" t="n">
        <v>0</v>
      </c>
      <c r="AK58" t="n">
        <v>0</v>
      </c>
      <c r="AL58" t="n">
        <v>0</v>
      </c>
      <c r="AM58" t="n">
        <v>0</v>
      </c>
      <c r="AN58" t="n">
        <v>0</v>
      </c>
      <c r="AO58" t="n">
        <v>0</v>
      </c>
      <c r="AP58" t="n">
        <v>0</v>
      </c>
      <c r="AQ58" t="n">
        <v>0</v>
      </c>
      <c r="AR58" t="n">
        <v>0</v>
      </c>
      <c r="AS58" t="n">
        <v>1</v>
      </c>
      <c r="AT58" t="n">
        <v>0</v>
      </c>
      <c r="AU58" s="63" t="n">
        <v>6</v>
      </c>
      <c r="AV58" s="64">
        <f>IFERROR(INDEX($B58:$AT58,1,'번호선택_참고표'!$C$55),0)+IFERROR(INDEX($B58:$AT58,1,'번호선택_참고표'!$D$55),0)+IFERROR(INDEX($B58:$AT58,1,'번호선택_참고표'!$E$55),0)+IFERROR(INDEX($B58:$AT58,1,'번호선택_참고표'!$F$55),0)+IFERROR(INDEX($B58:$AT58,1,'번호선택_참고표'!$G$55),0)+IFERROR(INDEX($B58:$AT58,1,'번호선택_참고표'!$H$55),0)</f>
        <v/>
      </c>
      <c r="AW58" s="64">
        <f>IF(OR('번호선택_참고표'!$C$55=$AU58,'번호선택_참고표'!$D$55=$AU58,'번호선택_참고표'!$E$55=$AU58,'번호선택_참고표'!$F$55=$AU58,'번호선택_참고표'!$G$55=$AU58,'번호선택_참고표'!$H$55=$AU58),1,0)</f>
        <v/>
      </c>
      <c r="AX58" s="64">
        <f>IF(AV58=6,6,IF(AND(AV58=5,AW58=1),5,IF(AND(AV58=5,AW58=0),4,IF(AV58=4,3,IF(AV58=3,2,0)))))</f>
        <v/>
      </c>
      <c r="AY58" s="64">
        <f>IF(AV58=6,"1등",IF(AND(AV58=5,AW58=1),"2등",IF(AND(AV58=5,AW58=0),"3등",IF(AV58=4,"4등",IF(AV58=3,"5등","-")))))</f>
        <v/>
      </c>
      <c r="AZ58" s="64">
        <f>AV58*10000+AW58*1000+ROW()</f>
        <v/>
      </c>
      <c r="BB58" s="63" t="inlineStr">
        <is>
          <t>7 10 16 25 29 44</t>
        </is>
      </c>
    </row>
    <row r="59">
      <c r="A59" s="64" t="n">
        <v>58</v>
      </c>
      <c r="B59" t="n">
        <v>0</v>
      </c>
      <c r="C59" t="n">
        <v>0</v>
      </c>
      <c r="D59" t="n">
        <v>0</v>
      </c>
      <c r="E59" t="n">
        <v>0</v>
      </c>
      <c r="F59" t="n">
        <v>0</v>
      </c>
      <c r="G59" t="n">
        <v>0</v>
      </c>
      <c r="H59" t="n">
        <v>0</v>
      </c>
      <c r="I59" t="n">
        <v>0</v>
      </c>
      <c r="J59" t="n">
        <v>0</v>
      </c>
      <c r="K59" t="n">
        <v>1</v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 t="n">
        <v>0</v>
      </c>
      <c r="V59" t="n">
        <v>0</v>
      </c>
      <c r="W59" t="n">
        <v>0</v>
      </c>
      <c r="X59" t="n">
        <v>0</v>
      </c>
      <c r="Y59" t="n">
        <v>1</v>
      </c>
      <c r="Z59" t="n">
        <v>1</v>
      </c>
      <c r="AA59" t="n">
        <v>0</v>
      </c>
      <c r="AB59" t="n">
        <v>0</v>
      </c>
      <c r="AC59" t="n">
        <v>0</v>
      </c>
      <c r="AD59" t="n">
        <v>0</v>
      </c>
      <c r="AE59" t="n">
        <v>0</v>
      </c>
      <c r="AF59" t="n">
        <v>0</v>
      </c>
      <c r="AG59" t="n">
        <v>0</v>
      </c>
      <c r="AH59" t="n">
        <v>1</v>
      </c>
      <c r="AI59" t="n">
        <v>0</v>
      </c>
      <c r="AJ59" t="n">
        <v>0</v>
      </c>
      <c r="AK59" t="n">
        <v>0</v>
      </c>
      <c r="AL59" t="n">
        <v>0</v>
      </c>
      <c r="AM59" t="n">
        <v>0</v>
      </c>
      <c r="AN59" t="n">
        <v>0</v>
      </c>
      <c r="AO59" t="n">
        <v>1</v>
      </c>
      <c r="AP59" t="n">
        <v>0</v>
      </c>
      <c r="AQ59" t="n">
        <v>0</v>
      </c>
      <c r="AR59" t="n">
        <v>0</v>
      </c>
      <c r="AS59" t="n">
        <v>1</v>
      </c>
      <c r="AT59" t="n">
        <v>0</v>
      </c>
      <c r="AU59" s="63" t="n">
        <v>1</v>
      </c>
      <c r="AV59" s="64">
        <f>IFERROR(INDEX($B59:$AT59,1,'번호선택_참고표'!$C$55),0)+IFERROR(INDEX($B59:$AT59,1,'번호선택_참고표'!$D$55),0)+IFERROR(INDEX($B59:$AT59,1,'번호선택_참고표'!$E$55),0)+IFERROR(INDEX($B59:$AT59,1,'번호선택_참고표'!$F$55),0)+IFERROR(INDEX($B59:$AT59,1,'번호선택_참고표'!$G$55),0)+IFERROR(INDEX($B59:$AT59,1,'번호선택_참고표'!$H$55),0)</f>
        <v/>
      </c>
      <c r="AW59" s="64">
        <f>IF(OR('번호선택_참고표'!$C$55=$AU59,'번호선택_참고표'!$D$55=$AU59,'번호선택_참고표'!$E$55=$AU59,'번호선택_참고표'!$F$55=$AU59,'번호선택_참고표'!$G$55=$AU59,'번호선택_참고표'!$H$55=$AU59),1,0)</f>
        <v/>
      </c>
      <c r="AX59" s="64">
        <f>IF(AV59=6,6,IF(AND(AV59=5,AW59=1),5,IF(AND(AV59=5,AW59=0),4,IF(AV59=4,3,IF(AV59=3,2,0)))))</f>
        <v/>
      </c>
      <c r="AY59" s="64">
        <f>IF(AV59=6,"1등",IF(AND(AV59=5,AW59=1),"2등",IF(AND(AV59=5,AW59=0),"3등",IF(AV59=4,"4등",IF(AV59=3,"5등","-")))))</f>
        <v/>
      </c>
      <c r="AZ59" s="64">
        <f>AV59*10000+AW59*1000+ROW()</f>
        <v/>
      </c>
      <c r="BB59" s="63" t="inlineStr">
        <is>
          <t>10 24 25 33 40 44</t>
        </is>
      </c>
    </row>
    <row r="60">
      <c r="A60" s="64" t="n">
        <v>59</v>
      </c>
      <c r="B60" t="n">
        <v>0</v>
      </c>
      <c r="C60" t="n">
        <v>0</v>
      </c>
      <c r="D60" t="n">
        <v>0</v>
      </c>
      <c r="E60" t="n">
        <v>0</v>
      </c>
      <c r="F60" t="n">
        <v>0</v>
      </c>
      <c r="G60" t="n">
        <v>1</v>
      </c>
      <c r="H60" t="n">
        <v>0</v>
      </c>
      <c r="I60" t="n">
        <v>0</v>
      </c>
      <c r="J60" t="n">
        <v>0</v>
      </c>
      <c r="K60" t="n">
        <v>0</v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0</v>
      </c>
      <c r="R60" t="n">
        <v>0</v>
      </c>
      <c r="S60" t="n">
        <v>0</v>
      </c>
      <c r="T60" t="n">
        <v>0</v>
      </c>
      <c r="U60" t="n">
        <v>0</v>
      </c>
      <c r="V60" t="n">
        <v>0</v>
      </c>
      <c r="W60" t="n">
        <v>0</v>
      </c>
      <c r="X60" t="n">
        <v>0</v>
      </c>
      <c r="Y60" t="n">
        <v>0</v>
      </c>
      <c r="Z60" t="n">
        <v>0</v>
      </c>
      <c r="AA60" t="n">
        <v>0</v>
      </c>
      <c r="AB60" t="n">
        <v>0</v>
      </c>
      <c r="AC60" t="n">
        <v>0</v>
      </c>
      <c r="AD60" t="n">
        <v>1</v>
      </c>
      <c r="AE60" t="n">
        <v>0</v>
      </c>
      <c r="AF60" t="n">
        <v>0</v>
      </c>
      <c r="AG60" t="n">
        <v>0</v>
      </c>
      <c r="AH60" t="n">
        <v>0</v>
      </c>
      <c r="AI60" t="n">
        <v>0</v>
      </c>
      <c r="AJ60" t="n">
        <v>0</v>
      </c>
      <c r="AK60" t="n">
        <v>1</v>
      </c>
      <c r="AL60" t="n">
        <v>0</v>
      </c>
      <c r="AM60" t="n">
        <v>0</v>
      </c>
      <c r="AN60" t="n">
        <v>1</v>
      </c>
      <c r="AO60" t="n">
        <v>0</v>
      </c>
      <c r="AP60" t="n">
        <v>1</v>
      </c>
      <c r="AQ60" t="n">
        <v>0</v>
      </c>
      <c r="AR60" t="n">
        <v>0</v>
      </c>
      <c r="AS60" t="n">
        <v>0</v>
      </c>
      <c r="AT60" t="n">
        <v>1</v>
      </c>
      <c r="AU60" s="63" t="n">
        <v>13</v>
      </c>
      <c r="AV60" s="64">
        <f>IFERROR(INDEX($B60:$AT60,1,'번호선택_참고표'!$C$55),0)+IFERROR(INDEX($B60:$AT60,1,'번호선택_참고표'!$D$55),0)+IFERROR(INDEX($B60:$AT60,1,'번호선택_참고표'!$E$55),0)+IFERROR(INDEX($B60:$AT60,1,'번호선택_참고표'!$F$55),0)+IFERROR(INDEX($B60:$AT60,1,'번호선택_참고표'!$G$55),0)+IFERROR(INDEX($B60:$AT60,1,'번호선택_참고표'!$H$55),0)</f>
        <v/>
      </c>
      <c r="AW60" s="64">
        <f>IF(OR('번호선택_참고표'!$C$55=$AU60,'번호선택_참고표'!$D$55=$AU60,'번호선택_참고표'!$E$55=$AU60,'번호선택_참고표'!$F$55=$AU60,'번호선택_참고표'!$G$55=$AU60,'번호선택_참고표'!$H$55=$AU60),1,0)</f>
        <v/>
      </c>
      <c r="AX60" s="64">
        <f>IF(AV60=6,6,IF(AND(AV60=5,AW60=1),5,IF(AND(AV60=5,AW60=0),4,IF(AV60=4,3,IF(AV60=3,2,0)))))</f>
        <v/>
      </c>
      <c r="AY60" s="64">
        <f>IF(AV60=6,"1등",IF(AND(AV60=5,AW60=1),"2등",IF(AND(AV60=5,AW60=0),"3등",IF(AV60=4,"4등",IF(AV60=3,"5등","-")))))</f>
        <v/>
      </c>
      <c r="AZ60" s="64">
        <f>AV60*10000+AW60*1000+ROW()</f>
        <v/>
      </c>
      <c r="BB60" s="63" t="inlineStr">
        <is>
          <t>6 29 36 39 41 45</t>
        </is>
      </c>
    </row>
    <row r="61">
      <c r="A61" s="64" t="n">
        <v>60</v>
      </c>
      <c r="B61" t="n">
        <v>0</v>
      </c>
      <c r="C61" t="n">
        <v>1</v>
      </c>
      <c r="D61" t="n">
        <v>0</v>
      </c>
      <c r="E61" t="n">
        <v>0</v>
      </c>
      <c r="F61" t="n">
        <v>0</v>
      </c>
      <c r="G61" t="n">
        <v>0</v>
      </c>
      <c r="H61" t="n">
        <v>0</v>
      </c>
      <c r="I61" t="n">
        <v>1</v>
      </c>
      <c r="J61" t="n">
        <v>0</v>
      </c>
      <c r="K61" t="n">
        <v>0</v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 t="n">
        <v>0</v>
      </c>
      <c r="V61" t="n">
        <v>0</v>
      </c>
      <c r="W61" t="n">
        <v>0</v>
      </c>
      <c r="X61" t="n">
        <v>0</v>
      </c>
      <c r="Y61" t="n">
        <v>0</v>
      </c>
      <c r="Z61" t="n">
        <v>1</v>
      </c>
      <c r="AA61" t="n">
        <v>0</v>
      </c>
      <c r="AB61" t="n">
        <v>0</v>
      </c>
      <c r="AC61" t="n">
        <v>0</v>
      </c>
      <c r="AD61" t="n">
        <v>0</v>
      </c>
      <c r="AE61" t="n">
        <v>0</v>
      </c>
      <c r="AF61" t="n">
        <v>0</v>
      </c>
      <c r="AG61" t="n">
        <v>0</v>
      </c>
      <c r="AH61" t="n">
        <v>0</v>
      </c>
      <c r="AI61" t="n">
        <v>0</v>
      </c>
      <c r="AJ61" t="n">
        <v>0</v>
      </c>
      <c r="AK61" t="n">
        <v>1</v>
      </c>
      <c r="AL61" t="n">
        <v>0</v>
      </c>
      <c r="AM61" t="n">
        <v>0</v>
      </c>
      <c r="AN61" t="n">
        <v>1</v>
      </c>
      <c r="AO61" t="n">
        <v>0</v>
      </c>
      <c r="AP61" t="n">
        <v>0</v>
      </c>
      <c r="AQ61" t="n">
        <v>1</v>
      </c>
      <c r="AR61" t="n">
        <v>0</v>
      </c>
      <c r="AS61" t="n">
        <v>0</v>
      </c>
      <c r="AT61" t="n">
        <v>0</v>
      </c>
      <c r="AU61" s="63" t="n">
        <v>11</v>
      </c>
      <c r="AV61" s="64">
        <f>IFERROR(INDEX($B61:$AT61,1,'번호선택_참고표'!$C$55),0)+IFERROR(INDEX($B61:$AT61,1,'번호선택_참고표'!$D$55),0)+IFERROR(INDEX($B61:$AT61,1,'번호선택_참고표'!$E$55),0)+IFERROR(INDEX($B61:$AT61,1,'번호선택_참고표'!$F$55),0)+IFERROR(INDEX($B61:$AT61,1,'번호선택_참고표'!$G$55),0)+IFERROR(INDEX($B61:$AT61,1,'번호선택_참고표'!$H$55),0)</f>
        <v/>
      </c>
      <c r="AW61" s="64">
        <f>IF(OR('번호선택_참고표'!$C$55=$AU61,'번호선택_참고표'!$D$55=$AU61,'번호선택_참고표'!$E$55=$AU61,'번호선택_참고표'!$F$55=$AU61,'번호선택_참고표'!$G$55=$AU61,'번호선택_참고표'!$H$55=$AU61),1,0)</f>
        <v/>
      </c>
      <c r="AX61" s="64">
        <f>IF(AV61=6,6,IF(AND(AV61=5,AW61=1),5,IF(AND(AV61=5,AW61=0),4,IF(AV61=4,3,IF(AV61=3,2,0)))))</f>
        <v/>
      </c>
      <c r="AY61" s="64">
        <f>IF(AV61=6,"1등",IF(AND(AV61=5,AW61=1),"2등",IF(AND(AV61=5,AW61=0),"3등",IF(AV61=4,"4등",IF(AV61=3,"5등","-")))))</f>
        <v/>
      </c>
      <c r="AZ61" s="64">
        <f>AV61*10000+AW61*1000+ROW()</f>
        <v/>
      </c>
      <c r="BB61" s="63" t="inlineStr">
        <is>
          <t>2 8 25 36 39 42</t>
        </is>
      </c>
    </row>
    <row r="62">
      <c r="A62" s="64" t="n">
        <v>61</v>
      </c>
      <c r="B62" t="n">
        <v>0</v>
      </c>
      <c r="C62" t="n">
        <v>0</v>
      </c>
      <c r="D62" t="n">
        <v>0</v>
      </c>
      <c r="E62" t="n">
        <v>0</v>
      </c>
      <c r="F62" t="n">
        <v>0</v>
      </c>
      <c r="G62" t="n">
        <v>0</v>
      </c>
      <c r="H62" t="n">
        <v>0</v>
      </c>
      <c r="I62" t="n">
        <v>0</v>
      </c>
      <c r="J62" t="n">
        <v>0</v>
      </c>
      <c r="K62" t="n">
        <v>0</v>
      </c>
      <c r="L62" t="n">
        <v>0</v>
      </c>
      <c r="M62" t="n">
        <v>0</v>
      </c>
      <c r="N62" t="n">
        <v>0</v>
      </c>
      <c r="O62" t="n">
        <v>1</v>
      </c>
      <c r="P62" t="n">
        <v>1</v>
      </c>
      <c r="Q62" t="n">
        <v>0</v>
      </c>
      <c r="R62" t="n">
        <v>0</v>
      </c>
      <c r="S62" t="n">
        <v>0</v>
      </c>
      <c r="T62" t="n">
        <v>1</v>
      </c>
      <c r="U62" t="n">
        <v>0</v>
      </c>
      <c r="V62" t="n">
        <v>0</v>
      </c>
      <c r="W62" t="n">
        <v>0</v>
      </c>
      <c r="X62" t="n">
        <v>0</v>
      </c>
      <c r="Y62" t="n">
        <v>0</v>
      </c>
      <c r="Z62" t="n">
        <v>0</v>
      </c>
      <c r="AA62" t="n">
        <v>0</v>
      </c>
      <c r="AB62" t="n">
        <v>0</v>
      </c>
      <c r="AC62" t="n">
        <v>0</v>
      </c>
      <c r="AD62" t="n">
        <v>0</v>
      </c>
      <c r="AE62" t="n">
        <v>1</v>
      </c>
      <c r="AF62" t="n">
        <v>0</v>
      </c>
      <c r="AG62" t="n">
        <v>0</v>
      </c>
      <c r="AH62" t="n">
        <v>0</v>
      </c>
      <c r="AI62" t="n">
        <v>0</v>
      </c>
      <c r="AJ62" t="n">
        <v>0</v>
      </c>
      <c r="AK62" t="n">
        <v>0</v>
      </c>
      <c r="AL62" t="n">
        <v>0</v>
      </c>
      <c r="AM62" t="n">
        <v>1</v>
      </c>
      <c r="AN62" t="n">
        <v>0</v>
      </c>
      <c r="AO62" t="n">
        <v>0</v>
      </c>
      <c r="AP62" t="n">
        <v>0</v>
      </c>
      <c r="AQ62" t="n">
        <v>0</v>
      </c>
      <c r="AR62" t="n">
        <v>1</v>
      </c>
      <c r="AS62" t="n">
        <v>0</v>
      </c>
      <c r="AT62" t="n">
        <v>0</v>
      </c>
      <c r="AU62" s="63" t="n">
        <v>8</v>
      </c>
      <c r="AV62" s="64">
        <f>IFERROR(INDEX($B62:$AT62,1,'번호선택_참고표'!$C$55),0)+IFERROR(INDEX($B62:$AT62,1,'번호선택_참고표'!$D$55),0)+IFERROR(INDEX($B62:$AT62,1,'번호선택_참고표'!$E$55),0)+IFERROR(INDEX($B62:$AT62,1,'번호선택_참고표'!$F$55),0)+IFERROR(INDEX($B62:$AT62,1,'번호선택_참고표'!$G$55),0)+IFERROR(INDEX($B62:$AT62,1,'번호선택_참고표'!$H$55),0)</f>
        <v/>
      </c>
      <c r="AW62" s="64">
        <f>IF(OR('번호선택_참고표'!$C$55=$AU62,'번호선택_참고표'!$D$55=$AU62,'번호선택_참고표'!$E$55=$AU62,'번호선택_참고표'!$F$55=$AU62,'번호선택_참고표'!$G$55=$AU62,'번호선택_참고표'!$H$55=$AU62),1,0)</f>
        <v/>
      </c>
      <c r="AX62" s="64">
        <f>IF(AV62=6,6,IF(AND(AV62=5,AW62=1),5,IF(AND(AV62=5,AW62=0),4,IF(AV62=4,3,IF(AV62=3,2,0)))))</f>
        <v/>
      </c>
      <c r="AY62" s="64">
        <f>IF(AV62=6,"1등",IF(AND(AV62=5,AW62=1),"2등",IF(AND(AV62=5,AW62=0),"3등",IF(AV62=4,"4등",IF(AV62=3,"5등","-")))))</f>
        <v/>
      </c>
      <c r="AZ62" s="64">
        <f>AV62*10000+AW62*1000+ROW()</f>
        <v/>
      </c>
      <c r="BB62" s="63" t="inlineStr">
        <is>
          <t>14 15 19 30 38 43</t>
        </is>
      </c>
    </row>
    <row r="63">
      <c r="A63" s="64" t="n">
        <v>62</v>
      </c>
      <c r="B63" t="n">
        <v>0</v>
      </c>
      <c r="C63" t="n">
        <v>0</v>
      </c>
      <c r="D63" t="n">
        <v>1</v>
      </c>
      <c r="E63" t="n">
        <v>0</v>
      </c>
      <c r="F63" t="n">
        <v>0</v>
      </c>
      <c r="G63" t="n">
        <v>0</v>
      </c>
      <c r="H63" t="n">
        <v>0</v>
      </c>
      <c r="I63" t="n">
        <v>1</v>
      </c>
      <c r="J63" t="n">
        <v>0</v>
      </c>
      <c r="K63" t="n">
        <v>0</v>
      </c>
      <c r="L63" t="n">
        <v>0</v>
      </c>
      <c r="M63" t="n">
        <v>0</v>
      </c>
      <c r="N63" t="n">
        <v>0</v>
      </c>
      <c r="O63" t="n">
        <v>0</v>
      </c>
      <c r="P63" t="n">
        <v>1</v>
      </c>
      <c r="Q63" t="n">
        <v>0</v>
      </c>
      <c r="R63" t="n">
        <v>0</v>
      </c>
      <c r="S63" t="n">
        <v>0</v>
      </c>
      <c r="T63" t="n">
        <v>0</v>
      </c>
      <c r="U63" t="n">
        <v>0</v>
      </c>
      <c r="V63" t="n">
        <v>0</v>
      </c>
      <c r="W63" t="n">
        <v>0</v>
      </c>
      <c r="X63" t="n">
        <v>0</v>
      </c>
      <c r="Y63" t="n">
        <v>0</v>
      </c>
      <c r="Z63" t="n">
        <v>0</v>
      </c>
      <c r="AA63" t="n">
        <v>0</v>
      </c>
      <c r="AB63" t="n">
        <v>1</v>
      </c>
      <c r="AC63" t="n">
        <v>0</v>
      </c>
      <c r="AD63" t="n">
        <v>1</v>
      </c>
      <c r="AE63" t="n">
        <v>0</v>
      </c>
      <c r="AF63" t="n">
        <v>0</v>
      </c>
      <c r="AG63" t="n">
        <v>0</v>
      </c>
      <c r="AH63" t="n">
        <v>0</v>
      </c>
      <c r="AI63" t="n">
        <v>0</v>
      </c>
      <c r="AJ63" t="n">
        <v>1</v>
      </c>
      <c r="AK63" t="n">
        <v>0</v>
      </c>
      <c r="AL63" t="n">
        <v>0</v>
      </c>
      <c r="AM63" t="n">
        <v>0</v>
      </c>
      <c r="AN63" t="n">
        <v>0</v>
      </c>
      <c r="AO63" t="n">
        <v>0</v>
      </c>
      <c r="AP63" t="n">
        <v>0</v>
      </c>
      <c r="AQ63" t="n">
        <v>0</v>
      </c>
      <c r="AR63" t="n">
        <v>0</v>
      </c>
      <c r="AS63" t="n">
        <v>0</v>
      </c>
      <c r="AT63" t="n">
        <v>0</v>
      </c>
      <c r="AU63" s="63" t="n">
        <v>21</v>
      </c>
      <c r="AV63" s="64">
        <f>IFERROR(INDEX($B63:$AT63,1,'번호선택_참고표'!$C$55),0)+IFERROR(INDEX($B63:$AT63,1,'번호선택_참고표'!$D$55),0)+IFERROR(INDEX($B63:$AT63,1,'번호선택_참고표'!$E$55),0)+IFERROR(INDEX($B63:$AT63,1,'번호선택_참고표'!$F$55),0)+IFERROR(INDEX($B63:$AT63,1,'번호선택_참고표'!$G$55),0)+IFERROR(INDEX($B63:$AT63,1,'번호선택_참고표'!$H$55),0)</f>
        <v/>
      </c>
      <c r="AW63" s="64">
        <f>IF(OR('번호선택_참고표'!$C$55=$AU63,'번호선택_참고표'!$D$55=$AU63,'번호선택_참고표'!$E$55=$AU63,'번호선택_참고표'!$F$55=$AU63,'번호선택_참고표'!$G$55=$AU63,'번호선택_참고표'!$H$55=$AU63),1,0)</f>
        <v/>
      </c>
      <c r="AX63" s="64">
        <f>IF(AV63=6,6,IF(AND(AV63=5,AW63=1),5,IF(AND(AV63=5,AW63=0),4,IF(AV63=4,3,IF(AV63=3,2,0)))))</f>
        <v/>
      </c>
      <c r="AY63" s="64">
        <f>IF(AV63=6,"1등",IF(AND(AV63=5,AW63=1),"2등",IF(AND(AV63=5,AW63=0),"3등",IF(AV63=4,"4등",IF(AV63=3,"5등","-")))))</f>
        <v/>
      </c>
      <c r="AZ63" s="64">
        <f>AV63*10000+AW63*1000+ROW()</f>
        <v/>
      </c>
      <c r="BB63" s="63" t="inlineStr">
        <is>
          <t>3 8 15 27 29 35</t>
        </is>
      </c>
    </row>
    <row r="64">
      <c r="A64" s="64" t="n">
        <v>63</v>
      </c>
      <c r="B64" t="n">
        <v>0</v>
      </c>
      <c r="C64" t="n">
        <v>0</v>
      </c>
      <c r="D64" t="n">
        <v>1</v>
      </c>
      <c r="E64" t="n">
        <v>0</v>
      </c>
      <c r="F64" t="n">
        <v>0</v>
      </c>
      <c r="G64" t="n">
        <v>0</v>
      </c>
      <c r="H64" t="n">
        <v>0</v>
      </c>
      <c r="I64" t="n">
        <v>0</v>
      </c>
      <c r="J64" t="n">
        <v>0</v>
      </c>
      <c r="K64" t="n">
        <v>0</v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 t="n">
        <v>1</v>
      </c>
      <c r="V64" t="n">
        <v>0</v>
      </c>
      <c r="W64" t="n">
        <v>0</v>
      </c>
      <c r="X64" t="n">
        <v>1</v>
      </c>
      <c r="Y64" t="n">
        <v>0</v>
      </c>
      <c r="Z64" t="n">
        <v>0</v>
      </c>
      <c r="AA64" t="n">
        <v>0</v>
      </c>
      <c r="AB64" t="n">
        <v>0</v>
      </c>
      <c r="AC64" t="n">
        <v>0</v>
      </c>
      <c r="AD64" t="n">
        <v>0</v>
      </c>
      <c r="AE64" t="n">
        <v>0</v>
      </c>
      <c r="AF64" t="n">
        <v>0</v>
      </c>
      <c r="AG64" t="n">
        <v>0</v>
      </c>
      <c r="AH64" t="n">
        <v>0</v>
      </c>
      <c r="AI64" t="n">
        <v>0</v>
      </c>
      <c r="AJ64" t="n">
        <v>0</v>
      </c>
      <c r="AK64" t="n">
        <v>1</v>
      </c>
      <c r="AL64" t="n">
        <v>0</v>
      </c>
      <c r="AM64" t="n">
        <v>1</v>
      </c>
      <c r="AN64" t="n">
        <v>0</v>
      </c>
      <c r="AO64" t="n">
        <v>1</v>
      </c>
      <c r="AP64" t="n">
        <v>0</v>
      </c>
      <c r="AQ64" t="n">
        <v>0</v>
      </c>
      <c r="AR64" t="n">
        <v>0</v>
      </c>
      <c r="AS64" t="n">
        <v>0</v>
      </c>
      <c r="AT64" t="n">
        <v>0</v>
      </c>
      <c r="AU64" s="63" t="n">
        <v>5</v>
      </c>
      <c r="AV64" s="64">
        <f>IFERROR(INDEX($B64:$AT64,1,'번호선택_참고표'!$C$55),0)+IFERROR(INDEX($B64:$AT64,1,'번호선택_참고표'!$D$55),0)+IFERROR(INDEX($B64:$AT64,1,'번호선택_참고표'!$E$55),0)+IFERROR(INDEX($B64:$AT64,1,'번호선택_참고표'!$F$55),0)+IFERROR(INDEX($B64:$AT64,1,'번호선택_참고표'!$G$55),0)+IFERROR(INDEX($B64:$AT64,1,'번호선택_참고표'!$H$55),0)</f>
        <v/>
      </c>
      <c r="AW64" s="64">
        <f>IF(OR('번호선택_참고표'!$C$55=$AU64,'번호선택_참고표'!$D$55=$AU64,'번호선택_참고표'!$E$55=$AU64,'번호선택_참고표'!$F$55=$AU64,'번호선택_참고표'!$G$55=$AU64,'번호선택_참고표'!$H$55=$AU64),1,0)</f>
        <v/>
      </c>
      <c r="AX64" s="64">
        <f>IF(AV64=6,6,IF(AND(AV64=5,AW64=1),5,IF(AND(AV64=5,AW64=0),4,IF(AV64=4,3,IF(AV64=3,2,0)))))</f>
        <v/>
      </c>
      <c r="AY64" s="64">
        <f>IF(AV64=6,"1등",IF(AND(AV64=5,AW64=1),"2등",IF(AND(AV64=5,AW64=0),"3등",IF(AV64=4,"4등",IF(AV64=3,"5등","-")))))</f>
        <v/>
      </c>
      <c r="AZ64" s="64">
        <f>AV64*10000+AW64*1000+ROW()</f>
        <v/>
      </c>
      <c r="BB64" s="63" t="inlineStr">
        <is>
          <t>3 20 23 36 38 40</t>
        </is>
      </c>
    </row>
    <row r="65">
      <c r="A65" s="64" t="n">
        <v>64</v>
      </c>
      <c r="B65" t="n">
        <v>0</v>
      </c>
      <c r="C65" t="n">
        <v>0</v>
      </c>
      <c r="D65" t="n">
        <v>0</v>
      </c>
      <c r="E65" t="n">
        <v>0</v>
      </c>
      <c r="F65" t="n">
        <v>0</v>
      </c>
      <c r="G65" t="n">
        <v>0</v>
      </c>
      <c r="H65" t="n">
        <v>0</v>
      </c>
      <c r="I65" t="n">
        <v>0</v>
      </c>
      <c r="J65" t="n">
        <v>0</v>
      </c>
      <c r="K65" t="n">
        <v>0</v>
      </c>
      <c r="L65" t="n">
        <v>0</v>
      </c>
      <c r="M65" t="n">
        <v>0</v>
      </c>
      <c r="N65" t="n">
        <v>0</v>
      </c>
      <c r="O65" t="n">
        <v>1</v>
      </c>
      <c r="P65" t="n">
        <v>1</v>
      </c>
      <c r="Q65" t="n">
        <v>0</v>
      </c>
      <c r="R65" t="n">
        <v>0</v>
      </c>
      <c r="S65" t="n">
        <v>1</v>
      </c>
      <c r="T65" t="n">
        <v>0</v>
      </c>
      <c r="U65" t="n">
        <v>0</v>
      </c>
      <c r="V65" t="n">
        <v>1</v>
      </c>
      <c r="W65" t="n">
        <v>0</v>
      </c>
      <c r="X65" t="n">
        <v>0</v>
      </c>
      <c r="Y65" t="n">
        <v>0</v>
      </c>
      <c r="Z65" t="n">
        <v>0</v>
      </c>
      <c r="AA65" t="n">
        <v>1</v>
      </c>
      <c r="AB65" t="n">
        <v>0</v>
      </c>
      <c r="AC65" t="n">
        <v>0</v>
      </c>
      <c r="AD65" t="n">
        <v>0</v>
      </c>
      <c r="AE65" t="n">
        <v>0</v>
      </c>
      <c r="AF65" t="n">
        <v>0</v>
      </c>
      <c r="AG65" t="n">
        <v>0</v>
      </c>
      <c r="AH65" t="n">
        <v>0</v>
      </c>
      <c r="AI65" t="n">
        <v>0</v>
      </c>
      <c r="AJ65" t="n">
        <v>0</v>
      </c>
      <c r="AK65" t="n">
        <v>1</v>
      </c>
      <c r="AL65" t="n">
        <v>0</v>
      </c>
      <c r="AM65" t="n">
        <v>0</v>
      </c>
      <c r="AN65" t="n">
        <v>0</v>
      </c>
      <c r="AO65" t="n">
        <v>0</v>
      </c>
      <c r="AP65" t="n">
        <v>0</v>
      </c>
      <c r="AQ65" t="n">
        <v>0</v>
      </c>
      <c r="AR65" t="n">
        <v>0</v>
      </c>
      <c r="AS65" t="n">
        <v>0</v>
      </c>
      <c r="AT65" t="n">
        <v>0</v>
      </c>
      <c r="AU65" s="63" t="n">
        <v>39</v>
      </c>
      <c r="AV65" s="64">
        <f>IFERROR(INDEX($B65:$AT65,1,'번호선택_참고표'!$C$55),0)+IFERROR(INDEX($B65:$AT65,1,'번호선택_참고표'!$D$55),0)+IFERROR(INDEX($B65:$AT65,1,'번호선택_참고표'!$E$55),0)+IFERROR(INDEX($B65:$AT65,1,'번호선택_참고표'!$F$55),0)+IFERROR(INDEX($B65:$AT65,1,'번호선택_참고표'!$G$55),0)+IFERROR(INDEX($B65:$AT65,1,'번호선택_참고표'!$H$55),0)</f>
        <v/>
      </c>
      <c r="AW65" s="64">
        <f>IF(OR('번호선택_참고표'!$C$55=$AU65,'번호선택_참고표'!$D$55=$AU65,'번호선택_참고표'!$E$55=$AU65,'번호선택_참고표'!$F$55=$AU65,'번호선택_참고표'!$G$55=$AU65,'번호선택_참고표'!$H$55=$AU65),1,0)</f>
        <v/>
      </c>
      <c r="AX65" s="64">
        <f>IF(AV65=6,6,IF(AND(AV65=5,AW65=1),5,IF(AND(AV65=5,AW65=0),4,IF(AV65=4,3,IF(AV65=3,2,0)))))</f>
        <v/>
      </c>
      <c r="AY65" s="64">
        <f>IF(AV65=6,"1등",IF(AND(AV65=5,AW65=1),"2등",IF(AND(AV65=5,AW65=0),"3등",IF(AV65=4,"4등",IF(AV65=3,"5등","-")))))</f>
        <v/>
      </c>
      <c r="AZ65" s="64">
        <f>AV65*10000+AW65*1000+ROW()</f>
        <v/>
      </c>
      <c r="BB65" s="63" t="inlineStr">
        <is>
          <t>14 15 18 21 26 36</t>
        </is>
      </c>
    </row>
    <row r="66">
      <c r="A66" s="64" t="n">
        <v>65</v>
      </c>
      <c r="B66" t="n">
        <v>0</v>
      </c>
      <c r="C66" t="n">
        <v>0</v>
      </c>
      <c r="D66" t="n">
        <v>0</v>
      </c>
      <c r="E66" t="n">
        <v>1</v>
      </c>
      <c r="F66" t="n">
        <v>0</v>
      </c>
      <c r="G66" t="n">
        <v>0</v>
      </c>
      <c r="H66" t="n">
        <v>0</v>
      </c>
      <c r="I66" t="n">
        <v>0</v>
      </c>
      <c r="J66" t="n">
        <v>0</v>
      </c>
      <c r="K66" t="n">
        <v>0</v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0</v>
      </c>
      <c r="R66" t="n">
        <v>0</v>
      </c>
      <c r="S66" t="n">
        <v>0</v>
      </c>
      <c r="T66" t="n">
        <v>0</v>
      </c>
      <c r="U66" t="n">
        <v>0</v>
      </c>
      <c r="V66" t="n">
        <v>0</v>
      </c>
      <c r="W66" t="n">
        <v>0</v>
      </c>
      <c r="X66" t="n">
        <v>0</v>
      </c>
      <c r="Y66" t="n">
        <v>0</v>
      </c>
      <c r="Z66" t="n">
        <v>1</v>
      </c>
      <c r="AA66" t="n">
        <v>0</v>
      </c>
      <c r="AB66" t="n">
        <v>0</v>
      </c>
      <c r="AC66" t="n">
        <v>0</v>
      </c>
      <c r="AD66" t="n">
        <v>0</v>
      </c>
      <c r="AE66" t="n">
        <v>0</v>
      </c>
      <c r="AF66" t="n">
        <v>0</v>
      </c>
      <c r="AG66" t="n">
        <v>0</v>
      </c>
      <c r="AH66" t="n">
        <v>1</v>
      </c>
      <c r="AI66" t="n">
        <v>0</v>
      </c>
      <c r="AJ66" t="n">
        <v>0</v>
      </c>
      <c r="AK66" t="n">
        <v>1</v>
      </c>
      <c r="AL66" t="n">
        <v>0</v>
      </c>
      <c r="AM66" t="n">
        <v>0</v>
      </c>
      <c r="AN66" t="n">
        <v>0</v>
      </c>
      <c r="AO66" t="n">
        <v>1</v>
      </c>
      <c r="AP66" t="n">
        <v>0</v>
      </c>
      <c r="AQ66" t="n">
        <v>0</v>
      </c>
      <c r="AR66" t="n">
        <v>1</v>
      </c>
      <c r="AS66" t="n">
        <v>0</v>
      </c>
      <c r="AT66" t="n">
        <v>0</v>
      </c>
      <c r="AU66" s="63" t="n">
        <v>39</v>
      </c>
      <c r="AV66" s="64">
        <f>IFERROR(INDEX($B66:$AT66,1,'번호선택_참고표'!$C$55),0)+IFERROR(INDEX($B66:$AT66,1,'번호선택_참고표'!$D$55),0)+IFERROR(INDEX($B66:$AT66,1,'번호선택_참고표'!$E$55),0)+IFERROR(INDEX($B66:$AT66,1,'번호선택_참고표'!$F$55),0)+IFERROR(INDEX($B66:$AT66,1,'번호선택_참고표'!$G$55),0)+IFERROR(INDEX($B66:$AT66,1,'번호선택_참고표'!$H$55),0)</f>
        <v/>
      </c>
      <c r="AW66" s="64">
        <f>IF(OR('번호선택_참고표'!$C$55=$AU66,'번호선택_참고표'!$D$55=$AU66,'번호선택_참고표'!$E$55=$AU66,'번호선택_참고표'!$F$55=$AU66,'번호선택_참고표'!$G$55=$AU66,'번호선택_참고표'!$H$55=$AU66),1,0)</f>
        <v/>
      </c>
      <c r="AX66" s="64">
        <f>IF(AV66=6,6,IF(AND(AV66=5,AW66=1),5,IF(AND(AV66=5,AW66=0),4,IF(AV66=4,3,IF(AV66=3,2,0)))))</f>
        <v/>
      </c>
      <c r="AY66" s="64">
        <f>IF(AV66=6,"1등",IF(AND(AV66=5,AW66=1),"2등",IF(AND(AV66=5,AW66=0),"3등",IF(AV66=4,"4등",IF(AV66=3,"5등","-")))))</f>
        <v/>
      </c>
      <c r="AZ66" s="64">
        <f>AV66*10000+AW66*1000+ROW()</f>
        <v/>
      </c>
      <c r="BB66" s="63" t="inlineStr">
        <is>
          <t>4 25 33 36 40 43</t>
        </is>
      </c>
    </row>
    <row r="67">
      <c r="A67" s="64" t="n">
        <v>66</v>
      </c>
      <c r="B67" t="n">
        <v>0</v>
      </c>
      <c r="C67" t="n">
        <v>1</v>
      </c>
      <c r="D67" t="n">
        <v>1</v>
      </c>
      <c r="E67" t="n">
        <v>0</v>
      </c>
      <c r="F67" t="n">
        <v>0</v>
      </c>
      <c r="G67" t="n">
        <v>0</v>
      </c>
      <c r="H67" t="n">
        <v>1</v>
      </c>
      <c r="I67" t="n">
        <v>0</v>
      </c>
      <c r="J67" t="n">
        <v>0</v>
      </c>
      <c r="K67" t="n">
        <v>0</v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1</v>
      </c>
      <c r="S67" t="n">
        <v>0</v>
      </c>
      <c r="T67" t="n">
        <v>0</v>
      </c>
      <c r="U67" t="n">
        <v>0</v>
      </c>
      <c r="V67" t="n">
        <v>0</v>
      </c>
      <c r="W67" t="n">
        <v>1</v>
      </c>
      <c r="X67" t="n">
        <v>0</v>
      </c>
      <c r="Y67" t="n">
        <v>1</v>
      </c>
      <c r="Z67" t="n">
        <v>0</v>
      </c>
      <c r="AA67" t="n">
        <v>0</v>
      </c>
      <c r="AB67" t="n">
        <v>0</v>
      </c>
      <c r="AC67" t="n">
        <v>0</v>
      </c>
      <c r="AD67" t="n">
        <v>0</v>
      </c>
      <c r="AE67" t="n">
        <v>0</v>
      </c>
      <c r="AF67" t="n">
        <v>0</v>
      </c>
      <c r="AG67" t="n">
        <v>0</v>
      </c>
      <c r="AH67" t="n">
        <v>0</v>
      </c>
      <c r="AI67" t="n">
        <v>0</v>
      </c>
      <c r="AJ67" t="n">
        <v>0</v>
      </c>
      <c r="AK67" t="n">
        <v>0</v>
      </c>
      <c r="AL67" t="n">
        <v>0</v>
      </c>
      <c r="AM67" t="n">
        <v>0</v>
      </c>
      <c r="AN67" t="n">
        <v>0</v>
      </c>
      <c r="AO67" t="n">
        <v>0</v>
      </c>
      <c r="AP67" t="n">
        <v>0</v>
      </c>
      <c r="AQ67" t="n">
        <v>0</v>
      </c>
      <c r="AR67" t="n">
        <v>0</v>
      </c>
      <c r="AS67" t="n">
        <v>0</v>
      </c>
      <c r="AT67" t="n">
        <v>0</v>
      </c>
      <c r="AU67" s="63" t="n">
        <v>45</v>
      </c>
      <c r="AV67" s="64">
        <f>IFERROR(INDEX($B67:$AT67,1,'번호선택_참고표'!$C$55),0)+IFERROR(INDEX($B67:$AT67,1,'번호선택_참고표'!$D$55),0)+IFERROR(INDEX($B67:$AT67,1,'번호선택_참고표'!$E$55),0)+IFERROR(INDEX($B67:$AT67,1,'번호선택_참고표'!$F$55),0)+IFERROR(INDEX($B67:$AT67,1,'번호선택_참고표'!$G$55),0)+IFERROR(INDEX($B67:$AT67,1,'번호선택_참고표'!$H$55),0)</f>
        <v/>
      </c>
      <c r="AW67" s="64">
        <f>IF(OR('번호선택_참고표'!$C$55=$AU67,'번호선택_참고표'!$D$55=$AU67,'번호선택_참고표'!$E$55=$AU67,'번호선택_참고표'!$F$55=$AU67,'번호선택_참고표'!$G$55=$AU67,'번호선택_참고표'!$H$55=$AU67),1,0)</f>
        <v/>
      </c>
      <c r="AX67" s="64">
        <f>IF(AV67=6,6,IF(AND(AV67=5,AW67=1),5,IF(AND(AV67=5,AW67=0),4,IF(AV67=4,3,IF(AV67=3,2,0)))))</f>
        <v/>
      </c>
      <c r="AY67" s="64">
        <f>IF(AV67=6,"1등",IF(AND(AV67=5,AW67=1),"2등",IF(AND(AV67=5,AW67=0),"3등",IF(AV67=4,"4등",IF(AV67=3,"5등","-")))))</f>
        <v/>
      </c>
      <c r="AZ67" s="64">
        <f>AV67*10000+AW67*1000+ROW()</f>
        <v/>
      </c>
      <c r="BB67" s="63" t="inlineStr">
        <is>
          <t>2 3 7 17 22 24</t>
        </is>
      </c>
    </row>
    <row r="68">
      <c r="A68" s="64" t="n">
        <v>67</v>
      </c>
      <c r="B68" t="n">
        <v>0</v>
      </c>
      <c r="C68" t="n">
        <v>0</v>
      </c>
      <c r="D68" t="n">
        <v>1</v>
      </c>
      <c r="E68" t="n">
        <v>0</v>
      </c>
      <c r="F68" t="n">
        <v>0</v>
      </c>
      <c r="G68" t="n">
        <v>0</v>
      </c>
      <c r="H68" t="n">
        <v>1</v>
      </c>
      <c r="I68" t="n">
        <v>0</v>
      </c>
      <c r="J68" t="n">
        <v>0</v>
      </c>
      <c r="K68" t="n">
        <v>1</v>
      </c>
      <c r="L68" t="n">
        <v>0</v>
      </c>
      <c r="M68" t="n">
        <v>0</v>
      </c>
      <c r="N68" t="n">
        <v>0</v>
      </c>
      <c r="O68" t="n">
        <v>0</v>
      </c>
      <c r="P68" t="n">
        <v>1</v>
      </c>
      <c r="Q68" t="n">
        <v>0</v>
      </c>
      <c r="R68" t="n">
        <v>0</v>
      </c>
      <c r="S68" t="n">
        <v>0</v>
      </c>
      <c r="T68" t="n">
        <v>0</v>
      </c>
      <c r="U68" t="n">
        <v>0</v>
      </c>
      <c r="V68" t="n">
        <v>0</v>
      </c>
      <c r="W68" t="n">
        <v>0</v>
      </c>
      <c r="X68" t="n">
        <v>0</v>
      </c>
      <c r="Y68" t="n">
        <v>0</v>
      </c>
      <c r="Z68" t="n">
        <v>0</v>
      </c>
      <c r="AA68" t="n">
        <v>0</v>
      </c>
      <c r="AB68" t="n">
        <v>0</v>
      </c>
      <c r="AC68" t="n">
        <v>0</v>
      </c>
      <c r="AD68" t="n">
        <v>0</v>
      </c>
      <c r="AE68" t="n">
        <v>0</v>
      </c>
      <c r="AF68" t="n">
        <v>0</v>
      </c>
      <c r="AG68" t="n">
        <v>0</v>
      </c>
      <c r="AH68" t="n">
        <v>0</v>
      </c>
      <c r="AI68" t="n">
        <v>0</v>
      </c>
      <c r="AJ68" t="n">
        <v>0</v>
      </c>
      <c r="AK68" t="n">
        <v>1</v>
      </c>
      <c r="AL68" t="n">
        <v>0</v>
      </c>
      <c r="AM68" t="n">
        <v>1</v>
      </c>
      <c r="AN68" t="n">
        <v>0</v>
      </c>
      <c r="AO68" t="n">
        <v>0</v>
      </c>
      <c r="AP68" t="n">
        <v>0</v>
      </c>
      <c r="AQ68" t="n">
        <v>0</v>
      </c>
      <c r="AR68" t="n">
        <v>0</v>
      </c>
      <c r="AS68" t="n">
        <v>0</v>
      </c>
      <c r="AT68" t="n">
        <v>0</v>
      </c>
      <c r="AU68" s="63" t="n">
        <v>33</v>
      </c>
      <c r="AV68" s="64">
        <f>IFERROR(INDEX($B68:$AT68,1,'번호선택_참고표'!$C$55),0)+IFERROR(INDEX($B68:$AT68,1,'번호선택_참고표'!$D$55),0)+IFERROR(INDEX($B68:$AT68,1,'번호선택_참고표'!$E$55),0)+IFERROR(INDEX($B68:$AT68,1,'번호선택_참고표'!$F$55),0)+IFERROR(INDEX($B68:$AT68,1,'번호선택_참고표'!$G$55),0)+IFERROR(INDEX($B68:$AT68,1,'번호선택_참고표'!$H$55),0)</f>
        <v/>
      </c>
      <c r="AW68" s="64">
        <f>IF(OR('번호선택_참고표'!$C$55=$AU68,'번호선택_참고표'!$D$55=$AU68,'번호선택_참고표'!$E$55=$AU68,'번호선택_참고표'!$F$55=$AU68,'번호선택_참고표'!$G$55=$AU68,'번호선택_참고표'!$H$55=$AU68),1,0)</f>
        <v/>
      </c>
      <c r="AX68" s="64">
        <f>IF(AV68=6,6,IF(AND(AV68=5,AW68=1),5,IF(AND(AV68=5,AW68=0),4,IF(AV68=4,3,IF(AV68=3,2,0)))))</f>
        <v/>
      </c>
      <c r="AY68" s="64">
        <f>IF(AV68=6,"1등",IF(AND(AV68=5,AW68=1),"2등",IF(AND(AV68=5,AW68=0),"3등",IF(AV68=4,"4등",IF(AV68=3,"5등","-")))))</f>
        <v/>
      </c>
      <c r="AZ68" s="64">
        <f>AV68*10000+AW68*1000+ROW()</f>
        <v/>
      </c>
      <c r="BB68" s="63" t="inlineStr">
        <is>
          <t>3 7 10 15 36 38</t>
        </is>
      </c>
    </row>
    <row r="69">
      <c r="A69" s="64" t="n">
        <v>68</v>
      </c>
      <c r="B69" t="n">
        <v>0</v>
      </c>
      <c r="C69" t="n">
        <v>0</v>
      </c>
      <c r="D69" t="n">
        <v>0</v>
      </c>
      <c r="E69" t="n">
        <v>0</v>
      </c>
      <c r="F69" t="n">
        <v>0</v>
      </c>
      <c r="G69" t="n">
        <v>0</v>
      </c>
      <c r="H69" t="n">
        <v>0</v>
      </c>
      <c r="I69" t="n">
        <v>0</v>
      </c>
      <c r="J69" t="n">
        <v>0</v>
      </c>
      <c r="K69" t="n">
        <v>1</v>
      </c>
      <c r="L69" t="n">
        <v>0</v>
      </c>
      <c r="M69" t="n">
        <v>1</v>
      </c>
      <c r="N69" t="n">
        <v>0</v>
      </c>
      <c r="O69" t="n">
        <v>0</v>
      </c>
      <c r="P69" t="n">
        <v>1</v>
      </c>
      <c r="Q69" t="n">
        <v>1</v>
      </c>
      <c r="R69" t="n">
        <v>0</v>
      </c>
      <c r="S69" t="n">
        <v>0</v>
      </c>
      <c r="T69" t="n">
        <v>0</v>
      </c>
      <c r="U69" t="n">
        <v>0</v>
      </c>
      <c r="V69" t="n">
        <v>0</v>
      </c>
      <c r="W69" t="n">
        <v>0</v>
      </c>
      <c r="X69" t="n">
        <v>0</v>
      </c>
      <c r="Y69" t="n">
        <v>0</v>
      </c>
      <c r="Z69" t="n">
        <v>0</v>
      </c>
      <c r="AA69" t="n">
        <v>1</v>
      </c>
      <c r="AB69" t="n">
        <v>0</v>
      </c>
      <c r="AC69" t="n">
        <v>0</v>
      </c>
      <c r="AD69" t="n">
        <v>0</v>
      </c>
      <c r="AE69" t="n">
        <v>0</v>
      </c>
      <c r="AF69" t="n">
        <v>0</v>
      </c>
      <c r="AG69" t="n">
        <v>0</v>
      </c>
      <c r="AH69" t="n">
        <v>0</v>
      </c>
      <c r="AI69" t="n">
        <v>0</v>
      </c>
      <c r="AJ69" t="n">
        <v>0</v>
      </c>
      <c r="AK69" t="n">
        <v>0</v>
      </c>
      <c r="AL69" t="n">
        <v>0</v>
      </c>
      <c r="AM69" t="n">
        <v>0</v>
      </c>
      <c r="AN69" t="n">
        <v>1</v>
      </c>
      <c r="AO69" t="n">
        <v>0</v>
      </c>
      <c r="AP69" t="n">
        <v>0</v>
      </c>
      <c r="AQ69" t="n">
        <v>0</v>
      </c>
      <c r="AR69" t="n">
        <v>0</v>
      </c>
      <c r="AS69" t="n">
        <v>0</v>
      </c>
      <c r="AT69" t="n">
        <v>0</v>
      </c>
      <c r="AU69" s="63" t="n">
        <v>38</v>
      </c>
      <c r="AV69" s="64">
        <f>IFERROR(INDEX($B69:$AT69,1,'번호선택_참고표'!$C$55),0)+IFERROR(INDEX($B69:$AT69,1,'번호선택_참고표'!$D$55),0)+IFERROR(INDEX($B69:$AT69,1,'번호선택_참고표'!$E$55),0)+IFERROR(INDEX($B69:$AT69,1,'번호선택_참고표'!$F$55),0)+IFERROR(INDEX($B69:$AT69,1,'번호선택_참고표'!$G$55),0)+IFERROR(INDEX($B69:$AT69,1,'번호선택_참고표'!$H$55),0)</f>
        <v/>
      </c>
      <c r="AW69" s="64">
        <f>IF(OR('번호선택_참고표'!$C$55=$AU69,'번호선택_참고표'!$D$55=$AU69,'번호선택_참고표'!$E$55=$AU69,'번호선택_참고표'!$F$55=$AU69,'번호선택_참고표'!$G$55=$AU69,'번호선택_참고표'!$H$55=$AU69),1,0)</f>
        <v/>
      </c>
      <c r="AX69" s="64">
        <f>IF(AV69=6,6,IF(AND(AV69=5,AW69=1),5,IF(AND(AV69=5,AW69=0),4,IF(AV69=4,3,IF(AV69=3,2,0)))))</f>
        <v/>
      </c>
      <c r="AY69" s="64">
        <f>IF(AV69=6,"1등",IF(AND(AV69=5,AW69=1),"2등",IF(AND(AV69=5,AW69=0),"3등",IF(AV69=4,"4등",IF(AV69=3,"5등","-")))))</f>
        <v/>
      </c>
      <c r="AZ69" s="64">
        <f>AV69*10000+AW69*1000+ROW()</f>
        <v/>
      </c>
      <c r="BB69" s="63" t="inlineStr">
        <is>
          <t>10 12 15 16 26 39</t>
        </is>
      </c>
    </row>
    <row r="70">
      <c r="A70" s="64" t="n">
        <v>69</v>
      </c>
      <c r="B70" t="n">
        <v>0</v>
      </c>
      <c r="C70" t="n">
        <v>0</v>
      </c>
      <c r="D70" t="n">
        <v>0</v>
      </c>
      <c r="E70" t="n">
        <v>0</v>
      </c>
      <c r="F70" t="n">
        <v>1</v>
      </c>
      <c r="G70" t="n">
        <v>0</v>
      </c>
      <c r="H70" t="n">
        <v>0</v>
      </c>
      <c r="I70" t="n">
        <v>1</v>
      </c>
      <c r="J70" t="n">
        <v>0</v>
      </c>
      <c r="K70" t="n">
        <v>0</v>
      </c>
      <c r="L70" t="n">
        <v>0</v>
      </c>
      <c r="M70" t="n">
        <v>0</v>
      </c>
      <c r="N70" t="n">
        <v>0</v>
      </c>
      <c r="O70" t="n">
        <v>1</v>
      </c>
      <c r="P70" t="n">
        <v>1</v>
      </c>
      <c r="Q70" t="n">
        <v>0</v>
      </c>
      <c r="R70" t="n">
        <v>0</v>
      </c>
      <c r="S70" t="n">
        <v>0</v>
      </c>
      <c r="T70" t="n">
        <v>1</v>
      </c>
      <c r="U70" t="n">
        <v>0</v>
      </c>
      <c r="V70" t="n">
        <v>0</v>
      </c>
      <c r="W70" t="n">
        <v>0</v>
      </c>
      <c r="X70" t="n">
        <v>0</v>
      </c>
      <c r="Y70" t="n">
        <v>0</v>
      </c>
      <c r="Z70" t="n">
        <v>0</v>
      </c>
      <c r="AA70" t="n">
        <v>0</v>
      </c>
      <c r="AB70" t="n">
        <v>0</v>
      </c>
      <c r="AC70" t="n">
        <v>0</v>
      </c>
      <c r="AD70" t="n">
        <v>0</v>
      </c>
      <c r="AE70" t="n">
        <v>0</v>
      </c>
      <c r="AF70" t="n">
        <v>0</v>
      </c>
      <c r="AG70" t="n">
        <v>0</v>
      </c>
      <c r="AH70" t="n">
        <v>0</v>
      </c>
      <c r="AI70" t="n">
        <v>0</v>
      </c>
      <c r="AJ70" t="n">
        <v>0</v>
      </c>
      <c r="AK70" t="n">
        <v>0</v>
      </c>
      <c r="AL70" t="n">
        <v>0</v>
      </c>
      <c r="AM70" t="n">
        <v>0</v>
      </c>
      <c r="AN70" t="n">
        <v>1</v>
      </c>
      <c r="AO70" t="n">
        <v>0</v>
      </c>
      <c r="AP70" t="n">
        <v>0</v>
      </c>
      <c r="AQ70" t="n">
        <v>0</v>
      </c>
      <c r="AR70" t="n">
        <v>0</v>
      </c>
      <c r="AS70" t="n">
        <v>0</v>
      </c>
      <c r="AT70" t="n">
        <v>0</v>
      </c>
      <c r="AU70" s="63" t="n">
        <v>35</v>
      </c>
      <c r="AV70" s="64">
        <f>IFERROR(INDEX($B70:$AT70,1,'번호선택_참고표'!$C$55),0)+IFERROR(INDEX($B70:$AT70,1,'번호선택_참고표'!$D$55),0)+IFERROR(INDEX($B70:$AT70,1,'번호선택_참고표'!$E$55),0)+IFERROR(INDEX($B70:$AT70,1,'번호선택_참고표'!$F$55),0)+IFERROR(INDEX($B70:$AT70,1,'번호선택_참고표'!$G$55),0)+IFERROR(INDEX($B70:$AT70,1,'번호선택_참고표'!$H$55),0)</f>
        <v/>
      </c>
      <c r="AW70" s="64">
        <f>IF(OR('번호선택_참고표'!$C$55=$AU70,'번호선택_참고표'!$D$55=$AU70,'번호선택_참고표'!$E$55=$AU70,'번호선택_참고표'!$F$55=$AU70,'번호선택_참고표'!$G$55=$AU70,'번호선택_참고표'!$H$55=$AU70),1,0)</f>
        <v/>
      </c>
      <c r="AX70" s="64">
        <f>IF(AV70=6,6,IF(AND(AV70=5,AW70=1),5,IF(AND(AV70=5,AW70=0),4,IF(AV70=4,3,IF(AV70=3,2,0)))))</f>
        <v/>
      </c>
      <c r="AY70" s="64">
        <f>IF(AV70=6,"1등",IF(AND(AV70=5,AW70=1),"2등",IF(AND(AV70=5,AW70=0),"3등",IF(AV70=4,"4등",IF(AV70=3,"5등","-")))))</f>
        <v/>
      </c>
      <c r="AZ70" s="64">
        <f>AV70*10000+AW70*1000+ROW()</f>
        <v/>
      </c>
      <c r="BB70" s="63" t="inlineStr">
        <is>
          <t>5 8 14 15 19 39</t>
        </is>
      </c>
    </row>
    <row r="71">
      <c r="A71" s="64" t="n">
        <v>70</v>
      </c>
      <c r="B71" t="n">
        <v>0</v>
      </c>
      <c r="C71" t="n">
        <v>0</v>
      </c>
      <c r="D71" t="n">
        <v>0</v>
      </c>
      <c r="E71" t="n">
        <v>0</v>
      </c>
      <c r="F71" t="n">
        <v>1</v>
      </c>
      <c r="G71" t="n">
        <v>0</v>
      </c>
      <c r="H71" t="n">
        <v>0</v>
      </c>
      <c r="I71" t="n">
        <v>0</v>
      </c>
      <c r="J71" t="n">
        <v>0</v>
      </c>
      <c r="K71" t="n">
        <v>0</v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 t="n">
        <v>1</v>
      </c>
      <c r="U71" t="n">
        <v>0</v>
      </c>
      <c r="V71" t="n">
        <v>0</v>
      </c>
      <c r="W71" t="n">
        <v>1</v>
      </c>
      <c r="X71" t="n">
        <v>0</v>
      </c>
      <c r="Y71" t="n">
        <v>0</v>
      </c>
      <c r="Z71" t="n">
        <v>1</v>
      </c>
      <c r="AA71" t="n">
        <v>0</v>
      </c>
      <c r="AB71" t="n">
        <v>0</v>
      </c>
      <c r="AC71" t="n">
        <v>1</v>
      </c>
      <c r="AD71" t="n">
        <v>0</v>
      </c>
      <c r="AE71" t="n">
        <v>0</v>
      </c>
      <c r="AF71" t="n">
        <v>0</v>
      </c>
      <c r="AG71" t="n">
        <v>0</v>
      </c>
      <c r="AH71" t="n">
        <v>0</v>
      </c>
      <c r="AI71" t="n">
        <v>0</v>
      </c>
      <c r="AJ71" t="n">
        <v>0</v>
      </c>
      <c r="AK71" t="n">
        <v>0</v>
      </c>
      <c r="AL71" t="n">
        <v>0</v>
      </c>
      <c r="AM71" t="n">
        <v>0</v>
      </c>
      <c r="AN71" t="n">
        <v>0</v>
      </c>
      <c r="AO71" t="n">
        <v>0</v>
      </c>
      <c r="AP71" t="n">
        <v>0</v>
      </c>
      <c r="AQ71" t="n">
        <v>0</v>
      </c>
      <c r="AR71" t="n">
        <v>1</v>
      </c>
      <c r="AS71" t="n">
        <v>0</v>
      </c>
      <c r="AT71" t="n">
        <v>0</v>
      </c>
      <c r="AU71" s="63" t="n">
        <v>26</v>
      </c>
      <c r="AV71" s="64">
        <f>IFERROR(INDEX($B71:$AT71,1,'번호선택_참고표'!$C$55),0)+IFERROR(INDEX($B71:$AT71,1,'번호선택_참고표'!$D$55),0)+IFERROR(INDEX($B71:$AT71,1,'번호선택_참고표'!$E$55),0)+IFERROR(INDEX($B71:$AT71,1,'번호선택_참고표'!$F$55),0)+IFERROR(INDEX($B71:$AT71,1,'번호선택_참고표'!$G$55),0)+IFERROR(INDEX($B71:$AT71,1,'번호선택_참고표'!$H$55),0)</f>
        <v/>
      </c>
      <c r="AW71" s="64">
        <f>IF(OR('번호선택_참고표'!$C$55=$AU71,'번호선택_참고표'!$D$55=$AU71,'번호선택_참고표'!$E$55=$AU71,'번호선택_참고표'!$F$55=$AU71,'번호선택_참고표'!$G$55=$AU71,'번호선택_참고표'!$H$55=$AU71),1,0)</f>
        <v/>
      </c>
      <c r="AX71" s="64">
        <f>IF(AV71=6,6,IF(AND(AV71=5,AW71=1),5,IF(AND(AV71=5,AW71=0),4,IF(AV71=4,3,IF(AV71=3,2,0)))))</f>
        <v/>
      </c>
      <c r="AY71" s="64">
        <f>IF(AV71=6,"1등",IF(AND(AV71=5,AW71=1),"2등",IF(AND(AV71=5,AW71=0),"3등",IF(AV71=4,"4등",IF(AV71=3,"5등","-")))))</f>
        <v/>
      </c>
      <c r="AZ71" s="64">
        <f>AV71*10000+AW71*1000+ROW()</f>
        <v/>
      </c>
      <c r="BB71" s="63" t="inlineStr">
        <is>
          <t>5 19 22 25 28 43</t>
        </is>
      </c>
    </row>
    <row r="72">
      <c r="A72" s="64" t="n">
        <v>71</v>
      </c>
      <c r="B72" t="n">
        <v>0</v>
      </c>
      <c r="C72" t="n">
        <v>0</v>
      </c>
      <c r="D72" t="n">
        <v>0</v>
      </c>
      <c r="E72" t="n">
        <v>0</v>
      </c>
      <c r="F72" t="n">
        <v>1</v>
      </c>
      <c r="G72" t="n">
        <v>0</v>
      </c>
      <c r="H72" t="n">
        <v>0</v>
      </c>
      <c r="I72" t="n">
        <v>0</v>
      </c>
      <c r="J72" t="n">
        <v>1</v>
      </c>
      <c r="K72" t="n">
        <v>0</v>
      </c>
      <c r="L72" t="n">
        <v>0</v>
      </c>
      <c r="M72" t="n">
        <v>1</v>
      </c>
      <c r="N72" t="n">
        <v>0</v>
      </c>
      <c r="O72" t="n">
        <v>0</v>
      </c>
      <c r="P72" t="n">
        <v>0</v>
      </c>
      <c r="Q72" t="n">
        <v>1</v>
      </c>
      <c r="R72" t="n">
        <v>0</v>
      </c>
      <c r="S72" t="n">
        <v>0</v>
      </c>
      <c r="T72" t="n">
        <v>0</v>
      </c>
      <c r="U72" t="n">
        <v>0</v>
      </c>
      <c r="V72" t="n">
        <v>0</v>
      </c>
      <c r="W72" t="n">
        <v>0</v>
      </c>
      <c r="X72" t="n">
        <v>0</v>
      </c>
      <c r="Y72" t="n">
        <v>0</v>
      </c>
      <c r="Z72" t="n">
        <v>0</v>
      </c>
      <c r="AA72" t="n">
        <v>0</v>
      </c>
      <c r="AB72" t="n">
        <v>0</v>
      </c>
      <c r="AC72" t="n">
        <v>0</v>
      </c>
      <c r="AD72" t="n">
        <v>1</v>
      </c>
      <c r="AE72" t="n">
        <v>0</v>
      </c>
      <c r="AF72" t="n">
        <v>0</v>
      </c>
      <c r="AG72" t="n">
        <v>0</v>
      </c>
      <c r="AH72" t="n">
        <v>0</v>
      </c>
      <c r="AI72" t="n">
        <v>0</v>
      </c>
      <c r="AJ72" t="n">
        <v>0</v>
      </c>
      <c r="AK72" t="n">
        <v>0</v>
      </c>
      <c r="AL72" t="n">
        <v>0</v>
      </c>
      <c r="AM72" t="n">
        <v>0</v>
      </c>
      <c r="AN72" t="n">
        <v>0</v>
      </c>
      <c r="AO72" t="n">
        <v>0</v>
      </c>
      <c r="AP72" t="n">
        <v>1</v>
      </c>
      <c r="AQ72" t="n">
        <v>0</v>
      </c>
      <c r="AR72" t="n">
        <v>0</v>
      </c>
      <c r="AS72" t="n">
        <v>0</v>
      </c>
      <c r="AT72" t="n">
        <v>0</v>
      </c>
      <c r="AU72" s="63" t="n">
        <v>21</v>
      </c>
      <c r="AV72" s="64">
        <f>IFERROR(INDEX($B72:$AT72,1,'번호선택_참고표'!$C$55),0)+IFERROR(INDEX($B72:$AT72,1,'번호선택_참고표'!$D$55),0)+IFERROR(INDEX($B72:$AT72,1,'번호선택_참고표'!$E$55),0)+IFERROR(INDEX($B72:$AT72,1,'번호선택_참고표'!$F$55),0)+IFERROR(INDEX($B72:$AT72,1,'번호선택_참고표'!$G$55),0)+IFERROR(INDEX($B72:$AT72,1,'번호선택_참고표'!$H$55),0)</f>
        <v/>
      </c>
      <c r="AW72" s="64">
        <f>IF(OR('번호선택_참고표'!$C$55=$AU72,'번호선택_참고표'!$D$55=$AU72,'번호선택_참고표'!$E$55=$AU72,'번호선택_참고표'!$F$55=$AU72,'번호선택_참고표'!$G$55=$AU72,'번호선택_참고표'!$H$55=$AU72),1,0)</f>
        <v/>
      </c>
      <c r="AX72" s="64">
        <f>IF(AV72=6,6,IF(AND(AV72=5,AW72=1),5,IF(AND(AV72=5,AW72=0),4,IF(AV72=4,3,IF(AV72=3,2,0)))))</f>
        <v/>
      </c>
      <c r="AY72" s="64">
        <f>IF(AV72=6,"1등",IF(AND(AV72=5,AW72=1),"2등",IF(AND(AV72=5,AW72=0),"3등",IF(AV72=4,"4등",IF(AV72=3,"5등","-")))))</f>
        <v/>
      </c>
      <c r="AZ72" s="64">
        <f>AV72*10000+AW72*1000+ROW()</f>
        <v/>
      </c>
      <c r="BB72" s="63" t="inlineStr">
        <is>
          <t>5 9 12 16 29 41</t>
        </is>
      </c>
    </row>
    <row r="73">
      <c r="A73" s="64" t="n">
        <v>72</v>
      </c>
      <c r="B73" t="n">
        <v>0</v>
      </c>
      <c r="C73" t="n">
        <v>1</v>
      </c>
      <c r="D73" t="n">
        <v>0</v>
      </c>
      <c r="E73" t="n">
        <v>1</v>
      </c>
      <c r="F73" t="n">
        <v>0</v>
      </c>
      <c r="G73" t="n">
        <v>0</v>
      </c>
      <c r="H73" t="n">
        <v>0</v>
      </c>
      <c r="I73" t="n">
        <v>0</v>
      </c>
      <c r="J73" t="n">
        <v>0</v>
      </c>
      <c r="K73" t="n">
        <v>0</v>
      </c>
      <c r="L73" t="n">
        <v>1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1</v>
      </c>
      <c r="S73" t="n">
        <v>0</v>
      </c>
      <c r="T73" t="n">
        <v>0</v>
      </c>
      <c r="U73" t="n">
        <v>0</v>
      </c>
      <c r="V73" t="n">
        <v>0</v>
      </c>
      <c r="W73" t="n">
        <v>0</v>
      </c>
      <c r="X73" t="n">
        <v>0</v>
      </c>
      <c r="Y73" t="n">
        <v>0</v>
      </c>
      <c r="Z73" t="n">
        <v>0</v>
      </c>
      <c r="AA73" t="n">
        <v>1</v>
      </c>
      <c r="AB73" t="n">
        <v>1</v>
      </c>
      <c r="AC73" t="n">
        <v>0</v>
      </c>
      <c r="AD73" t="n">
        <v>0</v>
      </c>
      <c r="AE73" t="n">
        <v>0</v>
      </c>
      <c r="AF73" t="n">
        <v>0</v>
      </c>
      <c r="AG73" t="n">
        <v>0</v>
      </c>
      <c r="AH73" t="n">
        <v>0</v>
      </c>
      <c r="AI73" t="n">
        <v>0</v>
      </c>
      <c r="AJ73" t="n">
        <v>0</v>
      </c>
      <c r="AK73" t="n">
        <v>0</v>
      </c>
      <c r="AL73" t="n">
        <v>0</v>
      </c>
      <c r="AM73" t="n">
        <v>0</v>
      </c>
      <c r="AN73" t="n">
        <v>0</v>
      </c>
      <c r="AO73" t="n">
        <v>0</v>
      </c>
      <c r="AP73" t="n">
        <v>0</v>
      </c>
      <c r="AQ73" t="n">
        <v>0</v>
      </c>
      <c r="AR73" t="n">
        <v>0</v>
      </c>
      <c r="AS73" t="n">
        <v>0</v>
      </c>
      <c r="AT73" t="n">
        <v>0</v>
      </c>
      <c r="AU73" s="63" t="n">
        <v>1</v>
      </c>
      <c r="AV73" s="64">
        <f>IFERROR(INDEX($B73:$AT73,1,'번호선택_참고표'!$C$55),0)+IFERROR(INDEX($B73:$AT73,1,'번호선택_참고표'!$D$55),0)+IFERROR(INDEX($B73:$AT73,1,'번호선택_참고표'!$E$55),0)+IFERROR(INDEX($B73:$AT73,1,'번호선택_참고표'!$F$55),0)+IFERROR(INDEX($B73:$AT73,1,'번호선택_참고표'!$G$55),0)+IFERROR(INDEX($B73:$AT73,1,'번호선택_참고표'!$H$55),0)</f>
        <v/>
      </c>
      <c r="AW73" s="64">
        <f>IF(OR('번호선택_참고표'!$C$55=$AU73,'번호선택_참고표'!$D$55=$AU73,'번호선택_참고표'!$E$55=$AU73,'번호선택_참고표'!$F$55=$AU73,'번호선택_참고표'!$G$55=$AU73,'번호선택_참고표'!$H$55=$AU73),1,0)</f>
        <v/>
      </c>
      <c r="AX73" s="64">
        <f>IF(AV73=6,6,IF(AND(AV73=5,AW73=1),5,IF(AND(AV73=5,AW73=0),4,IF(AV73=4,3,IF(AV73=3,2,0)))))</f>
        <v/>
      </c>
      <c r="AY73" s="64">
        <f>IF(AV73=6,"1등",IF(AND(AV73=5,AW73=1),"2등",IF(AND(AV73=5,AW73=0),"3등",IF(AV73=4,"4등",IF(AV73=3,"5등","-")))))</f>
        <v/>
      </c>
      <c r="AZ73" s="64">
        <f>AV73*10000+AW73*1000+ROW()</f>
        <v/>
      </c>
      <c r="BB73" s="63" t="inlineStr">
        <is>
          <t>2 4 11 17 26 27</t>
        </is>
      </c>
    </row>
    <row r="74">
      <c r="A74" s="64" t="n">
        <v>73</v>
      </c>
      <c r="B74" t="n">
        <v>0</v>
      </c>
      <c r="C74" t="n">
        <v>0</v>
      </c>
      <c r="D74" t="n">
        <v>1</v>
      </c>
      <c r="E74" t="n">
        <v>0</v>
      </c>
      <c r="F74" t="n">
        <v>0</v>
      </c>
      <c r="G74" t="n">
        <v>0</v>
      </c>
      <c r="H74" t="n">
        <v>0</v>
      </c>
      <c r="I74" t="n">
        <v>0</v>
      </c>
      <c r="J74" t="n">
        <v>0</v>
      </c>
      <c r="K74" t="n">
        <v>0</v>
      </c>
      <c r="L74" t="n">
        <v>0</v>
      </c>
      <c r="M74" t="n">
        <v>1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1</v>
      </c>
      <c r="T74" t="n">
        <v>0</v>
      </c>
      <c r="U74" t="n">
        <v>0</v>
      </c>
      <c r="V74" t="n">
        <v>0</v>
      </c>
      <c r="W74" t="n">
        <v>0</v>
      </c>
      <c r="X74" t="n">
        <v>0</v>
      </c>
      <c r="Y74" t="n">
        <v>0</v>
      </c>
      <c r="Z74" t="n">
        <v>0</v>
      </c>
      <c r="AA74" t="n">
        <v>0</v>
      </c>
      <c r="AB74" t="n">
        <v>0</v>
      </c>
      <c r="AC74" t="n">
        <v>0</v>
      </c>
      <c r="AD74" t="n">
        <v>0</v>
      </c>
      <c r="AE74" t="n">
        <v>0</v>
      </c>
      <c r="AF74" t="n">
        <v>0</v>
      </c>
      <c r="AG74" t="n">
        <v>1</v>
      </c>
      <c r="AH74" t="n">
        <v>0</v>
      </c>
      <c r="AI74" t="n">
        <v>0</v>
      </c>
      <c r="AJ74" t="n">
        <v>0</v>
      </c>
      <c r="AK74" t="n">
        <v>0</v>
      </c>
      <c r="AL74" t="n">
        <v>0</v>
      </c>
      <c r="AM74" t="n">
        <v>0</v>
      </c>
      <c r="AN74" t="n">
        <v>0</v>
      </c>
      <c r="AO74" t="n">
        <v>1</v>
      </c>
      <c r="AP74" t="n">
        <v>0</v>
      </c>
      <c r="AQ74" t="n">
        <v>0</v>
      </c>
      <c r="AR74" t="n">
        <v>1</v>
      </c>
      <c r="AS74" t="n">
        <v>0</v>
      </c>
      <c r="AT74" t="n">
        <v>0</v>
      </c>
      <c r="AU74" s="63" t="n">
        <v>38</v>
      </c>
      <c r="AV74" s="64">
        <f>IFERROR(INDEX($B74:$AT74,1,'번호선택_참고표'!$C$55),0)+IFERROR(INDEX($B74:$AT74,1,'번호선택_참고표'!$D$55),0)+IFERROR(INDEX($B74:$AT74,1,'번호선택_참고표'!$E$55),0)+IFERROR(INDEX($B74:$AT74,1,'번호선택_참고표'!$F$55),0)+IFERROR(INDEX($B74:$AT74,1,'번호선택_참고표'!$G$55),0)+IFERROR(INDEX($B74:$AT74,1,'번호선택_참고표'!$H$55),0)</f>
        <v/>
      </c>
      <c r="AW74" s="64">
        <f>IF(OR('번호선택_참고표'!$C$55=$AU74,'번호선택_참고표'!$D$55=$AU74,'번호선택_참고표'!$E$55=$AU74,'번호선택_참고표'!$F$55=$AU74,'번호선택_참고표'!$G$55=$AU74,'번호선택_참고표'!$H$55=$AU74),1,0)</f>
        <v/>
      </c>
      <c r="AX74" s="64">
        <f>IF(AV74=6,6,IF(AND(AV74=5,AW74=1),5,IF(AND(AV74=5,AW74=0),4,IF(AV74=4,3,IF(AV74=3,2,0)))))</f>
        <v/>
      </c>
      <c r="AY74" s="64">
        <f>IF(AV74=6,"1등",IF(AND(AV74=5,AW74=1),"2등",IF(AND(AV74=5,AW74=0),"3등",IF(AV74=4,"4등",IF(AV74=3,"5등","-")))))</f>
        <v/>
      </c>
      <c r="AZ74" s="64">
        <f>AV74*10000+AW74*1000+ROW()</f>
        <v/>
      </c>
      <c r="BB74" s="63" t="inlineStr">
        <is>
          <t>3 12 18 32 40 43</t>
        </is>
      </c>
    </row>
    <row r="75">
      <c r="A75" s="64" t="n">
        <v>74</v>
      </c>
      <c r="B75" t="n">
        <v>0</v>
      </c>
      <c r="C75" t="n">
        <v>0</v>
      </c>
      <c r="D75" t="n">
        <v>0</v>
      </c>
      <c r="E75" t="n">
        <v>0</v>
      </c>
      <c r="F75" t="n">
        <v>0</v>
      </c>
      <c r="G75" t="n">
        <v>1</v>
      </c>
      <c r="H75" t="n">
        <v>0</v>
      </c>
      <c r="I75" t="n">
        <v>0</v>
      </c>
      <c r="J75" t="n">
        <v>0</v>
      </c>
      <c r="K75" t="n">
        <v>0</v>
      </c>
      <c r="L75" t="n">
        <v>0</v>
      </c>
      <c r="M75" t="n">
        <v>0</v>
      </c>
      <c r="N75" t="n">
        <v>0</v>
      </c>
      <c r="O75" t="n">
        <v>0</v>
      </c>
      <c r="P75" t="n">
        <v>1</v>
      </c>
      <c r="Q75" t="n">
        <v>0</v>
      </c>
      <c r="R75" t="n">
        <v>1</v>
      </c>
      <c r="S75" t="n">
        <v>1</v>
      </c>
      <c r="T75" t="n">
        <v>0</v>
      </c>
      <c r="U75" t="n">
        <v>0</v>
      </c>
      <c r="V75" t="n">
        <v>0</v>
      </c>
      <c r="W75" t="n">
        <v>0</v>
      </c>
      <c r="X75" t="n">
        <v>0</v>
      </c>
      <c r="Y75" t="n">
        <v>0</v>
      </c>
      <c r="Z75" t="n">
        <v>0</v>
      </c>
      <c r="AA75" t="n">
        <v>0</v>
      </c>
      <c r="AB75" t="n">
        <v>0</v>
      </c>
      <c r="AC75" t="n">
        <v>0</v>
      </c>
      <c r="AD75" t="n">
        <v>0</v>
      </c>
      <c r="AE75" t="n">
        <v>0</v>
      </c>
      <c r="AF75" t="n">
        <v>0</v>
      </c>
      <c r="AG75" t="n">
        <v>0</v>
      </c>
      <c r="AH75" t="n">
        <v>0</v>
      </c>
      <c r="AI75" t="n">
        <v>0</v>
      </c>
      <c r="AJ75" t="n">
        <v>1</v>
      </c>
      <c r="AK75" t="n">
        <v>0</v>
      </c>
      <c r="AL75" t="n">
        <v>0</v>
      </c>
      <c r="AM75" t="n">
        <v>0</v>
      </c>
      <c r="AN75" t="n">
        <v>0</v>
      </c>
      <c r="AO75" t="n">
        <v>1</v>
      </c>
      <c r="AP75" t="n">
        <v>0</v>
      </c>
      <c r="AQ75" t="n">
        <v>0</v>
      </c>
      <c r="AR75" t="n">
        <v>0</v>
      </c>
      <c r="AS75" t="n">
        <v>0</v>
      </c>
      <c r="AT75" t="n">
        <v>0</v>
      </c>
      <c r="AU75" s="63" t="n">
        <v>23</v>
      </c>
      <c r="AV75" s="64">
        <f>IFERROR(INDEX($B75:$AT75,1,'번호선택_참고표'!$C$55),0)+IFERROR(INDEX($B75:$AT75,1,'번호선택_참고표'!$D$55),0)+IFERROR(INDEX($B75:$AT75,1,'번호선택_참고표'!$E$55),0)+IFERROR(INDEX($B75:$AT75,1,'번호선택_참고표'!$F$55),0)+IFERROR(INDEX($B75:$AT75,1,'번호선택_참고표'!$G$55),0)+IFERROR(INDEX($B75:$AT75,1,'번호선택_참고표'!$H$55),0)</f>
        <v/>
      </c>
      <c r="AW75" s="64">
        <f>IF(OR('번호선택_참고표'!$C$55=$AU75,'번호선택_참고표'!$D$55=$AU75,'번호선택_참고표'!$E$55=$AU75,'번호선택_참고표'!$F$55=$AU75,'번호선택_참고표'!$G$55=$AU75,'번호선택_참고표'!$H$55=$AU75),1,0)</f>
        <v/>
      </c>
      <c r="AX75" s="64">
        <f>IF(AV75=6,6,IF(AND(AV75=5,AW75=1),5,IF(AND(AV75=5,AW75=0),4,IF(AV75=4,3,IF(AV75=3,2,0)))))</f>
        <v/>
      </c>
      <c r="AY75" s="64">
        <f>IF(AV75=6,"1등",IF(AND(AV75=5,AW75=1),"2등",IF(AND(AV75=5,AW75=0),"3등",IF(AV75=4,"4등",IF(AV75=3,"5등","-")))))</f>
        <v/>
      </c>
      <c r="AZ75" s="64">
        <f>AV75*10000+AW75*1000+ROW()</f>
        <v/>
      </c>
      <c r="BB75" s="63" t="inlineStr">
        <is>
          <t>6 15 17 18 35 40</t>
        </is>
      </c>
    </row>
    <row r="76">
      <c r="A76" s="64" t="n">
        <v>75</v>
      </c>
      <c r="B76" t="n">
        <v>0</v>
      </c>
      <c r="C76" t="n">
        <v>1</v>
      </c>
      <c r="D76" t="n">
        <v>0</v>
      </c>
      <c r="E76" t="n">
        <v>0</v>
      </c>
      <c r="F76" t="n">
        <v>1</v>
      </c>
      <c r="G76" t="n">
        <v>0</v>
      </c>
      <c r="H76" t="n">
        <v>0</v>
      </c>
      <c r="I76" t="n">
        <v>0</v>
      </c>
      <c r="J76" t="n">
        <v>0</v>
      </c>
      <c r="K76" t="n">
        <v>0</v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 t="n">
        <v>0</v>
      </c>
      <c r="U76" t="n">
        <v>0</v>
      </c>
      <c r="V76" t="n">
        <v>0</v>
      </c>
      <c r="W76" t="n">
        <v>0</v>
      </c>
      <c r="X76" t="n">
        <v>0</v>
      </c>
      <c r="Y76" t="n">
        <v>1</v>
      </c>
      <c r="Z76" t="n">
        <v>0</v>
      </c>
      <c r="AA76" t="n">
        <v>0</v>
      </c>
      <c r="AB76" t="n">
        <v>0</v>
      </c>
      <c r="AC76" t="n">
        <v>0</v>
      </c>
      <c r="AD76" t="n">
        <v>0</v>
      </c>
      <c r="AE76" t="n">
        <v>0</v>
      </c>
      <c r="AF76" t="n">
        <v>0</v>
      </c>
      <c r="AG76" t="n">
        <v>1</v>
      </c>
      <c r="AH76" t="n">
        <v>0</v>
      </c>
      <c r="AI76" t="n">
        <v>1</v>
      </c>
      <c r="AJ76" t="n">
        <v>0</v>
      </c>
      <c r="AK76" t="n">
        <v>0</v>
      </c>
      <c r="AL76" t="n">
        <v>0</v>
      </c>
      <c r="AM76" t="n">
        <v>0</v>
      </c>
      <c r="AN76" t="n">
        <v>0</v>
      </c>
      <c r="AO76" t="n">
        <v>0</v>
      </c>
      <c r="AP76" t="n">
        <v>0</v>
      </c>
      <c r="AQ76" t="n">
        <v>0</v>
      </c>
      <c r="AR76" t="n">
        <v>0</v>
      </c>
      <c r="AS76" t="n">
        <v>1</v>
      </c>
      <c r="AT76" t="n">
        <v>0</v>
      </c>
      <c r="AU76" s="63" t="n">
        <v>28</v>
      </c>
      <c r="AV76" s="64">
        <f>IFERROR(INDEX($B76:$AT76,1,'번호선택_참고표'!$C$55),0)+IFERROR(INDEX($B76:$AT76,1,'번호선택_참고표'!$D$55),0)+IFERROR(INDEX($B76:$AT76,1,'번호선택_참고표'!$E$55),0)+IFERROR(INDEX($B76:$AT76,1,'번호선택_참고표'!$F$55),0)+IFERROR(INDEX($B76:$AT76,1,'번호선택_참고표'!$G$55),0)+IFERROR(INDEX($B76:$AT76,1,'번호선택_참고표'!$H$55),0)</f>
        <v/>
      </c>
      <c r="AW76" s="64">
        <f>IF(OR('번호선택_참고표'!$C$55=$AU76,'번호선택_참고표'!$D$55=$AU76,'번호선택_참고표'!$E$55=$AU76,'번호선택_참고표'!$F$55=$AU76,'번호선택_참고표'!$G$55=$AU76,'번호선택_참고표'!$H$55=$AU76),1,0)</f>
        <v/>
      </c>
      <c r="AX76" s="64">
        <f>IF(AV76=6,6,IF(AND(AV76=5,AW76=1),5,IF(AND(AV76=5,AW76=0),4,IF(AV76=4,3,IF(AV76=3,2,0)))))</f>
        <v/>
      </c>
      <c r="AY76" s="64">
        <f>IF(AV76=6,"1등",IF(AND(AV76=5,AW76=1),"2등",IF(AND(AV76=5,AW76=0),"3등",IF(AV76=4,"4등",IF(AV76=3,"5등","-")))))</f>
        <v/>
      </c>
      <c r="AZ76" s="64">
        <f>AV76*10000+AW76*1000+ROW()</f>
        <v/>
      </c>
      <c r="BB76" s="63" t="inlineStr">
        <is>
          <t>2 5 24 32 34 44</t>
        </is>
      </c>
    </row>
    <row r="77">
      <c r="A77" s="64" t="n">
        <v>76</v>
      </c>
      <c r="B77" t="n">
        <v>1</v>
      </c>
      <c r="C77" t="n">
        <v>0</v>
      </c>
      <c r="D77" t="n">
        <v>1</v>
      </c>
      <c r="E77" t="n">
        <v>0</v>
      </c>
      <c r="F77" t="n">
        <v>0</v>
      </c>
      <c r="G77" t="n">
        <v>0</v>
      </c>
      <c r="H77" t="n">
        <v>0</v>
      </c>
      <c r="I77" t="n">
        <v>0</v>
      </c>
      <c r="J77" t="n">
        <v>0</v>
      </c>
      <c r="K77" t="n">
        <v>0</v>
      </c>
      <c r="L77" t="n">
        <v>0</v>
      </c>
      <c r="M77" t="n">
        <v>0</v>
      </c>
      <c r="N77" t="n">
        <v>0</v>
      </c>
      <c r="O77" t="n">
        <v>0</v>
      </c>
      <c r="P77" t="n">
        <v>1</v>
      </c>
      <c r="Q77" t="n">
        <v>0</v>
      </c>
      <c r="R77" t="n">
        <v>0</v>
      </c>
      <c r="S77" t="n">
        <v>0</v>
      </c>
      <c r="T77" t="n">
        <v>0</v>
      </c>
      <c r="U77" t="n">
        <v>0</v>
      </c>
      <c r="V77" t="n">
        <v>0</v>
      </c>
      <c r="W77" t="n">
        <v>1</v>
      </c>
      <c r="X77" t="n">
        <v>0</v>
      </c>
      <c r="Y77" t="n">
        <v>0</v>
      </c>
      <c r="Z77" t="n">
        <v>1</v>
      </c>
      <c r="AA77" t="n">
        <v>0</v>
      </c>
      <c r="AB77" t="n">
        <v>0</v>
      </c>
      <c r="AC77" t="n">
        <v>0</v>
      </c>
      <c r="AD77" t="n">
        <v>0</v>
      </c>
      <c r="AE77" t="n">
        <v>0</v>
      </c>
      <c r="AF77" t="n">
        <v>0</v>
      </c>
      <c r="AG77" t="n">
        <v>0</v>
      </c>
      <c r="AH77" t="n">
        <v>0</v>
      </c>
      <c r="AI77" t="n">
        <v>0</v>
      </c>
      <c r="AJ77" t="n">
        <v>0</v>
      </c>
      <c r="AK77" t="n">
        <v>0</v>
      </c>
      <c r="AL77" t="n">
        <v>1</v>
      </c>
      <c r="AM77" t="n">
        <v>0</v>
      </c>
      <c r="AN77" t="n">
        <v>0</v>
      </c>
      <c r="AO77" t="n">
        <v>0</v>
      </c>
      <c r="AP77" t="n">
        <v>0</v>
      </c>
      <c r="AQ77" t="n">
        <v>0</v>
      </c>
      <c r="AR77" t="n">
        <v>0</v>
      </c>
      <c r="AS77" t="n">
        <v>0</v>
      </c>
      <c r="AT77" t="n">
        <v>0</v>
      </c>
      <c r="AU77" s="63" t="n">
        <v>43</v>
      </c>
      <c r="AV77" s="64">
        <f>IFERROR(INDEX($B77:$AT77,1,'번호선택_참고표'!$C$55),0)+IFERROR(INDEX($B77:$AT77,1,'번호선택_참고표'!$D$55),0)+IFERROR(INDEX($B77:$AT77,1,'번호선택_참고표'!$E$55),0)+IFERROR(INDEX($B77:$AT77,1,'번호선택_참고표'!$F$55),0)+IFERROR(INDEX($B77:$AT77,1,'번호선택_참고표'!$G$55),0)+IFERROR(INDEX($B77:$AT77,1,'번호선택_참고표'!$H$55),0)</f>
        <v/>
      </c>
      <c r="AW77" s="64">
        <f>IF(OR('번호선택_참고표'!$C$55=$AU77,'번호선택_참고표'!$D$55=$AU77,'번호선택_참고표'!$E$55=$AU77,'번호선택_참고표'!$F$55=$AU77,'번호선택_참고표'!$G$55=$AU77,'번호선택_참고표'!$H$55=$AU77),1,0)</f>
        <v/>
      </c>
      <c r="AX77" s="64">
        <f>IF(AV77=6,6,IF(AND(AV77=5,AW77=1),5,IF(AND(AV77=5,AW77=0),4,IF(AV77=4,3,IF(AV77=3,2,0)))))</f>
        <v/>
      </c>
      <c r="AY77" s="64">
        <f>IF(AV77=6,"1등",IF(AND(AV77=5,AW77=1),"2등",IF(AND(AV77=5,AW77=0),"3등",IF(AV77=4,"4등",IF(AV77=3,"5등","-")))))</f>
        <v/>
      </c>
      <c r="AZ77" s="64">
        <f>AV77*10000+AW77*1000+ROW()</f>
        <v/>
      </c>
      <c r="BB77" s="63" t="inlineStr">
        <is>
          <t>1 3 15 22 25 37</t>
        </is>
      </c>
    </row>
    <row r="78">
      <c r="A78" s="64" t="n">
        <v>77</v>
      </c>
      <c r="B78" t="n">
        <v>0</v>
      </c>
      <c r="C78" t="n">
        <v>1</v>
      </c>
      <c r="D78" t="n">
        <v>0</v>
      </c>
      <c r="E78" t="n">
        <v>0</v>
      </c>
      <c r="F78" t="n">
        <v>0</v>
      </c>
      <c r="G78" t="n">
        <v>0</v>
      </c>
      <c r="H78" t="n">
        <v>0</v>
      </c>
      <c r="I78" t="n">
        <v>0</v>
      </c>
      <c r="J78" t="n">
        <v>0</v>
      </c>
      <c r="K78" t="n">
        <v>0</v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1</v>
      </c>
      <c r="T78" t="n">
        <v>0</v>
      </c>
      <c r="U78" t="n">
        <v>0</v>
      </c>
      <c r="V78" t="n">
        <v>0</v>
      </c>
      <c r="W78" t="n">
        <v>0</v>
      </c>
      <c r="X78" t="n">
        <v>0</v>
      </c>
      <c r="Y78" t="n">
        <v>0</v>
      </c>
      <c r="Z78" t="n">
        <v>0</v>
      </c>
      <c r="AA78" t="n">
        <v>0</v>
      </c>
      <c r="AB78" t="n">
        <v>0</v>
      </c>
      <c r="AC78" t="n">
        <v>0</v>
      </c>
      <c r="AD78" t="n">
        <v>1</v>
      </c>
      <c r="AE78" t="n">
        <v>0</v>
      </c>
      <c r="AF78" t="n">
        <v>0</v>
      </c>
      <c r="AG78" t="n">
        <v>1</v>
      </c>
      <c r="AH78" t="n">
        <v>0</v>
      </c>
      <c r="AI78" t="n">
        <v>0</v>
      </c>
      <c r="AJ78" t="n">
        <v>0</v>
      </c>
      <c r="AK78" t="n">
        <v>0</v>
      </c>
      <c r="AL78" t="n">
        <v>0</v>
      </c>
      <c r="AM78" t="n">
        <v>0</v>
      </c>
      <c r="AN78" t="n">
        <v>0</v>
      </c>
      <c r="AO78" t="n">
        <v>0</v>
      </c>
      <c r="AP78" t="n">
        <v>0</v>
      </c>
      <c r="AQ78" t="n">
        <v>0</v>
      </c>
      <c r="AR78" t="n">
        <v>1</v>
      </c>
      <c r="AS78" t="n">
        <v>1</v>
      </c>
      <c r="AT78" t="n">
        <v>0</v>
      </c>
      <c r="AU78" s="63" t="n">
        <v>37</v>
      </c>
      <c r="AV78" s="64">
        <f>IFERROR(INDEX($B78:$AT78,1,'번호선택_참고표'!$C$55),0)+IFERROR(INDEX($B78:$AT78,1,'번호선택_참고표'!$D$55),0)+IFERROR(INDEX($B78:$AT78,1,'번호선택_참고표'!$E$55),0)+IFERROR(INDEX($B78:$AT78,1,'번호선택_참고표'!$F$55),0)+IFERROR(INDEX($B78:$AT78,1,'번호선택_참고표'!$G$55),0)+IFERROR(INDEX($B78:$AT78,1,'번호선택_참고표'!$H$55),0)</f>
        <v/>
      </c>
      <c r="AW78" s="64">
        <f>IF(OR('번호선택_참고표'!$C$55=$AU78,'번호선택_참고표'!$D$55=$AU78,'번호선택_참고표'!$E$55=$AU78,'번호선택_참고표'!$F$55=$AU78,'번호선택_참고표'!$G$55=$AU78,'번호선택_참고표'!$H$55=$AU78),1,0)</f>
        <v/>
      </c>
      <c r="AX78" s="64">
        <f>IF(AV78=6,6,IF(AND(AV78=5,AW78=1),5,IF(AND(AV78=5,AW78=0),4,IF(AV78=4,3,IF(AV78=3,2,0)))))</f>
        <v/>
      </c>
      <c r="AY78" s="64">
        <f>IF(AV78=6,"1등",IF(AND(AV78=5,AW78=1),"2등",IF(AND(AV78=5,AW78=0),"3등",IF(AV78=4,"4등",IF(AV78=3,"5등","-")))))</f>
        <v/>
      </c>
      <c r="AZ78" s="64">
        <f>AV78*10000+AW78*1000+ROW()</f>
        <v/>
      </c>
      <c r="BB78" s="63" t="inlineStr">
        <is>
          <t>2 18 29 32 43 44</t>
        </is>
      </c>
    </row>
    <row r="79">
      <c r="A79" s="64" t="n">
        <v>78</v>
      </c>
      <c r="B79" t="n">
        <v>0</v>
      </c>
      <c r="C79" t="n">
        <v>0</v>
      </c>
      <c r="D79" t="n">
        <v>0</v>
      </c>
      <c r="E79" t="n">
        <v>0</v>
      </c>
      <c r="F79" t="n">
        <v>0</v>
      </c>
      <c r="G79" t="n">
        <v>0</v>
      </c>
      <c r="H79" t="n">
        <v>0</v>
      </c>
      <c r="I79" t="n">
        <v>0</v>
      </c>
      <c r="J79" t="n">
        <v>0</v>
      </c>
      <c r="K79" t="n">
        <v>1</v>
      </c>
      <c r="L79" t="n">
        <v>0</v>
      </c>
      <c r="M79" t="n">
        <v>0</v>
      </c>
      <c r="N79" t="n">
        <v>1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 t="n">
        <v>0</v>
      </c>
      <c r="U79" t="n">
        <v>0</v>
      </c>
      <c r="V79" t="n">
        <v>0</v>
      </c>
      <c r="W79" t="n">
        <v>0</v>
      </c>
      <c r="X79" t="n">
        <v>0</v>
      </c>
      <c r="Y79" t="n">
        <v>0</v>
      </c>
      <c r="Z79" t="n">
        <v>1</v>
      </c>
      <c r="AA79" t="n">
        <v>0</v>
      </c>
      <c r="AB79" t="n">
        <v>0</v>
      </c>
      <c r="AC79" t="n">
        <v>0</v>
      </c>
      <c r="AD79" t="n">
        <v>1</v>
      </c>
      <c r="AE79" t="n">
        <v>0</v>
      </c>
      <c r="AF79" t="n">
        <v>0</v>
      </c>
      <c r="AG79" t="n">
        <v>0</v>
      </c>
      <c r="AH79" t="n">
        <v>1</v>
      </c>
      <c r="AI79" t="n">
        <v>0</v>
      </c>
      <c r="AJ79" t="n">
        <v>1</v>
      </c>
      <c r="AK79" t="n">
        <v>0</v>
      </c>
      <c r="AL79" t="n">
        <v>0</v>
      </c>
      <c r="AM79" t="n">
        <v>0</v>
      </c>
      <c r="AN79" t="n">
        <v>0</v>
      </c>
      <c r="AO79" t="n">
        <v>0</v>
      </c>
      <c r="AP79" t="n">
        <v>0</v>
      </c>
      <c r="AQ79" t="n">
        <v>0</v>
      </c>
      <c r="AR79" t="n">
        <v>0</v>
      </c>
      <c r="AS79" t="n">
        <v>0</v>
      </c>
      <c r="AT79" t="n">
        <v>0</v>
      </c>
      <c r="AU79" s="63" t="n">
        <v>38</v>
      </c>
      <c r="AV79" s="64">
        <f>IFERROR(INDEX($B79:$AT79,1,'번호선택_참고표'!$C$55),0)+IFERROR(INDEX($B79:$AT79,1,'번호선택_참고표'!$D$55),0)+IFERROR(INDEX($B79:$AT79,1,'번호선택_참고표'!$E$55),0)+IFERROR(INDEX($B79:$AT79,1,'번호선택_참고표'!$F$55),0)+IFERROR(INDEX($B79:$AT79,1,'번호선택_참고표'!$G$55),0)+IFERROR(INDEX($B79:$AT79,1,'번호선택_참고표'!$H$55),0)</f>
        <v/>
      </c>
      <c r="AW79" s="64">
        <f>IF(OR('번호선택_참고표'!$C$55=$AU79,'번호선택_참고표'!$D$55=$AU79,'번호선택_참고표'!$E$55=$AU79,'번호선택_참고표'!$F$55=$AU79,'번호선택_참고표'!$G$55=$AU79,'번호선택_참고표'!$H$55=$AU79),1,0)</f>
        <v/>
      </c>
      <c r="AX79" s="64">
        <f>IF(AV79=6,6,IF(AND(AV79=5,AW79=1),5,IF(AND(AV79=5,AW79=0),4,IF(AV79=4,3,IF(AV79=3,2,0)))))</f>
        <v/>
      </c>
      <c r="AY79" s="64">
        <f>IF(AV79=6,"1등",IF(AND(AV79=5,AW79=1),"2등",IF(AND(AV79=5,AW79=0),"3등",IF(AV79=4,"4등",IF(AV79=3,"5등","-")))))</f>
        <v/>
      </c>
      <c r="AZ79" s="64">
        <f>AV79*10000+AW79*1000+ROW()</f>
        <v/>
      </c>
      <c r="BB79" s="63" t="inlineStr">
        <is>
          <t>10 13 25 29 33 35</t>
        </is>
      </c>
    </row>
    <row r="80">
      <c r="A80" s="64" t="n">
        <v>79</v>
      </c>
      <c r="B80" t="n">
        <v>0</v>
      </c>
      <c r="C80" t="n">
        <v>0</v>
      </c>
      <c r="D80" t="n">
        <v>1</v>
      </c>
      <c r="E80" t="n">
        <v>0</v>
      </c>
      <c r="F80" t="n">
        <v>0</v>
      </c>
      <c r="G80" t="n">
        <v>0</v>
      </c>
      <c r="H80" t="n">
        <v>0</v>
      </c>
      <c r="I80" t="n">
        <v>0</v>
      </c>
      <c r="J80" t="n">
        <v>0</v>
      </c>
      <c r="K80" t="n">
        <v>0</v>
      </c>
      <c r="L80" t="n">
        <v>0</v>
      </c>
      <c r="M80" t="n">
        <v>1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 t="n">
        <v>0</v>
      </c>
      <c r="U80" t="n">
        <v>0</v>
      </c>
      <c r="V80" t="n">
        <v>0</v>
      </c>
      <c r="W80" t="n">
        <v>0</v>
      </c>
      <c r="X80" t="n">
        <v>0</v>
      </c>
      <c r="Y80" t="n">
        <v>1</v>
      </c>
      <c r="Z80" t="n">
        <v>0</v>
      </c>
      <c r="AA80" t="n">
        <v>0</v>
      </c>
      <c r="AB80" t="n">
        <v>1</v>
      </c>
      <c r="AC80" t="n">
        <v>0</v>
      </c>
      <c r="AD80" t="n">
        <v>0</v>
      </c>
      <c r="AE80" t="n">
        <v>1</v>
      </c>
      <c r="AF80" t="n">
        <v>0</v>
      </c>
      <c r="AG80" t="n">
        <v>1</v>
      </c>
      <c r="AH80" t="n">
        <v>0</v>
      </c>
      <c r="AI80" t="n">
        <v>0</v>
      </c>
      <c r="AJ80" t="n">
        <v>0</v>
      </c>
      <c r="AK80" t="n">
        <v>0</v>
      </c>
      <c r="AL80" t="n">
        <v>0</v>
      </c>
      <c r="AM80" t="n">
        <v>0</v>
      </c>
      <c r="AN80" t="n">
        <v>0</v>
      </c>
      <c r="AO80" t="n">
        <v>0</v>
      </c>
      <c r="AP80" t="n">
        <v>0</v>
      </c>
      <c r="AQ80" t="n">
        <v>0</v>
      </c>
      <c r="AR80" t="n">
        <v>0</v>
      </c>
      <c r="AS80" t="n">
        <v>0</v>
      </c>
      <c r="AT80" t="n">
        <v>0</v>
      </c>
      <c r="AU80" s="63" t="n">
        <v>14</v>
      </c>
      <c r="AV80" s="64">
        <f>IFERROR(INDEX($B80:$AT80,1,'번호선택_참고표'!$C$55),0)+IFERROR(INDEX($B80:$AT80,1,'번호선택_참고표'!$D$55),0)+IFERROR(INDEX($B80:$AT80,1,'번호선택_참고표'!$E$55),0)+IFERROR(INDEX($B80:$AT80,1,'번호선택_참고표'!$F$55),0)+IFERROR(INDEX($B80:$AT80,1,'번호선택_참고표'!$G$55),0)+IFERROR(INDEX($B80:$AT80,1,'번호선택_참고표'!$H$55),0)</f>
        <v/>
      </c>
      <c r="AW80" s="64">
        <f>IF(OR('번호선택_참고표'!$C$55=$AU80,'번호선택_참고표'!$D$55=$AU80,'번호선택_참고표'!$E$55=$AU80,'번호선택_참고표'!$F$55=$AU80,'번호선택_참고표'!$G$55=$AU80,'번호선택_참고표'!$H$55=$AU80),1,0)</f>
        <v/>
      </c>
      <c r="AX80" s="64">
        <f>IF(AV80=6,6,IF(AND(AV80=5,AW80=1),5,IF(AND(AV80=5,AW80=0),4,IF(AV80=4,3,IF(AV80=3,2,0)))))</f>
        <v/>
      </c>
      <c r="AY80" s="64">
        <f>IF(AV80=6,"1등",IF(AND(AV80=5,AW80=1),"2등",IF(AND(AV80=5,AW80=0),"3등",IF(AV80=4,"4등",IF(AV80=3,"5등","-")))))</f>
        <v/>
      </c>
      <c r="AZ80" s="64">
        <f>AV80*10000+AW80*1000+ROW()</f>
        <v/>
      </c>
      <c r="BB80" s="63" t="inlineStr">
        <is>
          <t>3 12 24 27 30 32</t>
        </is>
      </c>
    </row>
    <row r="81">
      <c r="A81" s="64" t="n">
        <v>80</v>
      </c>
      <c r="B81" t="n">
        <v>0</v>
      </c>
      <c r="C81" t="n">
        <v>0</v>
      </c>
      <c r="D81" t="n">
        <v>0</v>
      </c>
      <c r="E81" t="n">
        <v>0</v>
      </c>
      <c r="F81" t="n">
        <v>0</v>
      </c>
      <c r="G81" t="n">
        <v>0</v>
      </c>
      <c r="H81" t="n">
        <v>0</v>
      </c>
      <c r="I81" t="n">
        <v>0</v>
      </c>
      <c r="J81" t="n">
        <v>0</v>
      </c>
      <c r="K81" t="n">
        <v>0</v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0</v>
      </c>
      <c r="R81" t="n">
        <v>1</v>
      </c>
      <c r="S81" t="n">
        <v>1</v>
      </c>
      <c r="T81" t="n">
        <v>0</v>
      </c>
      <c r="U81" t="n">
        <v>0</v>
      </c>
      <c r="V81" t="n">
        <v>0</v>
      </c>
      <c r="W81" t="n">
        <v>0</v>
      </c>
      <c r="X81" t="n">
        <v>0</v>
      </c>
      <c r="Y81" t="n">
        <v>1</v>
      </c>
      <c r="Z81" t="n">
        <v>1</v>
      </c>
      <c r="AA81" t="n">
        <v>1</v>
      </c>
      <c r="AB81" t="n">
        <v>0</v>
      </c>
      <c r="AC81" t="n">
        <v>0</v>
      </c>
      <c r="AD81" t="n">
        <v>0</v>
      </c>
      <c r="AE81" t="n">
        <v>1</v>
      </c>
      <c r="AF81" t="n">
        <v>0</v>
      </c>
      <c r="AG81" t="n">
        <v>0</v>
      </c>
      <c r="AH81" t="n">
        <v>0</v>
      </c>
      <c r="AI81" t="n">
        <v>0</v>
      </c>
      <c r="AJ81" t="n">
        <v>0</v>
      </c>
      <c r="AK81" t="n">
        <v>0</v>
      </c>
      <c r="AL81" t="n">
        <v>0</v>
      </c>
      <c r="AM81" t="n">
        <v>0</v>
      </c>
      <c r="AN81" t="n">
        <v>0</v>
      </c>
      <c r="AO81" t="n">
        <v>0</v>
      </c>
      <c r="AP81" t="n">
        <v>0</v>
      </c>
      <c r="AQ81" t="n">
        <v>0</v>
      </c>
      <c r="AR81" t="n">
        <v>0</v>
      </c>
      <c r="AS81" t="n">
        <v>0</v>
      </c>
      <c r="AT81" t="n">
        <v>0</v>
      </c>
      <c r="AU81" s="63" t="n">
        <v>1</v>
      </c>
      <c r="AV81" s="64">
        <f>IFERROR(INDEX($B81:$AT81,1,'번호선택_참고표'!$C$55),0)+IFERROR(INDEX($B81:$AT81,1,'번호선택_참고표'!$D$55),0)+IFERROR(INDEX($B81:$AT81,1,'번호선택_참고표'!$E$55),0)+IFERROR(INDEX($B81:$AT81,1,'번호선택_참고표'!$F$55),0)+IFERROR(INDEX($B81:$AT81,1,'번호선택_참고표'!$G$55),0)+IFERROR(INDEX($B81:$AT81,1,'번호선택_참고표'!$H$55),0)</f>
        <v/>
      </c>
      <c r="AW81" s="64">
        <f>IF(OR('번호선택_참고표'!$C$55=$AU81,'번호선택_참고표'!$D$55=$AU81,'번호선택_참고표'!$E$55=$AU81,'번호선택_참고표'!$F$55=$AU81,'번호선택_참고표'!$G$55=$AU81,'번호선택_참고표'!$H$55=$AU81),1,0)</f>
        <v/>
      </c>
      <c r="AX81" s="64">
        <f>IF(AV81=6,6,IF(AND(AV81=5,AW81=1),5,IF(AND(AV81=5,AW81=0),4,IF(AV81=4,3,IF(AV81=3,2,0)))))</f>
        <v/>
      </c>
      <c r="AY81" s="64">
        <f>IF(AV81=6,"1등",IF(AND(AV81=5,AW81=1),"2등",IF(AND(AV81=5,AW81=0),"3등",IF(AV81=4,"4등",IF(AV81=3,"5등","-")))))</f>
        <v/>
      </c>
      <c r="AZ81" s="64">
        <f>AV81*10000+AW81*1000+ROW()</f>
        <v/>
      </c>
      <c r="BB81" s="63" t="inlineStr">
        <is>
          <t>17 18 24 25 26 30</t>
        </is>
      </c>
    </row>
    <row r="82">
      <c r="A82" s="64" t="n">
        <v>81</v>
      </c>
      <c r="B82" t="n">
        <v>0</v>
      </c>
      <c r="C82" t="n">
        <v>0</v>
      </c>
      <c r="D82" t="n">
        <v>0</v>
      </c>
      <c r="E82" t="n">
        <v>0</v>
      </c>
      <c r="F82" t="n">
        <v>1</v>
      </c>
      <c r="G82" t="n">
        <v>0</v>
      </c>
      <c r="H82" t="n">
        <v>1</v>
      </c>
      <c r="I82" t="n">
        <v>0</v>
      </c>
      <c r="J82" t="n">
        <v>0</v>
      </c>
      <c r="K82" t="n">
        <v>0</v>
      </c>
      <c r="L82" t="n">
        <v>1</v>
      </c>
      <c r="M82" t="n">
        <v>0</v>
      </c>
      <c r="N82" t="n">
        <v>1</v>
      </c>
      <c r="O82" t="n">
        <v>0</v>
      </c>
      <c r="P82" t="n">
        <v>0</v>
      </c>
      <c r="Q82" t="n">
        <v>0</v>
      </c>
      <c r="R82" t="n">
        <v>0</v>
      </c>
      <c r="S82" t="n">
        <v>0</v>
      </c>
      <c r="T82" t="n">
        <v>0</v>
      </c>
      <c r="U82" t="n">
        <v>1</v>
      </c>
      <c r="V82" t="n">
        <v>0</v>
      </c>
      <c r="W82" t="n">
        <v>0</v>
      </c>
      <c r="X82" t="n">
        <v>0</v>
      </c>
      <c r="Y82" t="n">
        <v>0</v>
      </c>
      <c r="Z82" t="n">
        <v>0</v>
      </c>
      <c r="AA82" t="n">
        <v>0</v>
      </c>
      <c r="AB82" t="n">
        <v>0</v>
      </c>
      <c r="AC82" t="n">
        <v>0</v>
      </c>
      <c r="AD82" t="n">
        <v>0</v>
      </c>
      <c r="AE82" t="n">
        <v>0</v>
      </c>
      <c r="AF82" t="n">
        <v>0</v>
      </c>
      <c r="AG82" t="n">
        <v>0</v>
      </c>
      <c r="AH82" t="n">
        <v>1</v>
      </c>
      <c r="AI82" t="n">
        <v>0</v>
      </c>
      <c r="AJ82" t="n">
        <v>0</v>
      </c>
      <c r="AK82" t="n">
        <v>0</v>
      </c>
      <c r="AL82" t="n">
        <v>0</v>
      </c>
      <c r="AM82" t="n">
        <v>0</v>
      </c>
      <c r="AN82" t="n">
        <v>0</v>
      </c>
      <c r="AO82" t="n">
        <v>0</v>
      </c>
      <c r="AP82" t="n">
        <v>0</v>
      </c>
      <c r="AQ82" t="n">
        <v>0</v>
      </c>
      <c r="AR82" t="n">
        <v>0</v>
      </c>
      <c r="AS82" t="n">
        <v>0</v>
      </c>
      <c r="AT82" t="n">
        <v>0</v>
      </c>
      <c r="AU82" s="63" t="n">
        <v>6</v>
      </c>
      <c r="AV82" s="64">
        <f>IFERROR(INDEX($B82:$AT82,1,'번호선택_참고표'!$C$55),0)+IFERROR(INDEX($B82:$AT82,1,'번호선택_참고표'!$D$55),0)+IFERROR(INDEX($B82:$AT82,1,'번호선택_참고표'!$E$55),0)+IFERROR(INDEX($B82:$AT82,1,'번호선택_참고표'!$F$55),0)+IFERROR(INDEX($B82:$AT82,1,'번호선택_참고표'!$G$55),0)+IFERROR(INDEX($B82:$AT82,1,'번호선택_참고표'!$H$55),0)</f>
        <v/>
      </c>
      <c r="AW82" s="64">
        <f>IF(OR('번호선택_참고표'!$C$55=$AU82,'번호선택_참고표'!$D$55=$AU82,'번호선택_참고표'!$E$55=$AU82,'번호선택_참고표'!$F$55=$AU82,'번호선택_참고표'!$G$55=$AU82,'번호선택_참고표'!$H$55=$AU82),1,0)</f>
        <v/>
      </c>
      <c r="AX82" s="64">
        <f>IF(AV82=6,6,IF(AND(AV82=5,AW82=1),5,IF(AND(AV82=5,AW82=0),4,IF(AV82=4,3,IF(AV82=3,2,0)))))</f>
        <v/>
      </c>
      <c r="AY82" s="64">
        <f>IF(AV82=6,"1등",IF(AND(AV82=5,AW82=1),"2등",IF(AND(AV82=5,AW82=0),"3등",IF(AV82=4,"4등",IF(AV82=3,"5등","-")))))</f>
        <v/>
      </c>
      <c r="AZ82" s="64">
        <f>AV82*10000+AW82*1000+ROW()</f>
        <v/>
      </c>
      <c r="BB82" s="63" t="inlineStr">
        <is>
          <t>5 7 11 13 20 33</t>
        </is>
      </c>
    </row>
    <row r="83">
      <c r="A83" s="64" t="n">
        <v>82</v>
      </c>
      <c r="B83" t="n">
        <v>1</v>
      </c>
      <c r="C83" t="n">
        <v>1</v>
      </c>
      <c r="D83" t="n">
        <v>1</v>
      </c>
      <c r="E83" t="n">
        <v>0</v>
      </c>
      <c r="F83" t="n">
        <v>0</v>
      </c>
      <c r="G83" t="n">
        <v>0</v>
      </c>
      <c r="H83" t="n">
        <v>0</v>
      </c>
      <c r="I83" t="n">
        <v>0</v>
      </c>
      <c r="J83" t="n">
        <v>0</v>
      </c>
      <c r="K83" t="n">
        <v>0</v>
      </c>
      <c r="L83" t="n">
        <v>0</v>
      </c>
      <c r="M83" t="n">
        <v>0</v>
      </c>
      <c r="N83" t="n">
        <v>0</v>
      </c>
      <c r="O83" t="n">
        <v>1</v>
      </c>
      <c r="P83" t="n">
        <v>0</v>
      </c>
      <c r="Q83" t="n">
        <v>0</v>
      </c>
      <c r="R83" t="n">
        <v>0</v>
      </c>
      <c r="S83" t="n">
        <v>0</v>
      </c>
      <c r="T83" t="n">
        <v>0</v>
      </c>
      <c r="U83" t="n">
        <v>0</v>
      </c>
      <c r="V83" t="n">
        <v>0</v>
      </c>
      <c r="W83" t="n">
        <v>0</v>
      </c>
      <c r="X83" t="n">
        <v>0</v>
      </c>
      <c r="Y83" t="n">
        <v>0</v>
      </c>
      <c r="Z83" t="n">
        <v>0</v>
      </c>
      <c r="AA83" t="n">
        <v>0</v>
      </c>
      <c r="AB83" t="n">
        <v>1</v>
      </c>
      <c r="AC83" t="n">
        <v>0</v>
      </c>
      <c r="AD83" t="n">
        <v>0</v>
      </c>
      <c r="AE83" t="n">
        <v>0</v>
      </c>
      <c r="AF83" t="n">
        <v>0</v>
      </c>
      <c r="AG83" t="n">
        <v>0</v>
      </c>
      <c r="AH83" t="n">
        <v>0</v>
      </c>
      <c r="AI83" t="n">
        <v>0</v>
      </c>
      <c r="AJ83" t="n">
        <v>0</v>
      </c>
      <c r="AK83" t="n">
        <v>0</v>
      </c>
      <c r="AL83" t="n">
        <v>0</v>
      </c>
      <c r="AM83" t="n">
        <v>0</v>
      </c>
      <c r="AN83" t="n">
        <v>0</v>
      </c>
      <c r="AO83" t="n">
        <v>0</v>
      </c>
      <c r="AP83" t="n">
        <v>0</v>
      </c>
      <c r="AQ83" t="n">
        <v>1</v>
      </c>
      <c r="AR83" t="n">
        <v>0</v>
      </c>
      <c r="AS83" t="n">
        <v>0</v>
      </c>
      <c r="AT83" t="n">
        <v>0</v>
      </c>
      <c r="AU83" s="63" t="n">
        <v>39</v>
      </c>
      <c r="AV83" s="64">
        <f>IFERROR(INDEX($B83:$AT83,1,'번호선택_참고표'!$C$55),0)+IFERROR(INDEX($B83:$AT83,1,'번호선택_참고표'!$D$55),0)+IFERROR(INDEX($B83:$AT83,1,'번호선택_참고표'!$E$55),0)+IFERROR(INDEX($B83:$AT83,1,'번호선택_참고표'!$F$55),0)+IFERROR(INDEX($B83:$AT83,1,'번호선택_참고표'!$G$55),0)+IFERROR(INDEX($B83:$AT83,1,'번호선택_참고표'!$H$55),0)</f>
        <v/>
      </c>
      <c r="AW83" s="64">
        <f>IF(OR('번호선택_참고표'!$C$55=$AU83,'번호선택_참고표'!$D$55=$AU83,'번호선택_참고표'!$E$55=$AU83,'번호선택_참고표'!$F$55=$AU83,'번호선택_참고표'!$G$55=$AU83,'번호선택_참고표'!$H$55=$AU83),1,0)</f>
        <v/>
      </c>
      <c r="AX83" s="64">
        <f>IF(AV83=6,6,IF(AND(AV83=5,AW83=1),5,IF(AND(AV83=5,AW83=0),4,IF(AV83=4,3,IF(AV83=3,2,0)))))</f>
        <v/>
      </c>
      <c r="AY83" s="64">
        <f>IF(AV83=6,"1등",IF(AND(AV83=5,AW83=1),"2등",IF(AND(AV83=5,AW83=0),"3등",IF(AV83=4,"4등",IF(AV83=3,"5등","-")))))</f>
        <v/>
      </c>
      <c r="AZ83" s="64">
        <f>AV83*10000+AW83*1000+ROW()</f>
        <v/>
      </c>
      <c r="BB83" s="63" t="inlineStr">
        <is>
          <t>1 2 3 14 27 42</t>
        </is>
      </c>
    </row>
    <row r="84">
      <c r="A84" s="64" t="n">
        <v>83</v>
      </c>
      <c r="B84" t="n">
        <v>0</v>
      </c>
      <c r="C84" t="n">
        <v>0</v>
      </c>
      <c r="D84" t="n">
        <v>0</v>
      </c>
      <c r="E84" t="n">
        <v>0</v>
      </c>
      <c r="F84" t="n">
        <v>0</v>
      </c>
      <c r="G84" t="n">
        <v>1</v>
      </c>
      <c r="H84" t="n">
        <v>0</v>
      </c>
      <c r="I84" t="n">
        <v>0</v>
      </c>
      <c r="J84" t="n">
        <v>0</v>
      </c>
      <c r="K84" t="n">
        <v>1</v>
      </c>
      <c r="L84" t="n">
        <v>0</v>
      </c>
      <c r="M84" t="n">
        <v>0</v>
      </c>
      <c r="N84" t="n">
        <v>0</v>
      </c>
      <c r="O84" t="n">
        <v>0</v>
      </c>
      <c r="P84" t="n">
        <v>1</v>
      </c>
      <c r="Q84" t="n">
        <v>0</v>
      </c>
      <c r="R84" t="n">
        <v>1</v>
      </c>
      <c r="S84" t="n">
        <v>0</v>
      </c>
      <c r="T84" t="n">
        <v>1</v>
      </c>
      <c r="U84" t="n">
        <v>0</v>
      </c>
      <c r="V84" t="n">
        <v>0</v>
      </c>
      <c r="W84" t="n">
        <v>0</v>
      </c>
      <c r="X84" t="n">
        <v>0</v>
      </c>
      <c r="Y84" t="n">
        <v>0</v>
      </c>
      <c r="Z84" t="n">
        <v>0</v>
      </c>
      <c r="AA84" t="n">
        <v>0</v>
      </c>
      <c r="AB84" t="n">
        <v>0</v>
      </c>
      <c r="AC84" t="n">
        <v>0</v>
      </c>
      <c r="AD84" t="n">
        <v>0</v>
      </c>
      <c r="AE84" t="n">
        <v>0</v>
      </c>
      <c r="AF84" t="n">
        <v>0</v>
      </c>
      <c r="AG84" t="n">
        <v>0</v>
      </c>
      <c r="AH84" t="n">
        <v>0</v>
      </c>
      <c r="AI84" t="n">
        <v>1</v>
      </c>
      <c r="AJ84" t="n">
        <v>0</v>
      </c>
      <c r="AK84" t="n">
        <v>0</v>
      </c>
      <c r="AL84" t="n">
        <v>0</v>
      </c>
      <c r="AM84" t="n">
        <v>0</v>
      </c>
      <c r="AN84" t="n">
        <v>0</v>
      </c>
      <c r="AO84" t="n">
        <v>0</v>
      </c>
      <c r="AP84" t="n">
        <v>0</v>
      </c>
      <c r="AQ84" t="n">
        <v>0</v>
      </c>
      <c r="AR84" t="n">
        <v>0</v>
      </c>
      <c r="AS84" t="n">
        <v>0</v>
      </c>
      <c r="AT84" t="n">
        <v>0</v>
      </c>
      <c r="AU84" s="63" t="n">
        <v>14</v>
      </c>
      <c r="AV84" s="64">
        <f>IFERROR(INDEX($B84:$AT84,1,'번호선택_참고표'!$C$55),0)+IFERROR(INDEX($B84:$AT84,1,'번호선택_참고표'!$D$55),0)+IFERROR(INDEX($B84:$AT84,1,'번호선택_참고표'!$E$55),0)+IFERROR(INDEX($B84:$AT84,1,'번호선택_참고표'!$F$55),0)+IFERROR(INDEX($B84:$AT84,1,'번호선택_참고표'!$G$55),0)+IFERROR(INDEX($B84:$AT84,1,'번호선택_참고표'!$H$55),0)</f>
        <v/>
      </c>
      <c r="AW84" s="64">
        <f>IF(OR('번호선택_참고표'!$C$55=$AU84,'번호선택_참고표'!$D$55=$AU84,'번호선택_참고표'!$E$55=$AU84,'번호선택_참고표'!$F$55=$AU84,'번호선택_참고표'!$G$55=$AU84,'번호선택_참고표'!$H$55=$AU84),1,0)</f>
        <v/>
      </c>
      <c r="AX84" s="64">
        <f>IF(AV84=6,6,IF(AND(AV84=5,AW84=1),5,IF(AND(AV84=5,AW84=0),4,IF(AV84=4,3,IF(AV84=3,2,0)))))</f>
        <v/>
      </c>
      <c r="AY84" s="64">
        <f>IF(AV84=6,"1등",IF(AND(AV84=5,AW84=1),"2등",IF(AND(AV84=5,AW84=0),"3등",IF(AV84=4,"4등",IF(AV84=3,"5등","-")))))</f>
        <v/>
      </c>
      <c r="AZ84" s="64">
        <f>AV84*10000+AW84*1000+ROW()</f>
        <v/>
      </c>
      <c r="BB84" s="63" t="inlineStr">
        <is>
          <t>6 10 15 17 19 34</t>
        </is>
      </c>
    </row>
    <row r="85">
      <c r="A85" s="64" t="n">
        <v>84</v>
      </c>
      <c r="B85" t="n">
        <v>0</v>
      </c>
      <c r="C85" t="n">
        <v>0</v>
      </c>
      <c r="D85" t="n">
        <v>0</v>
      </c>
      <c r="E85" t="n">
        <v>0</v>
      </c>
      <c r="F85" t="n">
        <v>0</v>
      </c>
      <c r="G85" t="n">
        <v>0</v>
      </c>
      <c r="H85" t="n">
        <v>0</v>
      </c>
      <c r="I85" t="n">
        <v>0</v>
      </c>
      <c r="J85" t="n">
        <v>0</v>
      </c>
      <c r="K85" t="n">
        <v>0</v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1</v>
      </c>
      <c r="R85" t="n">
        <v>0</v>
      </c>
      <c r="S85" t="n">
        <v>0</v>
      </c>
      <c r="T85" t="n">
        <v>0</v>
      </c>
      <c r="U85" t="n">
        <v>0</v>
      </c>
      <c r="V85" t="n">
        <v>0</v>
      </c>
      <c r="W85" t="n">
        <v>0</v>
      </c>
      <c r="X85" t="n">
        <v>1</v>
      </c>
      <c r="Y85" t="n">
        <v>0</v>
      </c>
      <c r="Z85" t="n">
        <v>0</v>
      </c>
      <c r="AA85" t="n">
        <v>0</v>
      </c>
      <c r="AB85" t="n">
        <v>1</v>
      </c>
      <c r="AC85" t="n">
        <v>0</v>
      </c>
      <c r="AD85" t="n">
        <v>0</v>
      </c>
      <c r="AE85" t="n">
        <v>0</v>
      </c>
      <c r="AF85" t="n">
        <v>0</v>
      </c>
      <c r="AG85" t="n">
        <v>0</v>
      </c>
      <c r="AH85" t="n">
        <v>0</v>
      </c>
      <c r="AI85" t="n">
        <v>1</v>
      </c>
      <c r="AJ85" t="n">
        <v>0</v>
      </c>
      <c r="AK85" t="n">
        <v>0</v>
      </c>
      <c r="AL85" t="n">
        <v>0</v>
      </c>
      <c r="AM85" t="n">
        <v>0</v>
      </c>
      <c r="AN85" t="n">
        <v>0</v>
      </c>
      <c r="AO85" t="n">
        <v>0</v>
      </c>
      <c r="AP85" t="n">
        <v>0</v>
      </c>
      <c r="AQ85" t="n">
        <v>1</v>
      </c>
      <c r="AR85" t="n">
        <v>0</v>
      </c>
      <c r="AS85" t="n">
        <v>0</v>
      </c>
      <c r="AT85" t="n">
        <v>1</v>
      </c>
      <c r="AU85" s="63" t="n">
        <v>11</v>
      </c>
      <c r="AV85" s="64">
        <f>IFERROR(INDEX($B85:$AT85,1,'번호선택_참고표'!$C$55),0)+IFERROR(INDEX($B85:$AT85,1,'번호선택_참고표'!$D$55),0)+IFERROR(INDEX($B85:$AT85,1,'번호선택_참고표'!$E$55),0)+IFERROR(INDEX($B85:$AT85,1,'번호선택_참고표'!$F$55),0)+IFERROR(INDEX($B85:$AT85,1,'번호선택_참고표'!$G$55),0)+IFERROR(INDEX($B85:$AT85,1,'번호선택_참고표'!$H$55),0)</f>
        <v/>
      </c>
      <c r="AW85" s="64">
        <f>IF(OR('번호선택_참고표'!$C$55=$AU85,'번호선택_참고표'!$D$55=$AU85,'번호선택_참고표'!$E$55=$AU85,'번호선택_참고표'!$F$55=$AU85,'번호선택_참고표'!$G$55=$AU85,'번호선택_참고표'!$H$55=$AU85),1,0)</f>
        <v/>
      </c>
      <c r="AX85" s="64">
        <f>IF(AV85=6,6,IF(AND(AV85=5,AW85=1),5,IF(AND(AV85=5,AW85=0),4,IF(AV85=4,3,IF(AV85=3,2,0)))))</f>
        <v/>
      </c>
      <c r="AY85" s="64">
        <f>IF(AV85=6,"1등",IF(AND(AV85=5,AW85=1),"2등",IF(AND(AV85=5,AW85=0),"3등",IF(AV85=4,"4등",IF(AV85=3,"5등","-")))))</f>
        <v/>
      </c>
      <c r="AZ85" s="64">
        <f>AV85*10000+AW85*1000+ROW()</f>
        <v/>
      </c>
      <c r="BB85" s="63" t="inlineStr">
        <is>
          <t>16 23 27 34 42 45</t>
        </is>
      </c>
    </row>
    <row r="86">
      <c r="A86" s="64" t="n">
        <v>85</v>
      </c>
      <c r="B86" t="n">
        <v>0</v>
      </c>
      <c r="C86" t="n">
        <v>0</v>
      </c>
      <c r="D86" t="n">
        <v>0</v>
      </c>
      <c r="E86" t="n">
        <v>0</v>
      </c>
      <c r="F86" t="n">
        <v>0</v>
      </c>
      <c r="G86" t="n">
        <v>1</v>
      </c>
      <c r="H86" t="n">
        <v>0</v>
      </c>
      <c r="I86" t="n">
        <v>1</v>
      </c>
      <c r="J86" t="n">
        <v>0</v>
      </c>
      <c r="K86" t="n">
        <v>0</v>
      </c>
      <c r="L86" t="n">
        <v>0</v>
      </c>
      <c r="M86" t="n">
        <v>0</v>
      </c>
      <c r="N86" t="n">
        <v>1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 t="n">
        <v>0</v>
      </c>
      <c r="U86" t="n">
        <v>0</v>
      </c>
      <c r="V86" t="n">
        <v>0</v>
      </c>
      <c r="W86" t="n">
        <v>0</v>
      </c>
      <c r="X86" t="n">
        <v>1</v>
      </c>
      <c r="Y86" t="n">
        <v>0</v>
      </c>
      <c r="Z86" t="n">
        <v>0</v>
      </c>
      <c r="AA86" t="n">
        <v>0</v>
      </c>
      <c r="AB86" t="n">
        <v>0</v>
      </c>
      <c r="AC86" t="n">
        <v>0</v>
      </c>
      <c r="AD86" t="n">
        <v>0</v>
      </c>
      <c r="AE86" t="n">
        <v>0</v>
      </c>
      <c r="AF86" t="n">
        <v>1</v>
      </c>
      <c r="AG86" t="n">
        <v>0</v>
      </c>
      <c r="AH86" t="n">
        <v>0</v>
      </c>
      <c r="AI86" t="n">
        <v>0</v>
      </c>
      <c r="AJ86" t="n">
        <v>0</v>
      </c>
      <c r="AK86" t="n">
        <v>1</v>
      </c>
      <c r="AL86" t="n">
        <v>0</v>
      </c>
      <c r="AM86" t="n">
        <v>0</v>
      </c>
      <c r="AN86" t="n">
        <v>0</v>
      </c>
      <c r="AO86" t="n">
        <v>0</v>
      </c>
      <c r="AP86" t="n">
        <v>0</v>
      </c>
      <c r="AQ86" t="n">
        <v>0</v>
      </c>
      <c r="AR86" t="n">
        <v>0</v>
      </c>
      <c r="AS86" t="n">
        <v>0</v>
      </c>
      <c r="AT86" t="n">
        <v>0</v>
      </c>
      <c r="AU86" s="63" t="n">
        <v>21</v>
      </c>
      <c r="AV86" s="64">
        <f>IFERROR(INDEX($B86:$AT86,1,'번호선택_참고표'!$C$55),0)+IFERROR(INDEX($B86:$AT86,1,'번호선택_참고표'!$D$55),0)+IFERROR(INDEX($B86:$AT86,1,'번호선택_참고표'!$E$55),0)+IFERROR(INDEX($B86:$AT86,1,'번호선택_참고표'!$F$55),0)+IFERROR(INDEX($B86:$AT86,1,'번호선택_참고표'!$G$55),0)+IFERROR(INDEX($B86:$AT86,1,'번호선택_참고표'!$H$55),0)</f>
        <v/>
      </c>
      <c r="AW86" s="64">
        <f>IF(OR('번호선택_참고표'!$C$55=$AU86,'번호선택_참고표'!$D$55=$AU86,'번호선택_참고표'!$E$55=$AU86,'번호선택_참고표'!$F$55=$AU86,'번호선택_참고표'!$G$55=$AU86,'번호선택_참고표'!$H$55=$AU86),1,0)</f>
        <v/>
      </c>
      <c r="AX86" s="64">
        <f>IF(AV86=6,6,IF(AND(AV86=5,AW86=1),5,IF(AND(AV86=5,AW86=0),4,IF(AV86=4,3,IF(AV86=3,2,0)))))</f>
        <v/>
      </c>
      <c r="AY86" s="64">
        <f>IF(AV86=6,"1등",IF(AND(AV86=5,AW86=1),"2등",IF(AND(AV86=5,AW86=0),"3등",IF(AV86=4,"4등",IF(AV86=3,"5등","-")))))</f>
        <v/>
      </c>
      <c r="AZ86" s="64">
        <f>AV86*10000+AW86*1000+ROW()</f>
        <v/>
      </c>
      <c r="BB86" s="63" t="inlineStr">
        <is>
          <t>6 8 13 23 31 36</t>
        </is>
      </c>
    </row>
    <row r="87">
      <c r="A87" s="64" t="n">
        <v>86</v>
      </c>
      <c r="B87" t="n">
        <v>0</v>
      </c>
      <c r="C87" t="n">
        <v>1</v>
      </c>
      <c r="D87" t="n">
        <v>0</v>
      </c>
      <c r="E87" t="n">
        <v>0</v>
      </c>
      <c r="F87" t="n">
        <v>0</v>
      </c>
      <c r="G87" t="n">
        <v>0</v>
      </c>
      <c r="H87" t="n">
        <v>0</v>
      </c>
      <c r="I87" t="n">
        <v>0</v>
      </c>
      <c r="J87" t="n">
        <v>0</v>
      </c>
      <c r="K87" t="n">
        <v>0</v>
      </c>
      <c r="L87" t="n">
        <v>0</v>
      </c>
      <c r="M87" t="n">
        <v>1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 t="n">
        <v>0</v>
      </c>
      <c r="U87" t="n">
        <v>0</v>
      </c>
      <c r="V87" t="n">
        <v>0</v>
      </c>
      <c r="W87" t="n">
        <v>0</v>
      </c>
      <c r="X87" t="n">
        <v>0</v>
      </c>
      <c r="Y87" t="n">
        <v>0</v>
      </c>
      <c r="Z87" t="n">
        <v>0</v>
      </c>
      <c r="AA87" t="n">
        <v>0</v>
      </c>
      <c r="AB87" t="n">
        <v>0</v>
      </c>
      <c r="AC87" t="n">
        <v>0</v>
      </c>
      <c r="AD87" t="n">
        <v>0</v>
      </c>
      <c r="AE87" t="n">
        <v>0</v>
      </c>
      <c r="AF87" t="n">
        <v>0</v>
      </c>
      <c r="AG87" t="n">
        <v>0</v>
      </c>
      <c r="AH87" t="n">
        <v>0</v>
      </c>
      <c r="AI87" t="n">
        <v>0</v>
      </c>
      <c r="AJ87" t="n">
        <v>0</v>
      </c>
      <c r="AK87" t="n">
        <v>0</v>
      </c>
      <c r="AL87" t="n">
        <v>1</v>
      </c>
      <c r="AM87" t="n">
        <v>0</v>
      </c>
      <c r="AN87" t="n">
        <v>1</v>
      </c>
      <c r="AO87" t="n">
        <v>0</v>
      </c>
      <c r="AP87" t="n">
        <v>1</v>
      </c>
      <c r="AQ87" t="n">
        <v>0</v>
      </c>
      <c r="AR87" t="n">
        <v>0</v>
      </c>
      <c r="AS87" t="n">
        <v>0</v>
      </c>
      <c r="AT87" t="n">
        <v>1</v>
      </c>
      <c r="AU87" s="63" t="n">
        <v>33</v>
      </c>
      <c r="AV87" s="64">
        <f>IFERROR(INDEX($B87:$AT87,1,'번호선택_참고표'!$C$55),0)+IFERROR(INDEX($B87:$AT87,1,'번호선택_참고표'!$D$55),0)+IFERROR(INDEX($B87:$AT87,1,'번호선택_참고표'!$E$55),0)+IFERROR(INDEX($B87:$AT87,1,'번호선택_참고표'!$F$55),0)+IFERROR(INDEX($B87:$AT87,1,'번호선택_참고표'!$G$55),0)+IFERROR(INDEX($B87:$AT87,1,'번호선택_참고표'!$H$55),0)</f>
        <v/>
      </c>
      <c r="AW87" s="64">
        <f>IF(OR('번호선택_참고표'!$C$55=$AU87,'번호선택_참고표'!$D$55=$AU87,'번호선택_참고표'!$E$55=$AU87,'번호선택_참고표'!$F$55=$AU87,'번호선택_참고표'!$G$55=$AU87,'번호선택_참고표'!$H$55=$AU87),1,0)</f>
        <v/>
      </c>
      <c r="AX87" s="64">
        <f>IF(AV87=6,6,IF(AND(AV87=5,AW87=1),5,IF(AND(AV87=5,AW87=0),4,IF(AV87=4,3,IF(AV87=3,2,0)))))</f>
        <v/>
      </c>
      <c r="AY87" s="64">
        <f>IF(AV87=6,"1등",IF(AND(AV87=5,AW87=1),"2등",IF(AND(AV87=5,AW87=0),"3등",IF(AV87=4,"4등",IF(AV87=3,"5등","-")))))</f>
        <v/>
      </c>
      <c r="AZ87" s="64">
        <f>AV87*10000+AW87*1000+ROW()</f>
        <v/>
      </c>
      <c r="BB87" s="63" t="inlineStr">
        <is>
          <t>2 12 37 39 41 45</t>
        </is>
      </c>
    </row>
    <row r="88">
      <c r="A88" s="64" t="n">
        <v>87</v>
      </c>
      <c r="B88" t="n">
        <v>0</v>
      </c>
      <c r="C88" t="n">
        <v>0</v>
      </c>
      <c r="D88" t="n">
        <v>0</v>
      </c>
      <c r="E88" t="n">
        <v>1</v>
      </c>
      <c r="F88" t="n">
        <v>0</v>
      </c>
      <c r="G88" t="n">
        <v>0</v>
      </c>
      <c r="H88" t="n">
        <v>0</v>
      </c>
      <c r="I88" t="n">
        <v>0</v>
      </c>
      <c r="J88" t="n">
        <v>0</v>
      </c>
      <c r="K88" t="n">
        <v>0</v>
      </c>
      <c r="L88" t="n">
        <v>0</v>
      </c>
      <c r="M88" t="n">
        <v>1</v>
      </c>
      <c r="N88" t="n">
        <v>0</v>
      </c>
      <c r="O88" t="n">
        <v>0</v>
      </c>
      <c r="P88" t="n">
        <v>0</v>
      </c>
      <c r="Q88" t="n">
        <v>1</v>
      </c>
      <c r="R88" t="n">
        <v>0</v>
      </c>
      <c r="S88" t="n">
        <v>0</v>
      </c>
      <c r="T88" t="n">
        <v>0</v>
      </c>
      <c r="U88" t="n">
        <v>0</v>
      </c>
      <c r="V88" t="n">
        <v>0</v>
      </c>
      <c r="W88" t="n">
        <v>0</v>
      </c>
      <c r="X88" t="n">
        <v>1</v>
      </c>
      <c r="Y88" t="n">
        <v>0</v>
      </c>
      <c r="Z88" t="n">
        <v>0</v>
      </c>
      <c r="AA88" t="n">
        <v>0</v>
      </c>
      <c r="AB88" t="n">
        <v>0</v>
      </c>
      <c r="AC88" t="n">
        <v>0</v>
      </c>
      <c r="AD88" t="n">
        <v>0</v>
      </c>
      <c r="AE88" t="n">
        <v>0</v>
      </c>
      <c r="AF88" t="n">
        <v>0</v>
      </c>
      <c r="AG88" t="n">
        <v>0</v>
      </c>
      <c r="AH88" t="n">
        <v>0</v>
      </c>
      <c r="AI88" t="n">
        <v>1</v>
      </c>
      <c r="AJ88" t="n">
        <v>0</v>
      </c>
      <c r="AK88" t="n">
        <v>0</v>
      </c>
      <c r="AL88" t="n">
        <v>0</v>
      </c>
      <c r="AM88" t="n">
        <v>0</v>
      </c>
      <c r="AN88" t="n">
        <v>0</v>
      </c>
      <c r="AO88" t="n">
        <v>0</v>
      </c>
      <c r="AP88" t="n">
        <v>0</v>
      </c>
      <c r="AQ88" t="n">
        <v>0</v>
      </c>
      <c r="AR88" t="n">
        <v>1</v>
      </c>
      <c r="AS88" t="n">
        <v>0</v>
      </c>
      <c r="AT88" t="n">
        <v>0</v>
      </c>
      <c r="AU88" s="63" t="n">
        <v>26</v>
      </c>
      <c r="AV88" s="64">
        <f>IFERROR(INDEX($B88:$AT88,1,'번호선택_참고표'!$C$55),0)+IFERROR(INDEX($B88:$AT88,1,'번호선택_참고표'!$D$55),0)+IFERROR(INDEX($B88:$AT88,1,'번호선택_참고표'!$E$55),0)+IFERROR(INDEX($B88:$AT88,1,'번호선택_참고표'!$F$55),0)+IFERROR(INDEX($B88:$AT88,1,'번호선택_참고표'!$G$55),0)+IFERROR(INDEX($B88:$AT88,1,'번호선택_참고표'!$H$55),0)</f>
        <v/>
      </c>
      <c r="AW88" s="64">
        <f>IF(OR('번호선택_참고표'!$C$55=$AU88,'번호선택_참고표'!$D$55=$AU88,'번호선택_참고표'!$E$55=$AU88,'번호선택_참고표'!$F$55=$AU88,'번호선택_참고표'!$G$55=$AU88,'번호선택_참고표'!$H$55=$AU88),1,0)</f>
        <v/>
      </c>
      <c r="AX88" s="64">
        <f>IF(AV88=6,6,IF(AND(AV88=5,AW88=1),5,IF(AND(AV88=5,AW88=0),4,IF(AV88=4,3,IF(AV88=3,2,0)))))</f>
        <v/>
      </c>
      <c r="AY88" s="64">
        <f>IF(AV88=6,"1등",IF(AND(AV88=5,AW88=1),"2등",IF(AND(AV88=5,AW88=0),"3등",IF(AV88=4,"4등",IF(AV88=3,"5등","-")))))</f>
        <v/>
      </c>
      <c r="AZ88" s="64">
        <f>AV88*10000+AW88*1000+ROW()</f>
        <v/>
      </c>
      <c r="BB88" s="63" t="inlineStr">
        <is>
          <t>4 12 16 23 34 43</t>
        </is>
      </c>
    </row>
    <row r="89">
      <c r="A89" s="64" t="n">
        <v>88</v>
      </c>
      <c r="B89" t="n">
        <v>1</v>
      </c>
      <c r="C89" t="n">
        <v>0</v>
      </c>
      <c r="D89" t="n">
        <v>0</v>
      </c>
      <c r="E89" t="n">
        <v>0</v>
      </c>
      <c r="F89" t="n">
        <v>0</v>
      </c>
      <c r="G89" t="n">
        <v>0</v>
      </c>
      <c r="H89" t="n">
        <v>0</v>
      </c>
      <c r="I89" t="n">
        <v>0</v>
      </c>
      <c r="J89" t="n">
        <v>0</v>
      </c>
      <c r="K89" t="n">
        <v>0</v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1</v>
      </c>
      <c r="S89" t="n">
        <v>0</v>
      </c>
      <c r="T89" t="n">
        <v>0</v>
      </c>
      <c r="U89" t="n">
        <v>1</v>
      </c>
      <c r="V89" t="n">
        <v>0</v>
      </c>
      <c r="W89" t="n">
        <v>0</v>
      </c>
      <c r="X89" t="n">
        <v>0</v>
      </c>
      <c r="Y89" t="n">
        <v>1</v>
      </c>
      <c r="Z89" t="n">
        <v>0</v>
      </c>
      <c r="AA89" t="n">
        <v>0</v>
      </c>
      <c r="AB89" t="n">
        <v>0</v>
      </c>
      <c r="AC89" t="n">
        <v>0</v>
      </c>
      <c r="AD89" t="n">
        <v>0</v>
      </c>
      <c r="AE89" t="n">
        <v>1</v>
      </c>
      <c r="AF89" t="n">
        <v>0</v>
      </c>
      <c r="AG89" t="n">
        <v>0</v>
      </c>
      <c r="AH89" t="n">
        <v>0</v>
      </c>
      <c r="AI89" t="n">
        <v>0</v>
      </c>
      <c r="AJ89" t="n">
        <v>0</v>
      </c>
      <c r="AK89" t="n">
        <v>0</v>
      </c>
      <c r="AL89" t="n">
        <v>0</v>
      </c>
      <c r="AM89" t="n">
        <v>0</v>
      </c>
      <c r="AN89" t="n">
        <v>0</v>
      </c>
      <c r="AO89" t="n">
        <v>0</v>
      </c>
      <c r="AP89" t="n">
        <v>1</v>
      </c>
      <c r="AQ89" t="n">
        <v>0</v>
      </c>
      <c r="AR89" t="n">
        <v>0</v>
      </c>
      <c r="AS89" t="n">
        <v>0</v>
      </c>
      <c r="AT89" t="n">
        <v>0</v>
      </c>
      <c r="AU89" s="63" t="n">
        <v>27</v>
      </c>
      <c r="AV89" s="64">
        <f>IFERROR(INDEX($B89:$AT89,1,'번호선택_참고표'!$C$55),0)+IFERROR(INDEX($B89:$AT89,1,'번호선택_참고표'!$D$55),0)+IFERROR(INDEX($B89:$AT89,1,'번호선택_참고표'!$E$55),0)+IFERROR(INDEX($B89:$AT89,1,'번호선택_참고표'!$F$55),0)+IFERROR(INDEX($B89:$AT89,1,'번호선택_참고표'!$G$55),0)+IFERROR(INDEX($B89:$AT89,1,'번호선택_참고표'!$H$55),0)</f>
        <v/>
      </c>
      <c r="AW89" s="64">
        <f>IF(OR('번호선택_참고표'!$C$55=$AU89,'번호선택_참고표'!$D$55=$AU89,'번호선택_참고표'!$E$55=$AU89,'번호선택_참고표'!$F$55=$AU89,'번호선택_참고표'!$G$55=$AU89,'번호선택_참고표'!$H$55=$AU89),1,0)</f>
        <v/>
      </c>
      <c r="AX89" s="64">
        <f>IF(AV89=6,6,IF(AND(AV89=5,AW89=1),5,IF(AND(AV89=5,AW89=0),4,IF(AV89=4,3,IF(AV89=3,2,0)))))</f>
        <v/>
      </c>
      <c r="AY89" s="64">
        <f>IF(AV89=6,"1등",IF(AND(AV89=5,AW89=1),"2등",IF(AND(AV89=5,AW89=0),"3등",IF(AV89=4,"4등",IF(AV89=3,"5등","-")))))</f>
        <v/>
      </c>
      <c r="AZ89" s="64">
        <f>AV89*10000+AW89*1000+ROW()</f>
        <v/>
      </c>
      <c r="BB89" s="63" t="inlineStr">
        <is>
          <t>1 17 20 24 30 41</t>
        </is>
      </c>
    </row>
    <row r="90">
      <c r="A90" s="64" t="n">
        <v>89</v>
      </c>
      <c r="B90" t="n">
        <v>0</v>
      </c>
      <c r="C90" t="n">
        <v>0</v>
      </c>
      <c r="D90" t="n">
        <v>0</v>
      </c>
      <c r="E90" t="n">
        <v>1</v>
      </c>
      <c r="F90" t="n">
        <v>0</v>
      </c>
      <c r="G90" t="n">
        <v>0</v>
      </c>
      <c r="H90" t="n">
        <v>0</v>
      </c>
      <c r="I90" t="n">
        <v>0</v>
      </c>
      <c r="J90" t="n">
        <v>0</v>
      </c>
      <c r="K90" t="n">
        <v>0</v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 t="n">
        <v>0</v>
      </c>
      <c r="U90" t="n">
        <v>0</v>
      </c>
      <c r="V90" t="n">
        <v>0</v>
      </c>
      <c r="W90" t="n">
        <v>0</v>
      </c>
      <c r="X90" t="n">
        <v>0</v>
      </c>
      <c r="Y90" t="n">
        <v>0</v>
      </c>
      <c r="Z90" t="n">
        <v>0</v>
      </c>
      <c r="AA90" t="n">
        <v>1</v>
      </c>
      <c r="AB90" t="n">
        <v>0</v>
      </c>
      <c r="AC90" t="n">
        <v>1</v>
      </c>
      <c r="AD90" t="n">
        <v>1</v>
      </c>
      <c r="AE90" t="n">
        <v>0</v>
      </c>
      <c r="AF90" t="n">
        <v>0</v>
      </c>
      <c r="AG90" t="n">
        <v>0</v>
      </c>
      <c r="AH90" t="n">
        <v>1</v>
      </c>
      <c r="AI90" t="n">
        <v>0</v>
      </c>
      <c r="AJ90" t="n">
        <v>0</v>
      </c>
      <c r="AK90" t="n">
        <v>0</v>
      </c>
      <c r="AL90" t="n">
        <v>0</v>
      </c>
      <c r="AM90" t="n">
        <v>0</v>
      </c>
      <c r="AN90" t="n">
        <v>0</v>
      </c>
      <c r="AO90" t="n">
        <v>1</v>
      </c>
      <c r="AP90" t="n">
        <v>0</v>
      </c>
      <c r="AQ90" t="n">
        <v>0</v>
      </c>
      <c r="AR90" t="n">
        <v>0</v>
      </c>
      <c r="AS90" t="n">
        <v>0</v>
      </c>
      <c r="AT90" t="n">
        <v>0</v>
      </c>
      <c r="AU90" s="63" t="n">
        <v>37</v>
      </c>
      <c r="AV90" s="64">
        <f>IFERROR(INDEX($B90:$AT90,1,'번호선택_참고표'!$C$55),0)+IFERROR(INDEX($B90:$AT90,1,'번호선택_참고표'!$D$55),0)+IFERROR(INDEX($B90:$AT90,1,'번호선택_참고표'!$E$55),0)+IFERROR(INDEX($B90:$AT90,1,'번호선택_참고표'!$F$55),0)+IFERROR(INDEX($B90:$AT90,1,'번호선택_참고표'!$G$55),0)+IFERROR(INDEX($B90:$AT90,1,'번호선택_참고표'!$H$55),0)</f>
        <v/>
      </c>
      <c r="AW90" s="64">
        <f>IF(OR('번호선택_참고표'!$C$55=$AU90,'번호선택_참고표'!$D$55=$AU90,'번호선택_참고표'!$E$55=$AU90,'번호선택_참고표'!$F$55=$AU90,'번호선택_참고표'!$G$55=$AU90,'번호선택_참고표'!$H$55=$AU90),1,0)</f>
        <v/>
      </c>
      <c r="AX90" s="64">
        <f>IF(AV90=6,6,IF(AND(AV90=5,AW90=1),5,IF(AND(AV90=5,AW90=0),4,IF(AV90=4,3,IF(AV90=3,2,0)))))</f>
        <v/>
      </c>
      <c r="AY90" s="64">
        <f>IF(AV90=6,"1등",IF(AND(AV90=5,AW90=1),"2등",IF(AND(AV90=5,AW90=0),"3등",IF(AV90=4,"4등",IF(AV90=3,"5등","-")))))</f>
        <v/>
      </c>
      <c r="AZ90" s="64">
        <f>AV90*10000+AW90*1000+ROW()</f>
        <v/>
      </c>
      <c r="BB90" s="63" t="inlineStr">
        <is>
          <t>4 26 28 29 33 40</t>
        </is>
      </c>
    </row>
    <row r="91">
      <c r="A91" s="64" t="n">
        <v>90</v>
      </c>
      <c r="B91" t="n">
        <v>0</v>
      </c>
      <c r="C91" t="n">
        <v>0</v>
      </c>
      <c r="D91" t="n">
        <v>0</v>
      </c>
      <c r="E91" t="n">
        <v>0</v>
      </c>
      <c r="F91" t="n">
        <v>0</v>
      </c>
      <c r="G91" t="n">
        <v>0</v>
      </c>
      <c r="H91" t="n">
        <v>0</v>
      </c>
      <c r="I91" t="n">
        <v>0</v>
      </c>
      <c r="J91" t="n">
        <v>0</v>
      </c>
      <c r="K91" t="n">
        <v>0</v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1</v>
      </c>
      <c r="S91" t="n">
        <v>0</v>
      </c>
      <c r="T91" t="n">
        <v>0</v>
      </c>
      <c r="U91" t="n">
        <v>1</v>
      </c>
      <c r="V91" t="n">
        <v>0</v>
      </c>
      <c r="W91" t="n">
        <v>0</v>
      </c>
      <c r="X91" t="n">
        <v>0</v>
      </c>
      <c r="Y91" t="n">
        <v>0</v>
      </c>
      <c r="Z91" t="n">
        <v>0</v>
      </c>
      <c r="AA91" t="n">
        <v>0</v>
      </c>
      <c r="AB91" t="n">
        <v>0</v>
      </c>
      <c r="AC91" t="n">
        <v>0</v>
      </c>
      <c r="AD91" t="n">
        <v>1</v>
      </c>
      <c r="AE91" t="n">
        <v>0</v>
      </c>
      <c r="AF91" t="n">
        <v>0</v>
      </c>
      <c r="AG91" t="n">
        <v>0</v>
      </c>
      <c r="AH91" t="n">
        <v>0</v>
      </c>
      <c r="AI91" t="n">
        <v>0</v>
      </c>
      <c r="AJ91" t="n">
        <v>1</v>
      </c>
      <c r="AK91" t="n">
        <v>0</v>
      </c>
      <c r="AL91" t="n">
        <v>0</v>
      </c>
      <c r="AM91" t="n">
        <v>1</v>
      </c>
      <c r="AN91" t="n">
        <v>0</v>
      </c>
      <c r="AO91" t="n">
        <v>0</v>
      </c>
      <c r="AP91" t="n">
        <v>0</v>
      </c>
      <c r="AQ91" t="n">
        <v>0</v>
      </c>
      <c r="AR91" t="n">
        <v>0</v>
      </c>
      <c r="AS91" t="n">
        <v>1</v>
      </c>
      <c r="AT91" t="n">
        <v>0</v>
      </c>
      <c r="AU91" s="63" t="n">
        <v>10</v>
      </c>
      <c r="AV91" s="64">
        <f>IFERROR(INDEX($B91:$AT91,1,'번호선택_참고표'!$C$55),0)+IFERROR(INDEX($B91:$AT91,1,'번호선택_참고표'!$D$55),0)+IFERROR(INDEX($B91:$AT91,1,'번호선택_참고표'!$E$55),0)+IFERROR(INDEX($B91:$AT91,1,'번호선택_참고표'!$F$55),0)+IFERROR(INDEX($B91:$AT91,1,'번호선택_참고표'!$G$55),0)+IFERROR(INDEX($B91:$AT91,1,'번호선택_참고표'!$H$55),0)</f>
        <v/>
      </c>
      <c r="AW91" s="64">
        <f>IF(OR('번호선택_참고표'!$C$55=$AU91,'번호선택_참고표'!$D$55=$AU91,'번호선택_참고표'!$E$55=$AU91,'번호선택_참고표'!$F$55=$AU91,'번호선택_참고표'!$G$55=$AU91,'번호선택_참고표'!$H$55=$AU91),1,0)</f>
        <v/>
      </c>
      <c r="AX91" s="64">
        <f>IF(AV91=6,6,IF(AND(AV91=5,AW91=1),5,IF(AND(AV91=5,AW91=0),4,IF(AV91=4,3,IF(AV91=3,2,0)))))</f>
        <v/>
      </c>
      <c r="AY91" s="64">
        <f>IF(AV91=6,"1등",IF(AND(AV91=5,AW91=1),"2등",IF(AND(AV91=5,AW91=0),"3등",IF(AV91=4,"4등",IF(AV91=3,"5등","-")))))</f>
        <v/>
      </c>
      <c r="AZ91" s="64">
        <f>AV91*10000+AW91*1000+ROW()</f>
        <v/>
      </c>
      <c r="BB91" s="63" t="inlineStr">
        <is>
          <t>17 20 29 35 38 44</t>
        </is>
      </c>
    </row>
    <row r="92">
      <c r="A92" s="64" t="n">
        <v>91</v>
      </c>
      <c r="B92" t="n">
        <v>1</v>
      </c>
      <c r="C92" t="n">
        <v>0</v>
      </c>
      <c r="D92" t="n">
        <v>0</v>
      </c>
      <c r="E92" t="n">
        <v>0</v>
      </c>
      <c r="F92" t="n">
        <v>0</v>
      </c>
      <c r="G92" t="n">
        <v>0</v>
      </c>
      <c r="H92" t="n">
        <v>0</v>
      </c>
      <c r="I92" t="n">
        <v>0</v>
      </c>
      <c r="J92" t="n">
        <v>0</v>
      </c>
      <c r="K92" t="n">
        <v>0</v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 t="n">
        <v>0</v>
      </c>
      <c r="U92" t="n">
        <v>0</v>
      </c>
      <c r="V92" t="n">
        <v>1</v>
      </c>
      <c r="W92" t="n">
        <v>0</v>
      </c>
      <c r="X92" t="n">
        <v>0</v>
      </c>
      <c r="Y92" t="n">
        <v>1</v>
      </c>
      <c r="Z92" t="n">
        <v>0</v>
      </c>
      <c r="AA92" t="n">
        <v>1</v>
      </c>
      <c r="AB92" t="n">
        <v>0</v>
      </c>
      <c r="AC92" t="n">
        <v>0</v>
      </c>
      <c r="AD92" t="n">
        <v>1</v>
      </c>
      <c r="AE92" t="n">
        <v>0</v>
      </c>
      <c r="AF92" t="n">
        <v>0</v>
      </c>
      <c r="AG92" t="n">
        <v>0</v>
      </c>
      <c r="AH92" t="n">
        <v>0</v>
      </c>
      <c r="AI92" t="n">
        <v>0</v>
      </c>
      <c r="AJ92" t="n">
        <v>0</v>
      </c>
      <c r="AK92" t="n">
        <v>0</v>
      </c>
      <c r="AL92" t="n">
        <v>0</v>
      </c>
      <c r="AM92" t="n">
        <v>0</v>
      </c>
      <c r="AN92" t="n">
        <v>0</v>
      </c>
      <c r="AO92" t="n">
        <v>0</v>
      </c>
      <c r="AP92" t="n">
        <v>0</v>
      </c>
      <c r="AQ92" t="n">
        <v>1</v>
      </c>
      <c r="AR92" t="n">
        <v>0</v>
      </c>
      <c r="AS92" t="n">
        <v>0</v>
      </c>
      <c r="AT92" t="n">
        <v>0</v>
      </c>
      <c r="AU92" s="63" t="n">
        <v>27</v>
      </c>
      <c r="AV92" s="64">
        <f>IFERROR(INDEX($B92:$AT92,1,'번호선택_참고표'!$C$55),0)+IFERROR(INDEX($B92:$AT92,1,'번호선택_참고표'!$D$55),0)+IFERROR(INDEX($B92:$AT92,1,'번호선택_참고표'!$E$55),0)+IFERROR(INDEX($B92:$AT92,1,'번호선택_참고표'!$F$55),0)+IFERROR(INDEX($B92:$AT92,1,'번호선택_참고표'!$G$55),0)+IFERROR(INDEX($B92:$AT92,1,'번호선택_참고표'!$H$55),0)</f>
        <v/>
      </c>
      <c r="AW92" s="64">
        <f>IF(OR('번호선택_참고표'!$C$55=$AU92,'번호선택_참고표'!$D$55=$AU92,'번호선택_참고표'!$E$55=$AU92,'번호선택_참고표'!$F$55=$AU92,'번호선택_참고표'!$G$55=$AU92,'번호선택_참고표'!$H$55=$AU92),1,0)</f>
        <v/>
      </c>
      <c r="AX92" s="64">
        <f>IF(AV92=6,6,IF(AND(AV92=5,AW92=1),5,IF(AND(AV92=5,AW92=0),4,IF(AV92=4,3,IF(AV92=3,2,0)))))</f>
        <v/>
      </c>
      <c r="AY92" s="64">
        <f>IF(AV92=6,"1등",IF(AND(AV92=5,AW92=1),"2등",IF(AND(AV92=5,AW92=0),"3등",IF(AV92=4,"4등",IF(AV92=3,"5등","-")))))</f>
        <v/>
      </c>
      <c r="AZ92" s="64">
        <f>AV92*10000+AW92*1000+ROW()</f>
        <v/>
      </c>
      <c r="BB92" s="63" t="inlineStr">
        <is>
          <t>1 21 24 26 29 42</t>
        </is>
      </c>
    </row>
    <row r="93">
      <c r="A93" s="64" t="n">
        <v>92</v>
      </c>
      <c r="B93" t="n">
        <v>0</v>
      </c>
      <c r="C93" t="n">
        <v>0</v>
      </c>
      <c r="D93" t="n">
        <v>1</v>
      </c>
      <c r="E93" t="n">
        <v>0</v>
      </c>
      <c r="F93" t="n">
        <v>0</v>
      </c>
      <c r="G93" t="n">
        <v>0</v>
      </c>
      <c r="H93" t="n">
        <v>0</v>
      </c>
      <c r="I93" t="n">
        <v>0</v>
      </c>
      <c r="J93" t="n">
        <v>0</v>
      </c>
      <c r="K93" t="n">
        <v>0</v>
      </c>
      <c r="L93" t="n">
        <v>0</v>
      </c>
      <c r="M93" t="n">
        <v>0</v>
      </c>
      <c r="N93" t="n">
        <v>0</v>
      </c>
      <c r="O93" t="n">
        <v>1</v>
      </c>
      <c r="P93" t="n">
        <v>0</v>
      </c>
      <c r="Q93" t="n">
        <v>0</v>
      </c>
      <c r="R93" t="n">
        <v>0</v>
      </c>
      <c r="S93" t="n">
        <v>0</v>
      </c>
      <c r="T93" t="n">
        <v>0</v>
      </c>
      <c r="U93" t="n">
        <v>0</v>
      </c>
      <c r="V93" t="n">
        <v>0</v>
      </c>
      <c r="W93" t="n">
        <v>0</v>
      </c>
      <c r="X93" t="n">
        <v>0</v>
      </c>
      <c r="Y93" t="n">
        <v>1</v>
      </c>
      <c r="Z93" t="n">
        <v>0</v>
      </c>
      <c r="AA93" t="n">
        <v>0</v>
      </c>
      <c r="AB93" t="n">
        <v>0</v>
      </c>
      <c r="AC93" t="n">
        <v>0</v>
      </c>
      <c r="AD93" t="n">
        <v>0</v>
      </c>
      <c r="AE93" t="n">
        <v>0</v>
      </c>
      <c r="AF93" t="n">
        <v>0</v>
      </c>
      <c r="AG93" t="n">
        <v>0</v>
      </c>
      <c r="AH93" t="n">
        <v>1</v>
      </c>
      <c r="AI93" t="n">
        <v>0</v>
      </c>
      <c r="AJ93" t="n">
        <v>1</v>
      </c>
      <c r="AK93" t="n">
        <v>1</v>
      </c>
      <c r="AL93" t="n">
        <v>0</v>
      </c>
      <c r="AM93" t="n">
        <v>0</v>
      </c>
      <c r="AN93" t="n">
        <v>0</v>
      </c>
      <c r="AO93" t="n">
        <v>0</v>
      </c>
      <c r="AP93" t="n">
        <v>0</v>
      </c>
      <c r="AQ93" t="n">
        <v>0</v>
      </c>
      <c r="AR93" t="n">
        <v>0</v>
      </c>
      <c r="AS93" t="n">
        <v>0</v>
      </c>
      <c r="AT93" t="n">
        <v>0</v>
      </c>
      <c r="AU93" s="63" t="n">
        <v>17</v>
      </c>
      <c r="AV93" s="64">
        <f>IFERROR(INDEX($B93:$AT93,1,'번호선택_참고표'!$C$55),0)+IFERROR(INDEX($B93:$AT93,1,'번호선택_참고표'!$D$55),0)+IFERROR(INDEX($B93:$AT93,1,'번호선택_참고표'!$E$55),0)+IFERROR(INDEX($B93:$AT93,1,'번호선택_참고표'!$F$55),0)+IFERROR(INDEX($B93:$AT93,1,'번호선택_참고표'!$G$55),0)+IFERROR(INDEX($B93:$AT93,1,'번호선택_참고표'!$H$55),0)</f>
        <v/>
      </c>
      <c r="AW93" s="64">
        <f>IF(OR('번호선택_참고표'!$C$55=$AU93,'번호선택_참고표'!$D$55=$AU93,'번호선택_참고표'!$E$55=$AU93,'번호선택_참고표'!$F$55=$AU93,'번호선택_참고표'!$G$55=$AU93,'번호선택_참고표'!$H$55=$AU93),1,0)</f>
        <v/>
      </c>
      <c r="AX93" s="64">
        <f>IF(AV93=6,6,IF(AND(AV93=5,AW93=1),5,IF(AND(AV93=5,AW93=0),4,IF(AV93=4,3,IF(AV93=3,2,0)))))</f>
        <v/>
      </c>
      <c r="AY93" s="64">
        <f>IF(AV93=6,"1등",IF(AND(AV93=5,AW93=1),"2등",IF(AND(AV93=5,AW93=0),"3등",IF(AV93=4,"4등",IF(AV93=3,"5등","-")))))</f>
        <v/>
      </c>
      <c r="AZ93" s="64">
        <f>AV93*10000+AW93*1000+ROW()</f>
        <v/>
      </c>
      <c r="BB93" s="63" t="inlineStr">
        <is>
          <t>3 14 24 33 35 36</t>
        </is>
      </c>
    </row>
    <row r="94">
      <c r="A94" s="64" t="n">
        <v>93</v>
      </c>
      <c r="B94" t="n">
        <v>0</v>
      </c>
      <c r="C94" t="n">
        <v>0</v>
      </c>
      <c r="D94" t="n">
        <v>0</v>
      </c>
      <c r="E94" t="n">
        <v>0</v>
      </c>
      <c r="F94" t="n">
        <v>0</v>
      </c>
      <c r="G94" t="n">
        <v>1</v>
      </c>
      <c r="H94" t="n">
        <v>0</v>
      </c>
      <c r="I94" t="n">
        <v>0</v>
      </c>
      <c r="J94" t="n">
        <v>0</v>
      </c>
      <c r="K94" t="n">
        <v>0</v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 t="n">
        <v>0</v>
      </c>
      <c r="U94" t="n">
        <v>0</v>
      </c>
      <c r="V94" t="n">
        <v>0</v>
      </c>
      <c r="W94" t="n">
        <v>1</v>
      </c>
      <c r="X94" t="n">
        <v>0</v>
      </c>
      <c r="Y94" t="n">
        <v>1</v>
      </c>
      <c r="Z94" t="n">
        <v>0</v>
      </c>
      <c r="AA94" t="n">
        <v>0</v>
      </c>
      <c r="AB94" t="n">
        <v>0</v>
      </c>
      <c r="AC94" t="n">
        <v>0</v>
      </c>
      <c r="AD94" t="n">
        <v>0</v>
      </c>
      <c r="AE94" t="n">
        <v>0</v>
      </c>
      <c r="AF94" t="n">
        <v>0</v>
      </c>
      <c r="AG94" t="n">
        <v>0</v>
      </c>
      <c r="AH94" t="n">
        <v>0</v>
      </c>
      <c r="AI94" t="n">
        <v>0</v>
      </c>
      <c r="AJ94" t="n">
        <v>0</v>
      </c>
      <c r="AK94" t="n">
        <v>1</v>
      </c>
      <c r="AL94" t="n">
        <v>0</v>
      </c>
      <c r="AM94" t="n">
        <v>1</v>
      </c>
      <c r="AN94" t="n">
        <v>0</v>
      </c>
      <c r="AO94" t="n">
        <v>0</v>
      </c>
      <c r="AP94" t="n">
        <v>0</v>
      </c>
      <c r="AQ94" t="n">
        <v>0</v>
      </c>
      <c r="AR94" t="n">
        <v>0</v>
      </c>
      <c r="AS94" t="n">
        <v>1</v>
      </c>
      <c r="AT94" t="n">
        <v>0</v>
      </c>
      <c r="AU94" s="63" t="n">
        <v>19</v>
      </c>
      <c r="AV94" s="64">
        <f>IFERROR(INDEX($B94:$AT94,1,'번호선택_참고표'!$C$55),0)+IFERROR(INDEX($B94:$AT94,1,'번호선택_참고표'!$D$55),0)+IFERROR(INDEX($B94:$AT94,1,'번호선택_참고표'!$E$55),0)+IFERROR(INDEX($B94:$AT94,1,'번호선택_참고표'!$F$55),0)+IFERROR(INDEX($B94:$AT94,1,'번호선택_참고표'!$G$55),0)+IFERROR(INDEX($B94:$AT94,1,'번호선택_참고표'!$H$55),0)</f>
        <v/>
      </c>
      <c r="AW94" s="64">
        <f>IF(OR('번호선택_참고표'!$C$55=$AU94,'번호선택_참고표'!$D$55=$AU94,'번호선택_참고표'!$E$55=$AU94,'번호선택_참고표'!$F$55=$AU94,'번호선택_참고표'!$G$55=$AU94,'번호선택_참고표'!$H$55=$AU94),1,0)</f>
        <v/>
      </c>
      <c r="AX94" s="64">
        <f>IF(AV94=6,6,IF(AND(AV94=5,AW94=1),5,IF(AND(AV94=5,AW94=0),4,IF(AV94=4,3,IF(AV94=3,2,0)))))</f>
        <v/>
      </c>
      <c r="AY94" s="64">
        <f>IF(AV94=6,"1등",IF(AND(AV94=5,AW94=1),"2등",IF(AND(AV94=5,AW94=0),"3등",IF(AV94=4,"4등",IF(AV94=3,"5등","-")))))</f>
        <v/>
      </c>
      <c r="AZ94" s="64">
        <f>AV94*10000+AW94*1000+ROW()</f>
        <v/>
      </c>
      <c r="BB94" s="63" t="inlineStr">
        <is>
          <t>6 22 24 36 38 44</t>
        </is>
      </c>
    </row>
    <row r="95">
      <c r="A95" s="64" t="n">
        <v>94</v>
      </c>
      <c r="B95" t="n">
        <v>0</v>
      </c>
      <c r="C95" t="n">
        <v>0</v>
      </c>
      <c r="D95" t="n">
        <v>0</v>
      </c>
      <c r="E95" t="n">
        <v>0</v>
      </c>
      <c r="F95" t="n">
        <v>1</v>
      </c>
      <c r="G95" t="n">
        <v>0</v>
      </c>
      <c r="H95" t="n">
        <v>0</v>
      </c>
      <c r="I95" t="n">
        <v>0</v>
      </c>
      <c r="J95" t="n">
        <v>0</v>
      </c>
      <c r="K95" t="n">
        <v>0</v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 t="n">
        <v>0</v>
      </c>
      <c r="U95" t="n">
        <v>0</v>
      </c>
      <c r="V95" t="n">
        <v>0</v>
      </c>
      <c r="W95" t="n">
        <v>0</v>
      </c>
      <c r="X95" t="n">
        <v>0</v>
      </c>
      <c r="Y95" t="n">
        <v>0</v>
      </c>
      <c r="Z95" t="n">
        <v>0</v>
      </c>
      <c r="AA95" t="n">
        <v>0</v>
      </c>
      <c r="AB95" t="n">
        <v>0</v>
      </c>
      <c r="AC95" t="n">
        <v>0</v>
      </c>
      <c r="AD95" t="n">
        <v>0</v>
      </c>
      <c r="AE95" t="n">
        <v>0</v>
      </c>
      <c r="AF95" t="n">
        <v>0</v>
      </c>
      <c r="AG95" t="n">
        <v>1</v>
      </c>
      <c r="AH95" t="n">
        <v>0</v>
      </c>
      <c r="AI95" t="n">
        <v>1</v>
      </c>
      <c r="AJ95" t="n">
        <v>0</v>
      </c>
      <c r="AK95" t="n">
        <v>0</v>
      </c>
      <c r="AL95" t="n">
        <v>0</v>
      </c>
      <c r="AM95" t="n">
        <v>0</v>
      </c>
      <c r="AN95" t="n">
        <v>0</v>
      </c>
      <c r="AO95" t="n">
        <v>1</v>
      </c>
      <c r="AP95" t="n">
        <v>1</v>
      </c>
      <c r="AQ95" t="n">
        <v>0</v>
      </c>
      <c r="AR95" t="n">
        <v>0</v>
      </c>
      <c r="AS95" t="n">
        <v>0</v>
      </c>
      <c r="AT95" t="n">
        <v>1</v>
      </c>
      <c r="AU95" s="63" t="n">
        <v>6</v>
      </c>
      <c r="AV95" s="64">
        <f>IFERROR(INDEX($B95:$AT95,1,'번호선택_참고표'!$C$55),0)+IFERROR(INDEX($B95:$AT95,1,'번호선택_참고표'!$D$55),0)+IFERROR(INDEX($B95:$AT95,1,'번호선택_참고표'!$E$55),0)+IFERROR(INDEX($B95:$AT95,1,'번호선택_참고표'!$F$55),0)+IFERROR(INDEX($B95:$AT95,1,'번호선택_참고표'!$G$55),0)+IFERROR(INDEX($B95:$AT95,1,'번호선택_참고표'!$H$55),0)</f>
        <v/>
      </c>
      <c r="AW95" s="64">
        <f>IF(OR('번호선택_참고표'!$C$55=$AU95,'번호선택_참고표'!$D$55=$AU95,'번호선택_참고표'!$E$55=$AU95,'번호선택_참고표'!$F$55=$AU95,'번호선택_참고표'!$G$55=$AU95,'번호선택_참고표'!$H$55=$AU95),1,0)</f>
        <v/>
      </c>
      <c r="AX95" s="64">
        <f>IF(AV95=6,6,IF(AND(AV95=5,AW95=1),5,IF(AND(AV95=5,AW95=0),4,IF(AV95=4,3,IF(AV95=3,2,0)))))</f>
        <v/>
      </c>
      <c r="AY95" s="64">
        <f>IF(AV95=6,"1등",IF(AND(AV95=5,AW95=1),"2등",IF(AND(AV95=5,AW95=0),"3등",IF(AV95=4,"4등",IF(AV95=3,"5등","-")))))</f>
        <v/>
      </c>
      <c r="AZ95" s="64">
        <f>AV95*10000+AW95*1000+ROW()</f>
        <v/>
      </c>
      <c r="BB95" s="63" t="inlineStr">
        <is>
          <t>5 32 34 40 41 45</t>
        </is>
      </c>
    </row>
    <row r="96">
      <c r="A96" s="64" t="n">
        <v>95</v>
      </c>
      <c r="B96" t="n">
        <v>0</v>
      </c>
      <c r="C96" t="n">
        <v>0</v>
      </c>
      <c r="D96" t="n">
        <v>0</v>
      </c>
      <c r="E96" t="n">
        <v>0</v>
      </c>
      <c r="F96" t="n">
        <v>0</v>
      </c>
      <c r="G96" t="n">
        <v>0</v>
      </c>
      <c r="H96" t="n">
        <v>0</v>
      </c>
      <c r="I96" t="n">
        <v>1</v>
      </c>
      <c r="J96" t="n">
        <v>0</v>
      </c>
      <c r="K96" t="n">
        <v>0</v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1</v>
      </c>
      <c r="S96" t="n">
        <v>0</v>
      </c>
      <c r="T96" t="n">
        <v>0</v>
      </c>
      <c r="U96" t="n">
        <v>0</v>
      </c>
      <c r="V96" t="n">
        <v>0</v>
      </c>
      <c r="W96" t="n">
        <v>0</v>
      </c>
      <c r="X96" t="n">
        <v>0</v>
      </c>
      <c r="Y96" t="n">
        <v>0</v>
      </c>
      <c r="Z96" t="n">
        <v>0</v>
      </c>
      <c r="AA96" t="n">
        <v>0</v>
      </c>
      <c r="AB96" t="n">
        <v>1</v>
      </c>
      <c r="AC96" t="n">
        <v>0</v>
      </c>
      <c r="AD96" t="n">
        <v>0</v>
      </c>
      <c r="AE96" t="n">
        <v>0</v>
      </c>
      <c r="AF96" t="n">
        <v>1</v>
      </c>
      <c r="AG96" t="n">
        <v>0</v>
      </c>
      <c r="AH96" t="n">
        <v>0</v>
      </c>
      <c r="AI96" t="n">
        <v>1</v>
      </c>
      <c r="AJ96" t="n">
        <v>0</v>
      </c>
      <c r="AK96" t="n">
        <v>0</v>
      </c>
      <c r="AL96" t="n">
        <v>0</v>
      </c>
      <c r="AM96" t="n">
        <v>0</v>
      </c>
      <c r="AN96" t="n">
        <v>0</v>
      </c>
      <c r="AO96" t="n">
        <v>0</v>
      </c>
      <c r="AP96" t="n">
        <v>0</v>
      </c>
      <c r="AQ96" t="n">
        <v>0</v>
      </c>
      <c r="AR96" t="n">
        <v>1</v>
      </c>
      <c r="AS96" t="n">
        <v>0</v>
      </c>
      <c r="AT96" t="n">
        <v>0</v>
      </c>
      <c r="AU96" s="63" t="n">
        <v>14</v>
      </c>
      <c r="AV96" s="64">
        <f>IFERROR(INDEX($B96:$AT96,1,'번호선택_참고표'!$C$55),0)+IFERROR(INDEX($B96:$AT96,1,'번호선택_참고표'!$D$55),0)+IFERROR(INDEX($B96:$AT96,1,'번호선택_참고표'!$E$55),0)+IFERROR(INDEX($B96:$AT96,1,'번호선택_참고표'!$F$55),0)+IFERROR(INDEX($B96:$AT96,1,'번호선택_참고표'!$G$55),0)+IFERROR(INDEX($B96:$AT96,1,'번호선택_참고표'!$H$55),0)</f>
        <v/>
      </c>
      <c r="AW96" s="64">
        <f>IF(OR('번호선택_참고표'!$C$55=$AU96,'번호선택_참고표'!$D$55=$AU96,'번호선택_참고표'!$E$55=$AU96,'번호선택_참고표'!$F$55=$AU96,'번호선택_참고표'!$G$55=$AU96,'번호선택_참고표'!$H$55=$AU96),1,0)</f>
        <v/>
      </c>
      <c r="AX96" s="64">
        <f>IF(AV96=6,6,IF(AND(AV96=5,AW96=1),5,IF(AND(AV96=5,AW96=0),4,IF(AV96=4,3,IF(AV96=3,2,0)))))</f>
        <v/>
      </c>
      <c r="AY96" s="64">
        <f>IF(AV96=6,"1등",IF(AND(AV96=5,AW96=1),"2등",IF(AND(AV96=5,AW96=0),"3등",IF(AV96=4,"4등",IF(AV96=3,"5등","-")))))</f>
        <v/>
      </c>
      <c r="AZ96" s="64">
        <f>AV96*10000+AW96*1000+ROW()</f>
        <v/>
      </c>
      <c r="BB96" s="63" t="inlineStr">
        <is>
          <t>8 17 27 31 34 43</t>
        </is>
      </c>
    </row>
    <row r="97">
      <c r="A97" s="64" t="n">
        <v>96</v>
      </c>
      <c r="B97" t="n">
        <v>1</v>
      </c>
      <c r="C97" t="n">
        <v>0</v>
      </c>
      <c r="D97" t="n">
        <v>1</v>
      </c>
      <c r="E97" t="n">
        <v>0</v>
      </c>
      <c r="F97" t="n">
        <v>0</v>
      </c>
      <c r="G97" t="n">
        <v>0</v>
      </c>
      <c r="H97" t="n">
        <v>0</v>
      </c>
      <c r="I97" t="n">
        <v>1</v>
      </c>
      <c r="J97" t="n">
        <v>0</v>
      </c>
      <c r="K97" t="n">
        <v>0</v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0</v>
      </c>
      <c r="R97" t="n">
        <v>0</v>
      </c>
      <c r="S97" t="n">
        <v>0</v>
      </c>
      <c r="T97" t="n">
        <v>0</v>
      </c>
      <c r="U97" t="n">
        <v>0</v>
      </c>
      <c r="V97" t="n">
        <v>1</v>
      </c>
      <c r="W97" t="n">
        <v>1</v>
      </c>
      <c r="X97" t="n">
        <v>0</v>
      </c>
      <c r="Y97" t="n">
        <v>0</v>
      </c>
      <c r="Z97" t="n">
        <v>0</v>
      </c>
      <c r="AA97" t="n">
        <v>0</v>
      </c>
      <c r="AB97" t="n">
        <v>0</v>
      </c>
      <c r="AC97" t="n">
        <v>0</v>
      </c>
      <c r="AD97" t="n">
        <v>0</v>
      </c>
      <c r="AE97" t="n">
        <v>0</v>
      </c>
      <c r="AF97" t="n">
        <v>1</v>
      </c>
      <c r="AG97" t="n">
        <v>0</v>
      </c>
      <c r="AH97" t="n">
        <v>0</v>
      </c>
      <c r="AI97" t="n">
        <v>0</v>
      </c>
      <c r="AJ97" t="n">
        <v>0</v>
      </c>
      <c r="AK97" t="n">
        <v>0</v>
      </c>
      <c r="AL97" t="n">
        <v>0</v>
      </c>
      <c r="AM97" t="n">
        <v>0</v>
      </c>
      <c r="AN97" t="n">
        <v>0</v>
      </c>
      <c r="AO97" t="n">
        <v>0</v>
      </c>
      <c r="AP97" t="n">
        <v>0</v>
      </c>
      <c r="AQ97" t="n">
        <v>0</v>
      </c>
      <c r="AR97" t="n">
        <v>0</v>
      </c>
      <c r="AS97" t="n">
        <v>0</v>
      </c>
      <c r="AT97" t="n">
        <v>0</v>
      </c>
      <c r="AU97" s="63" t="n">
        <v>20</v>
      </c>
      <c r="AV97" s="64">
        <f>IFERROR(INDEX($B97:$AT97,1,'번호선택_참고표'!$C$55),0)+IFERROR(INDEX($B97:$AT97,1,'번호선택_참고표'!$D$55),0)+IFERROR(INDEX($B97:$AT97,1,'번호선택_참고표'!$E$55),0)+IFERROR(INDEX($B97:$AT97,1,'번호선택_참고표'!$F$55),0)+IFERROR(INDEX($B97:$AT97,1,'번호선택_참고표'!$G$55),0)+IFERROR(INDEX($B97:$AT97,1,'번호선택_참고표'!$H$55),0)</f>
        <v/>
      </c>
      <c r="AW97" s="64">
        <f>IF(OR('번호선택_참고표'!$C$55=$AU97,'번호선택_참고표'!$D$55=$AU97,'번호선택_참고표'!$E$55=$AU97,'번호선택_참고표'!$F$55=$AU97,'번호선택_참고표'!$G$55=$AU97,'번호선택_참고표'!$H$55=$AU97),1,0)</f>
        <v/>
      </c>
      <c r="AX97" s="64">
        <f>IF(AV97=6,6,IF(AND(AV97=5,AW97=1),5,IF(AND(AV97=5,AW97=0),4,IF(AV97=4,3,IF(AV97=3,2,0)))))</f>
        <v/>
      </c>
      <c r="AY97" s="64">
        <f>IF(AV97=6,"1등",IF(AND(AV97=5,AW97=1),"2등",IF(AND(AV97=5,AW97=0),"3등",IF(AV97=4,"4등",IF(AV97=3,"5등","-")))))</f>
        <v/>
      </c>
      <c r="AZ97" s="64">
        <f>AV97*10000+AW97*1000+ROW()</f>
        <v/>
      </c>
      <c r="BB97" s="63" t="inlineStr">
        <is>
          <t>1 3 8 21 22 31</t>
        </is>
      </c>
    </row>
    <row r="98">
      <c r="A98" s="64" t="n">
        <v>97</v>
      </c>
      <c r="B98" t="n">
        <v>0</v>
      </c>
      <c r="C98" t="n">
        <v>0</v>
      </c>
      <c r="D98" t="n">
        <v>0</v>
      </c>
      <c r="E98" t="n">
        <v>0</v>
      </c>
      <c r="F98" t="n">
        <v>0</v>
      </c>
      <c r="G98" t="n">
        <v>1</v>
      </c>
      <c r="H98" t="n">
        <v>1</v>
      </c>
      <c r="I98" t="n">
        <v>0</v>
      </c>
      <c r="J98" t="n">
        <v>0</v>
      </c>
      <c r="K98" t="n">
        <v>0</v>
      </c>
      <c r="L98" t="n">
        <v>0</v>
      </c>
      <c r="M98" t="n">
        <v>0</v>
      </c>
      <c r="N98" t="n">
        <v>0</v>
      </c>
      <c r="O98" t="n">
        <v>1</v>
      </c>
      <c r="P98" t="n">
        <v>1</v>
      </c>
      <c r="Q98" t="n">
        <v>0</v>
      </c>
      <c r="R98" t="n">
        <v>0</v>
      </c>
      <c r="S98" t="n">
        <v>0</v>
      </c>
      <c r="T98" t="n">
        <v>0</v>
      </c>
      <c r="U98" t="n">
        <v>1</v>
      </c>
      <c r="V98" t="n">
        <v>0</v>
      </c>
      <c r="W98" t="n">
        <v>0</v>
      </c>
      <c r="X98" t="n">
        <v>0</v>
      </c>
      <c r="Y98" t="n">
        <v>0</v>
      </c>
      <c r="Z98" t="n">
        <v>0</v>
      </c>
      <c r="AA98" t="n">
        <v>0</v>
      </c>
      <c r="AB98" t="n">
        <v>0</v>
      </c>
      <c r="AC98" t="n">
        <v>0</v>
      </c>
      <c r="AD98" t="n">
        <v>0</v>
      </c>
      <c r="AE98" t="n">
        <v>0</v>
      </c>
      <c r="AF98" t="n">
        <v>0</v>
      </c>
      <c r="AG98" t="n">
        <v>0</v>
      </c>
      <c r="AH98" t="n">
        <v>0</v>
      </c>
      <c r="AI98" t="n">
        <v>0</v>
      </c>
      <c r="AJ98" t="n">
        <v>0</v>
      </c>
      <c r="AK98" t="n">
        <v>1</v>
      </c>
      <c r="AL98" t="n">
        <v>0</v>
      </c>
      <c r="AM98" t="n">
        <v>0</v>
      </c>
      <c r="AN98" t="n">
        <v>0</v>
      </c>
      <c r="AO98" t="n">
        <v>0</v>
      </c>
      <c r="AP98" t="n">
        <v>0</v>
      </c>
      <c r="AQ98" t="n">
        <v>0</v>
      </c>
      <c r="AR98" t="n">
        <v>0</v>
      </c>
      <c r="AS98" t="n">
        <v>0</v>
      </c>
      <c r="AT98" t="n">
        <v>0</v>
      </c>
      <c r="AU98" s="63" t="n">
        <v>3</v>
      </c>
      <c r="AV98" s="64">
        <f>IFERROR(INDEX($B98:$AT98,1,'번호선택_참고표'!$C$55),0)+IFERROR(INDEX($B98:$AT98,1,'번호선택_참고표'!$D$55),0)+IFERROR(INDEX($B98:$AT98,1,'번호선택_참고표'!$E$55),0)+IFERROR(INDEX($B98:$AT98,1,'번호선택_참고표'!$F$55),0)+IFERROR(INDEX($B98:$AT98,1,'번호선택_참고표'!$G$55),0)+IFERROR(INDEX($B98:$AT98,1,'번호선택_참고표'!$H$55),0)</f>
        <v/>
      </c>
      <c r="AW98" s="64">
        <f>IF(OR('번호선택_참고표'!$C$55=$AU98,'번호선택_참고표'!$D$55=$AU98,'번호선택_참고표'!$E$55=$AU98,'번호선택_참고표'!$F$55=$AU98,'번호선택_참고표'!$G$55=$AU98,'번호선택_참고표'!$H$55=$AU98),1,0)</f>
        <v/>
      </c>
      <c r="AX98" s="64">
        <f>IF(AV98=6,6,IF(AND(AV98=5,AW98=1),5,IF(AND(AV98=5,AW98=0),4,IF(AV98=4,3,IF(AV98=3,2,0)))))</f>
        <v/>
      </c>
      <c r="AY98" s="64">
        <f>IF(AV98=6,"1등",IF(AND(AV98=5,AW98=1),"2등",IF(AND(AV98=5,AW98=0),"3등",IF(AV98=4,"4등",IF(AV98=3,"5등","-")))))</f>
        <v/>
      </c>
      <c r="AZ98" s="64">
        <f>AV98*10000+AW98*1000+ROW()</f>
        <v/>
      </c>
      <c r="BB98" s="63" t="inlineStr">
        <is>
          <t>6 7 14 15 20 36</t>
        </is>
      </c>
    </row>
    <row r="99">
      <c r="A99" s="64" t="n">
        <v>98</v>
      </c>
      <c r="B99" t="n">
        <v>0</v>
      </c>
      <c r="C99" t="n">
        <v>0</v>
      </c>
      <c r="D99" t="n">
        <v>0</v>
      </c>
      <c r="E99" t="n">
        <v>0</v>
      </c>
      <c r="F99" t="n">
        <v>0</v>
      </c>
      <c r="G99" t="n">
        <v>1</v>
      </c>
      <c r="H99" t="n">
        <v>0</v>
      </c>
      <c r="I99" t="n">
        <v>0</v>
      </c>
      <c r="J99" t="n">
        <v>1</v>
      </c>
      <c r="K99" t="n">
        <v>0</v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1</v>
      </c>
      <c r="R99" t="n">
        <v>0</v>
      </c>
      <c r="S99" t="n">
        <v>0</v>
      </c>
      <c r="T99" t="n">
        <v>0</v>
      </c>
      <c r="U99" t="n">
        <v>0</v>
      </c>
      <c r="V99" t="n">
        <v>0</v>
      </c>
      <c r="W99" t="n">
        <v>0</v>
      </c>
      <c r="X99" t="n">
        <v>1</v>
      </c>
      <c r="Y99" t="n">
        <v>1</v>
      </c>
      <c r="Z99" t="n">
        <v>0</v>
      </c>
      <c r="AA99" t="n">
        <v>0</v>
      </c>
      <c r="AB99" t="n">
        <v>0</v>
      </c>
      <c r="AC99" t="n">
        <v>0</v>
      </c>
      <c r="AD99" t="n">
        <v>0</v>
      </c>
      <c r="AE99" t="n">
        <v>0</v>
      </c>
      <c r="AF99" t="n">
        <v>0</v>
      </c>
      <c r="AG99" t="n">
        <v>1</v>
      </c>
      <c r="AH99" t="n">
        <v>0</v>
      </c>
      <c r="AI99" t="n">
        <v>0</v>
      </c>
      <c r="AJ99" t="n">
        <v>0</v>
      </c>
      <c r="AK99" t="n">
        <v>0</v>
      </c>
      <c r="AL99" t="n">
        <v>0</v>
      </c>
      <c r="AM99" t="n">
        <v>0</v>
      </c>
      <c r="AN99" t="n">
        <v>0</v>
      </c>
      <c r="AO99" t="n">
        <v>0</v>
      </c>
      <c r="AP99" t="n">
        <v>0</v>
      </c>
      <c r="AQ99" t="n">
        <v>0</v>
      </c>
      <c r="AR99" t="n">
        <v>0</v>
      </c>
      <c r="AS99" t="n">
        <v>0</v>
      </c>
      <c r="AT99" t="n">
        <v>0</v>
      </c>
      <c r="AU99" s="63" t="n">
        <v>43</v>
      </c>
      <c r="AV99" s="64">
        <f>IFERROR(INDEX($B99:$AT99,1,'번호선택_참고표'!$C$55),0)+IFERROR(INDEX($B99:$AT99,1,'번호선택_참고표'!$D$55),0)+IFERROR(INDEX($B99:$AT99,1,'번호선택_참고표'!$E$55),0)+IFERROR(INDEX($B99:$AT99,1,'번호선택_참고표'!$F$55),0)+IFERROR(INDEX($B99:$AT99,1,'번호선택_참고표'!$G$55),0)+IFERROR(INDEX($B99:$AT99,1,'번호선택_참고표'!$H$55),0)</f>
        <v/>
      </c>
      <c r="AW99" s="64">
        <f>IF(OR('번호선택_참고표'!$C$55=$AU99,'번호선택_참고표'!$D$55=$AU99,'번호선택_참고표'!$E$55=$AU99,'번호선택_참고표'!$F$55=$AU99,'번호선택_참고표'!$G$55=$AU99,'번호선택_참고표'!$H$55=$AU99),1,0)</f>
        <v/>
      </c>
      <c r="AX99" s="64">
        <f>IF(AV99=6,6,IF(AND(AV99=5,AW99=1),5,IF(AND(AV99=5,AW99=0),4,IF(AV99=4,3,IF(AV99=3,2,0)))))</f>
        <v/>
      </c>
      <c r="AY99" s="64">
        <f>IF(AV99=6,"1등",IF(AND(AV99=5,AW99=1),"2등",IF(AND(AV99=5,AW99=0),"3등",IF(AV99=4,"4등",IF(AV99=3,"5등","-")))))</f>
        <v/>
      </c>
      <c r="AZ99" s="64">
        <f>AV99*10000+AW99*1000+ROW()</f>
        <v/>
      </c>
      <c r="BB99" s="63" t="inlineStr">
        <is>
          <t>6 9 16 23 24 32</t>
        </is>
      </c>
    </row>
    <row r="100">
      <c r="A100" s="64" t="n">
        <v>99</v>
      </c>
      <c r="B100" t="n">
        <v>1</v>
      </c>
      <c r="C100" t="n">
        <v>0</v>
      </c>
      <c r="D100" t="n">
        <v>1</v>
      </c>
      <c r="E100" t="n">
        <v>0</v>
      </c>
      <c r="F100" t="n">
        <v>0</v>
      </c>
      <c r="G100" t="n">
        <v>0</v>
      </c>
      <c r="H100" t="n">
        <v>0</v>
      </c>
      <c r="I100" t="n">
        <v>0</v>
      </c>
      <c r="J100" t="n">
        <v>0</v>
      </c>
      <c r="K100" t="n">
        <v>1</v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0</v>
      </c>
      <c r="R100" t="n">
        <v>0</v>
      </c>
      <c r="S100" t="n">
        <v>0</v>
      </c>
      <c r="T100" t="n">
        <v>0</v>
      </c>
      <c r="U100" t="n">
        <v>0</v>
      </c>
      <c r="V100" t="n">
        <v>0</v>
      </c>
      <c r="W100" t="n">
        <v>0</v>
      </c>
      <c r="X100" t="n">
        <v>0</v>
      </c>
      <c r="Y100" t="n">
        <v>0</v>
      </c>
      <c r="Z100" t="n">
        <v>0</v>
      </c>
      <c r="AA100" t="n">
        <v>0</v>
      </c>
      <c r="AB100" t="n">
        <v>1</v>
      </c>
      <c r="AC100" t="n">
        <v>0</v>
      </c>
      <c r="AD100" t="n">
        <v>1</v>
      </c>
      <c r="AE100" t="n">
        <v>0</v>
      </c>
      <c r="AF100" t="n">
        <v>0</v>
      </c>
      <c r="AG100" t="n">
        <v>0</v>
      </c>
      <c r="AH100" t="n">
        <v>0</v>
      </c>
      <c r="AI100" t="n">
        <v>0</v>
      </c>
      <c r="AJ100" t="n">
        <v>0</v>
      </c>
      <c r="AK100" t="n">
        <v>0</v>
      </c>
      <c r="AL100" t="n">
        <v>1</v>
      </c>
      <c r="AM100" t="n">
        <v>0</v>
      </c>
      <c r="AN100" t="n">
        <v>0</v>
      </c>
      <c r="AO100" t="n">
        <v>0</v>
      </c>
      <c r="AP100" t="n">
        <v>0</v>
      </c>
      <c r="AQ100" t="n">
        <v>0</v>
      </c>
      <c r="AR100" t="n">
        <v>0</v>
      </c>
      <c r="AS100" t="n">
        <v>0</v>
      </c>
      <c r="AT100" t="n">
        <v>0</v>
      </c>
      <c r="AU100" s="63" t="n">
        <v>11</v>
      </c>
      <c r="AV100" s="64">
        <f>IFERROR(INDEX($B100:$AT100,1,'번호선택_참고표'!$C$55),0)+IFERROR(INDEX($B100:$AT100,1,'번호선택_참고표'!$D$55),0)+IFERROR(INDEX($B100:$AT100,1,'번호선택_참고표'!$E$55),0)+IFERROR(INDEX($B100:$AT100,1,'번호선택_참고표'!$F$55),0)+IFERROR(INDEX($B100:$AT100,1,'번호선택_참고표'!$G$55),0)+IFERROR(INDEX($B100:$AT100,1,'번호선택_참고표'!$H$55),0)</f>
        <v/>
      </c>
      <c r="AW100" s="64">
        <f>IF(OR('번호선택_참고표'!$C$55=$AU100,'번호선택_참고표'!$D$55=$AU100,'번호선택_참고표'!$E$55=$AU100,'번호선택_참고표'!$F$55=$AU100,'번호선택_참고표'!$G$55=$AU100,'번호선택_참고표'!$H$55=$AU100),1,0)</f>
        <v/>
      </c>
      <c r="AX100" s="64">
        <f>IF(AV100=6,6,IF(AND(AV100=5,AW100=1),5,IF(AND(AV100=5,AW100=0),4,IF(AV100=4,3,IF(AV100=3,2,0)))))</f>
        <v/>
      </c>
      <c r="AY100" s="64">
        <f>IF(AV100=6,"1등",IF(AND(AV100=5,AW100=1),"2등",IF(AND(AV100=5,AW100=0),"3등",IF(AV100=4,"4등",IF(AV100=3,"5등","-")))))</f>
        <v/>
      </c>
      <c r="AZ100" s="64">
        <f>AV100*10000+AW100*1000+ROW()</f>
        <v/>
      </c>
      <c r="BB100" s="63" t="inlineStr">
        <is>
          <t>1 3 10 27 29 37</t>
        </is>
      </c>
    </row>
    <row r="101">
      <c r="A101" s="64" t="n">
        <v>100</v>
      </c>
      <c r="B101" t="n">
        <v>1</v>
      </c>
      <c r="C101" t="n">
        <v>0</v>
      </c>
      <c r="D101" t="n">
        <v>0</v>
      </c>
      <c r="E101" t="n">
        <v>0</v>
      </c>
      <c r="F101" t="n">
        <v>0</v>
      </c>
      <c r="G101" t="n">
        <v>0</v>
      </c>
      <c r="H101" t="n">
        <v>1</v>
      </c>
      <c r="I101" t="n">
        <v>0</v>
      </c>
      <c r="J101" t="n">
        <v>0</v>
      </c>
      <c r="K101" t="n">
        <v>0</v>
      </c>
      <c r="L101" t="n">
        <v>1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 t="n">
        <v>0</v>
      </c>
      <c r="U101" t="n">
        <v>0</v>
      </c>
      <c r="V101" t="n">
        <v>0</v>
      </c>
      <c r="W101" t="n">
        <v>0</v>
      </c>
      <c r="X101" t="n">
        <v>1</v>
      </c>
      <c r="Y101" t="n">
        <v>0</v>
      </c>
      <c r="Z101" t="n">
        <v>0</v>
      </c>
      <c r="AA101" t="n">
        <v>0</v>
      </c>
      <c r="AB101" t="n">
        <v>0</v>
      </c>
      <c r="AC101" t="n">
        <v>0</v>
      </c>
      <c r="AD101" t="n">
        <v>0</v>
      </c>
      <c r="AE101" t="n">
        <v>0</v>
      </c>
      <c r="AF101" t="n">
        <v>0</v>
      </c>
      <c r="AG101" t="n">
        <v>0</v>
      </c>
      <c r="AH101" t="n">
        <v>0</v>
      </c>
      <c r="AI101" t="n">
        <v>0</v>
      </c>
      <c r="AJ101" t="n">
        <v>0</v>
      </c>
      <c r="AK101" t="n">
        <v>0</v>
      </c>
      <c r="AL101" t="n">
        <v>1</v>
      </c>
      <c r="AM101" t="n">
        <v>0</v>
      </c>
      <c r="AN101" t="n">
        <v>0</v>
      </c>
      <c r="AO101" t="n">
        <v>0</v>
      </c>
      <c r="AP101" t="n">
        <v>0</v>
      </c>
      <c r="AQ101" t="n">
        <v>1</v>
      </c>
      <c r="AR101" t="n">
        <v>0</v>
      </c>
      <c r="AS101" t="n">
        <v>0</v>
      </c>
      <c r="AT101" t="n">
        <v>0</v>
      </c>
      <c r="AU101" s="63" t="n">
        <v>6</v>
      </c>
      <c r="AV101" s="64">
        <f>IFERROR(INDEX($B101:$AT101,1,'번호선택_참고표'!$C$55),0)+IFERROR(INDEX($B101:$AT101,1,'번호선택_참고표'!$D$55),0)+IFERROR(INDEX($B101:$AT101,1,'번호선택_참고표'!$E$55),0)+IFERROR(INDEX($B101:$AT101,1,'번호선택_참고표'!$F$55),0)+IFERROR(INDEX($B101:$AT101,1,'번호선택_참고표'!$G$55),0)+IFERROR(INDEX($B101:$AT101,1,'번호선택_참고표'!$H$55),0)</f>
        <v/>
      </c>
      <c r="AW101" s="64">
        <f>IF(OR('번호선택_참고표'!$C$55=$AU101,'번호선택_참고표'!$D$55=$AU101,'번호선택_참고표'!$E$55=$AU101,'번호선택_참고표'!$F$55=$AU101,'번호선택_참고표'!$G$55=$AU101,'번호선택_참고표'!$H$55=$AU101),1,0)</f>
        <v/>
      </c>
      <c r="AX101" s="64">
        <f>IF(AV101=6,6,IF(AND(AV101=5,AW101=1),5,IF(AND(AV101=5,AW101=0),4,IF(AV101=4,3,IF(AV101=3,2,0)))))</f>
        <v/>
      </c>
      <c r="AY101" s="64">
        <f>IF(AV101=6,"1등",IF(AND(AV101=5,AW101=1),"2등",IF(AND(AV101=5,AW101=0),"3등",IF(AV101=4,"4등",IF(AV101=3,"5등","-")))))</f>
        <v/>
      </c>
      <c r="AZ101" s="64">
        <f>AV101*10000+AW101*1000+ROW()</f>
        <v/>
      </c>
      <c r="BB101" s="63" t="inlineStr">
        <is>
          <t>1 7 11 23 37 42</t>
        </is>
      </c>
    </row>
    <row r="102">
      <c r="A102" s="64" t="n">
        <v>101</v>
      </c>
      <c r="B102" t="n">
        <v>1</v>
      </c>
      <c r="C102" t="n">
        <v>0</v>
      </c>
      <c r="D102" t="n">
        <v>1</v>
      </c>
      <c r="E102" t="n">
        <v>0</v>
      </c>
      <c r="F102" t="n">
        <v>0</v>
      </c>
      <c r="G102" t="n">
        <v>0</v>
      </c>
      <c r="H102" t="n">
        <v>0</v>
      </c>
      <c r="I102" t="n">
        <v>0</v>
      </c>
      <c r="J102" t="n">
        <v>0</v>
      </c>
      <c r="K102" t="n">
        <v>0</v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1</v>
      </c>
      <c r="S102" t="n">
        <v>0</v>
      </c>
      <c r="T102" t="n">
        <v>0</v>
      </c>
      <c r="U102" t="n">
        <v>0</v>
      </c>
      <c r="V102" t="n">
        <v>0</v>
      </c>
      <c r="W102" t="n">
        <v>0</v>
      </c>
      <c r="X102" t="n">
        <v>0</v>
      </c>
      <c r="Y102" t="n">
        <v>0</v>
      </c>
      <c r="Z102" t="n">
        <v>0</v>
      </c>
      <c r="AA102" t="n">
        <v>0</v>
      </c>
      <c r="AB102" t="n">
        <v>0</v>
      </c>
      <c r="AC102" t="n">
        <v>0</v>
      </c>
      <c r="AD102" t="n">
        <v>0</v>
      </c>
      <c r="AE102" t="n">
        <v>0</v>
      </c>
      <c r="AF102" t="n">
        <v>0</v>
      </c>
      <c r="AG102" t="n">
        <v>1</v>
      </c>
      <c r="AH102" t="n">
        <v>0</v>
      </c>
      <c r="AI102" t="n">
        <v>0</v>
      </c>
      <c r="AJ102" t="n">
        <v>1</v>
      </c>
      <c r="AK102" t="n">
        <v>0</v>
      </c>
      <c r="AL102" t="n">
        <v>0</v>
      </c>
      <c r="AM102" t="n">
        <v>0</v>
      </c>
      <c r="AN102" t="n">
        <v>0</v>
      </c>
      <c r="AO102" t="n">
        <v>0</v>
      </c>
      <c r="AP102" t="n">
        <v>0</v>
      </c>
      <c r="AQ102" t="n">
        <v>0</v>
      </c>
      <c r="AR102" t="n">
        <v>0</v>
      </c>
      <c r="AS102" t="n">
        <v>0</v>
      </c>
      <c r="AT102" t="n">
        <v>1</v>
      </c>
      <c r="AU102" s="63" t="n">
        <v>8</v>
      </c>
      <c r="AV102" s="64">
        <f>IFERROR(INDEX($B102:$AT102,1,'번호선택_참고표'!$C$55),0)+IFERROR(INDEX($B102:$AT102,1,'번호선택_참고표'!$D$55),0)+IFERROR(INDEX($B102:$AT102,1,'번호선택_참고표'!$E$55),0)+IFERROR(INDEX($B102:$AT102,1,'번호선택_참고표'!$F$55),0)+IFERROR(INDEX($B102:$AT102,1,'번호선택_참고표'!$G$55),0)+IFERROR(INDEX($B102:$AT102,1,'번호선택_참고표'!$H$55),0)</f>
        <v/>
      </c>
      <c r="AW102" s="64">
        <f>IF(OR('번호선택_참고표'!$C$55=$AU102,'번호선택_참고표'!$D$55=$AU102,'번호선택_참고표'!$E$55=$AU102,'번호선택_참고표'!$F$55=$AU102,'번호선택_참고표'!$G$55=$AU102,'번호선택_참고표'!$H$55=$AU102),1,0)</f>
        <v/>
      </c>
      <c r="AX102" s="64">
        <f>IF(AV102=6,6,IF(AND(AV102=5,AW102=1),5,IF(AND(AV102=5,AW102=0),4,IF(AV102=4,3,IF(AV102=3,2,0)))))</f>
        <v/>
      </c>
      <c r="AY102" s="64">
        <f>IF(AV102=6,"1등",IF(AND(AV102=5,AW102=1),"2등",IF(AND(AV102=5,AW102=0),"3등",IF(AV102=4,"4등",IF(AV102=3,"5등","-")))))</f>
        <v/>
      </c>
      <c r="AZ102" s="64">
        <f>AV102*10000+AW102*1000+ROW()</f>
        <v/>
      </c>
      <c r="BB102" s="63" t="inlineStr">
        <is>
          <t>1 3 17 32 35 45</t>
        </is>
      </c>
    </row>
    <row r="103">
      <c r="A103" s="64" t="n">
        <v>102</v>
      </c>
      <c r="B103" t="n">
        <v>0</v>
      </c>
      <c r="C103" t="n">
        <v>0</v>
      </c>
      <c r="D103" t="n">
        <v>0</v>
      </c>
      <c r="E103" t="n">
        <v>0</v>
      </c>
      <c r="F103" t="n">
        <v>0</v>
      </c>
      <c r="G103" t="n">
        <v>0</v>
      </c>
      <c r="H103" t="n">
        <v>0</v>
      </c>
      <c r="I103" t="n">
        <v>0</v>
      </c>
      <c r="J103" t="n">
        <v>0</v>
      </c>
      <c r="K103" t="n">
        <v>0</v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1</v>
      </c>
      <c r="S103" t="n">
        <v>0</v>
      </c>
      <c r="T103" t="n">
        <v>0</v>
      </c>
      <c r="U103" t="n">
        <v>0</v>
      </c>
      <c r="V103" t="n">
        <v>0</v>
      </c>
      <c r="W103" t="n">
        <v>1</v>
      </c>
      <c r="X103" t="n">
        <v>0</v>
      </c>
      <c r="Y103" t="n">
        <v>1</v>
      </c>
      <c r="Z103" t="n">
        <v>0</v>
      </c>
      <c r="AA103" t="n">
        <v>1</v>
      </c>
      <c r="AB103" t="n">
        <v>0</v>
      </c>
      <c r="AC103" t="n">
        <v>0</v>
      </c>
      <c r="AD103" t="n">
        <v>0</v>
      </c>
      <c r="AE103" t="n">
        <v>0</v>
      </c>
      <c r="AF103" t="n">
        <v>0</v>
      </c>
      <c r="AG103" t="n">
        <v>0</v>
      </c>
      <c r="AH103" t="n">
        <v>0</v>
      </c>
      <c r="AI103" t="n">
        <v>0</v>
      </c>
      <c r="AJ103" t="n">
        <v>1</v>
      </c>
      <c r="AK103" t="n">
        <v>0</v>
      </c>
      <c r="AL103" t="n">
        <v>0</v>
      </c>
      <c r="AM103" t="n">
        <v>0</v>
      </c>
      <c r="AN103" t="n">
        <v>0</v>
      </c>
      <c r="AO103" t="n">
        <v>1</v>
      </c>
      <c r="AP103" t="n">
        <v>0</v>
      </c>
      <c r="AQ103" t="n">
        <v>0</v>
      </c>
      <c r="AR103" t="n">
        <v>0</v>
      </c>
      <c r="AS103" t="n">
        <v>0</v>
      </c>
      <c r="AT103" t="n">
        <v>0</v>
      </c>
      <c r="AU103" s="63" t="n">
        <v>42</v>
      </c>
      <c r="AV103" s="64">
        <f>IFERROR(INDEX($B103:$AT103,1,'번호선택_참고표'!$C$55),0)+IFERROR(INDEX($B103:$AT103,1,'번호선택_참고표'!$D$55),0)+IFERROR(INDEX($B103:$AT103,1,'번호선택_참고표'!$E$55),0)+IFERROR(INDEX($B103:$AT103,1,'번호선택_참고표'!$F$55),0)+IFERROR(INDEX($B103:$AT103,1,'번호선택_참고표'!$G$55),0)+IFERROR(INDEX($B103:$AT103,1,'번호선택_참고표'!$H$55),0)</f>
        <v/>
      </c>
      <c r="AW103" s="64">
        <f>IF(OR('번호선택_참고표'!$C$55=$AU103,'번호선택_참고표'!$D$55=$AU103,'번호선택_참고표'!$E$55=$AU103,'번호선택_참고표'!$F$55=$AU103,'번호선택_참고표'!$G$55=$AU103,'번호선택_참고표'!$H$55=$AU103),1,0)</f>
        <v/>
      </c>
      <c r="AX103" s="64">
        <f>IF(AV103=6,6,IF(AND(AV103=5,AW103=1),5,IF(AND(AV103=5,AW103=0),4,IF(AV103=4,3,IF(AV103=3,2,0)))))</f>
        <v/>
      </c>
      <c r="AY103" s="64">
        <f>IF(AV103=6,"1등",IF(AND(AV103=5,AW103=1),"2등",IF(AND(AV103=5,AW103=0),"3등",IF(AV103=4,"4등",IF(AV103=3,"5등","-")))))</f>
        <v/>
      </c>
      <c r="AZ103" s="64">
        <f>AV103*10000+AW103*1000+ROW()</f>
        <v/>
      </c>
      <c r="BB103" s="63" t="inlineStr">
        <is>
          <t>17 22 24 26 35 40</t>
        </is>
      </c>
    </row>
    <row r="104">
      <c r="A104" s="64" t="n">
        <v>103</v>
      </c>
      <c r="B104" t="n">
        <v>0</v>
      </c>
      <c r="C104" t="n">
        <v>0</v>
      </c>
      <c r="D104" t="n">
        <v>0</v>
      </c>
      <c r="E104" t="n">
        <v>0</v>
      </c>
      <c r="F104" t="n">
        <v>1</v>
      </c>
      <c r="G104" t="n">
        <v>0</v>
      </c>
      <c r="H104" t="n">
        <v>0</v>
      </c>
      <c r="I104" t="n">
        <v>0</v>
      </c>
      <c r="J104" t="n">
        <v>0</v>
      </c>
      <c r="K104" t="n">
        <v>0</v>
      </c>
      <c r="L104" t="n">
        <v>0</v>
      </c>
      <c r="M104" t="n">
        <v>0</v>
      </c>
      <c r="N104" t="n">
        <v>0</v>
      </c>
      <c r="O104" t="n">
        <v>1</v>
      </c>
      <c r="P104" t="n">
        <v>1</v>
      </c>
      <c r="Q104" t="n">
        <v>0</v>
      </c>
      <c r="R104" t="n">
        <v>0</v>
      </c>
      <c r="S104" t="n">
        <v>0</v>
      </c>
      <c r="T104" t="n">
        <v>0</v>
      </c>
      <c r="U104" t="n">
        <v>0</v>
      </c>
      <c r="V104" t="n">
        <v>0</v>
      </c>
      <c r="W104" t="n">
        <v>0</v>
      </c>
      <c r="X104" t="n">
        <v>0</v>
      </c>
      <c r="Y104" t="n">
        <v>0</v>
      </c>
      <c r="Z104" t="n">
        <v>0</v>
      </c>
      <c r="AA104" t="n">
        <v>0</v>
      </c>
      <c r="AB104" t="n">
        <v>1</v>
      </c>
      <c r="AC104" t="n">
        <v>0</v>
      </c>
      <c r="AD104" t="n">
        <v>0</v>
      </c>
      <c r="AE104" t="n">
        <v>1</v>
      </c>
      <c r="AF104" t="n">
        <v>0</v>
      </c>
      <c r="AG104" t="n">
        <v>0</v>
      </c>
      <c r="AH104" t="n">
        <v>0</v>
      </c>
      <c r="AI104" t="n">
        <v>0</v>
      </c>
      <c r="AJ104" t="n">
        <v>0</v>
      </c>
      <c r="AK104" t="n">
        <v>0</v>
      </c>
      <c r="AL104" t="n">
        <v>0</v>
      </c>
      <c r="AM104" t="n">
        <v>0</v>
      </c>
      <c r="AN104" t="n">
        <v>0</v>
      </c>
      <c r="AO104" t="n">
        <v>0</v>
      </c>
      <c r="AP104" t="n">
        <v>0</v>
      </c>
      <c r="AQ104" t="n">
        <v>0</v>
      </c>
      <c r="AR104" t="n">
        <v>0</v>
      </c>
      <c r="AS104" t="n">
        <v>0</v>
      </c>
      <c r="AT104" t="n">
        <v>1</v>
      </c>
      <c r="AU104" s="63" t="n">
        <v>10</v>
      </c>
      <c r="AV104" s="64">
        <f>IFERROR(INDEX($B104:$AT104,1,'번호선택_참고표'!$C$55),0)+IFERROR(INDEX($B104:$AT104,1,'번호선택_참고표'!$D$55),0)+IFERROR(INDEX($B104:$AT104,1,'번호선택_참고표'!$E$55),0)+IFERROR(INDEX($B104:$AT104,1,'번호선택_참고표'!$F$55),0)+IFERROR(INDEX($B104:$AT104,1,'번호선택_참고표'!$G$55),0)+IFERROR(INDEX($B104:$AT104,1,'번호선택_참고표'!$H$55),0)</f>
        <v/>
      </c>
      <c r="AW104" s="64">
        <f>IF(OR('번호선택_참고표'!$C$55=$AU104,'번호선택_참고표'!$D$55=$AU104,'번호선택_참고표'!$E$55=$AU104,'번호선택_참고표'!$F$55=$AU104,'번호선택_참고표'!$G$55=$AU104,'번호선택_참고표'!$H$55=$AU104),1,0)</f>
        <v/>
      </c>
      <c r="AX104" s="64">
        <f>IF(AV104=6,6,IF(AND(AV104=5,AW104=1),5,IF(AND(AV104=5,AW104=0),4,IF(AV104=4,3,IF(AV104=3,2,0)))))</f>
        <v/>
      </c>
      <c r="AY104" s="64">
        <f>IF(AV104=6,"1등",IF(AND(AV104=5,AW104=1),"2등",IF(AND(AV104=5,AW104=0),"3등",IF(AV104=4,"4등",IF(AV104=3,"5등","-")))))</f>
        <v/>
      </c>
      <c r="AZ104" s="64">
        <f>AV104*10000+AW104*1000+ROW()</f>
        <v/>
      </c>
      <c r="BB104" s="63" t="inlineStr">
        <is>
          <t>5 14 15 27 30 45</t>
        </is>
      </c>
    </row>
    <row r="105">
      <c r="A105" s="64" t="n">
        <v>104</v>
      </c>
      <c r="B105" t="n">
        <v>0</v>
      </c>
      <c r="C105" t="n">
        <v>0</v>
      </c>
      <c r="D105" t="n">
        <v>0</v>
      </c>
      <c r="E105" t="n">
        <v>0</v>
      </c>
      <c r="F105" t="n">
        <v>0</v>
      </c>
      <c r="G105" t="n">
        <v>0</v>
      </c>
      <c r="H105" t="n">
        <v>0</v>
      </c>
      <c r="I105" t="n">
        <v>0</v>
      </c>
      <c r="J105" t="n">
        <v>0</v>
      </c>
      <c r="K105" t="n">
        <v>0</v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1</v>
      </c>
      <c r="S105" t="n">
        <v>0</v>
      </c>
      <c r="T105" t="n">
        <v>0</v>
      </c>
      <c r="U105" t="n">
        <v>0</v>
      </c>
      <c r="V105" t="n">
        <v>0</v>
      </c>
      <c r="W105" t="n">
        <v>0</v>
      </c>
      <c r="X105" t="n">
        <v>0</v>
      </c>
      <c r="Y105" t="n">
        <v>0</v>
      </c>
      <c r="Z105" t="n">
        <v>0</v>
      </c>
      <c r="AA105" t="n">
        <v>0</v>
      </c>
      <c r="AB105" t="n">
        <v>0</v>
      </c>
      <c r="AC105" t="n">
        <v>0</v>
      </c>
      <c r="AD105" t="n">
        <v>0</v>
      </c>
      <c r="AE105" t="n">
        <v>0</v>
      </c>
      <c r="AF105" t="n">
        <v>0</v>
      </c>
      <c r="AG105" t="n">
        <v>1</v>
      </c>
      <c r="AH105" t="n">
        <v>1</v>
      </c>
      <c r="AI105" t="n">
        <v>1</v>
      </c>
      <c r="AJ105" t="n">
        <v>0</v>
      </c>
      <c r="AK105" t="n">
        <v>0</v>
      </c>
      <c r="AL105" t="n">
        <v>0</v>
      </c>
      <c r="AM105" t="n">
        <v>0</v>
      </c>
      <c r="AN105" t="n">
        <v>0</v>
      </c>
      <c r="AO105" t="n">
        <v>0</v>
      </c>
      <c r="AP105" t="n">
        <v>0</v>
      </c>
      <c r="AQ105" t="n">
        <v>1</v>
      </c>
      <c r="AR105" t="n">
        <v>0</v>
      </c>
      <c r="AS105" t="n">
        <v>1</v>
      </c>
      <c r="AT105" t="n">
        <v>0</v>
      </c>
      <c r="AU105" s="63" t="n">
        <v>35</v>
      </c>
      <c r="AV105" s="64">
        <f>IFERROR(INDEX($B105:$AT105,1,'번호선택_참고표'!$C$55),0)+IFERROR(INDEX($B105:$AT105,1,'번호선택_참고표'!$D$55),0)+IFERROR(INDEX($B105:$AT105,1,'번호선택_참고표'!$E$55),0)+IFERROR(INDEX($B105:$AT105,1,'번호선택_참고표'!$F$55),0)+IFERROR(INDEX($B105:$AT105,1,'번호선택_참고표'!$G$55),0)+IFERROR(INDEX($B105:$AT105,1,'번호선택_참고표'!$H$55),0)</f>
        <v/>
      </c>
      <c r="AW105" s="64">
        <f>IF(OR('번호선택_참고표'!$C$55=$AU105,'번호선택_참고표'!$D$55=$AU105,'번호선택_참고표'!$E$55=$AU105,'번호선택_참고표'!$F$55=$AU105,'번호선택_참고표'!$G$55=$AU105,'번호선택_참고표'!$H$55=$AU105),1,0)</f>
        <v/>
      </c>
      <c r="AX105" s="64">
        <f>IF(AV105=6,6,IF(AND(AV105=5,AW105=1),5,IF(AND(AV105=5,AW105=0),4,IF(AV105=4,3,IF(AV105=3,2,0)))))</f>
        <v/>
      </c>
      <c r="AY105" s="64">
        <f>IF(AV105=6,"1등",IF(AND(AV105=5,AW105=1),"2등",IF(AND(AV105=5,AW105=0),"3등",IF(AV105=4,"4등",IF(AV105=3,"5등","-")))))</f>
        <v/>
      </c>
      <c r="AZ105" s="64">
        <f>AV105*10000+AW105*1000+ROW()</f>
        <v/>
      </c>
      <c r="BB105" s="63" t="inlineStr">
        <is>
          <t>17 32 33 34 42 44</t>
        </is>
      </c>
    </row>
    <row r="106">
      <c r="A106" s="64" t="n">
        <v>105</v>
      </c>
      <c r="B106" t="n">
        <v>0</v>
      </c>
      <c r="C106" t="n">
        <v>0</v>
      </c>
      <c r="D106" t="n">
        <v>0</v>
      </c>
      <c r="E106" t="n">
        <v>0</v>
      </c>
      <c r="F106" t="n">
        <v>0</v>
      </c>
      <c r="G106" t="n">
        <v>0</v>
      </c>
      <c r="H106" t="n">
        <v>0</v>
      </c>
      <c r="I106" t="n">
        <v>1</v>
      </c>
      <c r="J106" t="n">
        <v>0</v>
      </c>
      <c r="K106" t="n">
        <v>1</v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0</v>
      </c>
      <c r="R106" t="n">
        <v>0</v>
      </c>
      <c r="S106" t="n">
        <v>0</v>
      </c>
      <c r="T106" t="n">
        <v>0</v>
      </c>
      <c r="U106" t="n">
        <v>1</v>
      </c>
      <c r="V106" t="n">
        <v>0</v>
      </c>
      <c r="W106" t="n">
        <v>0</v>
      </c>
      <c r="X106" t="n">
        <v>0</v>
      </c>
      <c r="Y106" t="n">
        <v>0</v>
      </c>
      <c r="Z106" t="n">
        <v>0</v>
      </c>
      <c r="AA106" t="n">
        <v>0</v>
      </c>
      <c r="AB106" t="n">
        <v>0</v>
      </c>
      <c r="AC106" t="n">
        <v>0</v>
      </c>
      <c r="AD106" t="n">
        <v>0</v>
      </c>
      <c r="AE106" t="n">
        <v>0</v>
      </c>
      <c r="AF106" t="n">
        <v>0</v>
      </c>
      <c r="AG106" t="n">
        <v>0</v>
      </c>
      <c r="AH106" t="n">
        <v>0</v>
      </c>
      <c r="AI106" t="n">
        <v>1</v>
      </c>
      <c r="AJ106" t="n">
        <v>0</v>
      </c>
      <c r="AK106" t="n">
        <v>0</v>
      </c>
      <c r="AL106" t="n">
        <v>0</v>
      </c>
      <c r="AM106" t="n">
        <v>0</v>
      </c>
      <c r="AN106" t="n">
        <v>0</v>
      </c>
      <c r="AO106" t="n">
        <v>0</v>
      </c>
      <c r="AP106" t="n">
        <v>1</v>
      </c>
      <c r="AQ106" t="n">
        <v>0</v>
      </c>
      <c r="AR106" t="n">
        <v>0</v>
      </c>
      <c r="AS106" t="n">
        <v>0</v>
      </c>
      <c r="AT106" t="n">
        <v>1</v>
      </c>
      <c r="AU106" s="63" t="n">
        <v>28</v>
      </c>
      <c r="AV106" s="64">
        <f>IFERROR(INDEX($B106:$AT106,1,'번호선택_참고표'!$C$55),0)+IFERROR(INDEX($B106:$AT106,1,'번호선택_참고표'!$D$55),0)+IFERROR(INDEX($B106:$AT106,1,'번호선택_참고표'!$E$55),0)+IFERROR(INDEX($B106:$AT106,1,'번호선택_참고표'!$F$55),0)+IFERROR(INDEX($B106:$AT106,1,'번호선택_참고표'!$G$55),0)+IFERROR(INDEX($B106:$AT106,1,'번호선택_참고표'!$H$55),0)</f>
        <v/>
      </c>
      <c r="AW106" s="64">
        <f>IF(OR('번호선택_참고표'!$C$55=$AU106,'번호선택_참고표'!$D$55=$AU106,'번호선택_참고표'!$E$55=$AU106,'번호선택_참고표'!$F$55=$AU106,'번호선택_참고표'!$G$55=$AU106,'번호선택_참고표'!$H$55=$AU106),1,0)</f>
        <v/>
      </c>
      <c r="AX106" s="64">
        <f>IF(AV106=6,6,IF(AND(AV106=5,AW106=1),5,IF(AND(AV106=5,AW106=0),4,IF(AV106=4,3,IF(AV106=3,2,0)))))</f>
        <v/>
      </c>
      <c r="AY106" s="64">
        <f>IF(AV106=6,"1등",IF(AND(AV106=5,AW106=1),"2등",IF(AND(AV106=5,AW106=0),"3등",IF(AV106=4,"4등",IF(AV106=3,"5등","-")))))</f>
        <v/>
      </c>
      <c r="AZ106" s="64">
        <f>AV106*10000+AW106*1000+ROW()</f>
        <v/>
      </c>
      <c r="BB106" s="63" t="inlineStr">
        <is>
          <t>8 10 20 34 41 45</t>
        </is>
      </c>
    </row>
    <row r="107">
      <c r="A107" s="64" t="n">
        <v>106</v>
      </c>
      <c r="B107" t="n">
        <v>0</v>
      </c>
      <c r="C107" t="n">
        <v>0</v>
      </c>
      <c r="D107" t="n">
        <v>0</v>
      </c>
      <c r="E107" t="n">
        <v>1</v>
      </c>
      <c r="F107" t="n">
        <v>0</v>
      </c>
      <c r="G107" t="n">
        <v>0</v>
      </c>
      <c r="H107" t="n">
        <v>0</v>
      </c>
      <c r="I107" t="n">
        <v>0</v>
      </c>
      <c r="J107" t="n">
        <v>0</v>
      </c>
      <c r="K107" t="n">
        <v>1</v>
      </c>
      <c r="L107" t="n">
        <v>0</v>
      </c>
      <c r="M107" t="n">
        <v>1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 t="n">
        <v>0</v>
      </c>
      <c r="U107" t="n">
        <v>0</v>
      </c>
      <c r="V107" t="n">
        <v>0</v>
      </c>
      <c r="W107" t="n">
        <v>1</v>
      </c>
      <c r="X107" t="n">
        <v>0</v>
      </c>
      <c r="Y107" t="n">
        <v>1</v>
      </c>
      <c r="Z107" t="n">
        <v>0</v>
      </c>
      <c r="AA107" t="n">
        <v>0</v>
      </c>
      <c r="AB107" t="n">
        <v>0</v>
      </c>
      <c r="AC107" t="n">
        <v>0</v>
      </c>
      <c r="AD107" t="n">
        <v>0</v>
      </c>
      <c r="AE107" t="n">
        <v>0</v>
      </c>
      <c r="AF107" t="n">
        <v>0</v>
      </c>
      <c r="AG107" t="n">
        <v>0</v>
      </c>
      <c r="AH107" t="n">
        <v>1</v>
      </c>
      <c r="AI107" t="n">
        <v>0</v>
      </c>
      <c r="AJ107" t="n">
        <v>0</v>
      </c>
      <c r="AK107" t="n">
        <v>0</v>
      </c>
      <c r="AL107" t="n">
        <v>0</v>
      </c>
      <c r="AM107" t="n">
        <v>0</v>
      </c>
      <c r="AN107" t="n">
        <v>0</v>
      </c>
      <c r="AO107" t="n">
        <v>0</v>
      </c>
      <c r="AP107" t="n">
        <v>0</v>
      </c>
      <c r="AQ107" t="n">
        <v>0</v>
      </c>
      <c r="AR107" t="n">
        <v>0</v>
      </c>
      <c r="AS107" t="n">
        <v>0</v>
      </c>
      <c r="AT107" t="n">
        <v>0</v>
      </c>
      <c r="AU107" s="63" t="n">
        <v>29</v>
      </c>
      <c r="AV107" s="64">
        <f>IFERROR(INDEX($B107:$AT107,1,'번호선택_참고표'!$C$55),0)+IFERROR(INDEX($B107:$AT107,1,'번호선택_참고표'!$D$55),0)+IFERROR(INDEX($B107:$AT107,1,'번호선택_참고표'!$E$55),0)+IFERROR(INDEX($B107:$AT107,1,'번호선택_참고표'!$F$55),0)+IFERROR(INDEX($B107:$AT107,1,'번호선택_참고표'!$G$55),0)+IFERROR(INDEX($B107:$AT107,1,'번호선택_참고표'!$H$55),0)</f>
        <v/>
      </c>
      <c r="AW107" s="64">
        <f>IF(OR('번호선택_참고표'!$C$55=$AU107,'번호선택_참고표'!$D$55=$AU107,'번호선택_참고표'!$E$55=$AU107,'번호선택_참고표'!$F$55=$AU107,'번호선택_참고표'!$G$55=$AU107,'번호선택_참고표'!$H$55=$AU107),1,0)</f>
        <v/>
      </c>
      <c r="AX107" s="64">
        <f>IF(AV107=6,6,IF(AND(AV107=5,AW107=1),5,IF(AND(AV107=5,AW107=0),4,IF(AV107=4,3,IF(AV107=3,2,0)))))</f>
        <v/>
      </c>
      <c r="AY107" s="64">
        <f>IF(AV107=6,"1등",IF(AND(AV107=5,AW107=1),"2등",IF(AND(AV107=5,AW107=0),"3등",IF(AV107=4,"4등",IF(AV107=3,"5등","-")))))</f>
        <v/>
      </c>
      <c r="AZ107" s="64">
        <f>AV107*10000+AW107*1000+ROW()</f>
        <v/>
      </c>
      <c r="BB107" s="63" t="inlineStr">
        <is>
          <t>4 10 12 22 24 33</t>
        </is>
      </c>
    </row>
    <row r="108">
      <c r="A108" s="64" t="n">
        <v>107</v>
      </c>
      <c r="B108" t="n">
        <v>1</v>
      </c>
      <c r="C108" t="n">
        <v>0</v>
      </c>
      <c r="D108" t="n">
        <v>0</v>
      </c>
      <c r="E108" t="n">
        <v>1</v>
      </c>
      <c r="F108" t="n">
        <v>1</v>
      </c>
      <c r="G108" t="n">
        <v>1</v>
      </c>
      <c r="H108" t="n">
        <v>0</v>
      </c>
      <c r="I108" t="n">
        <v>0</v>
      </c>
      <c r="J108" t="n">
        <v>1</v>
      </c>
      <c r="K108" t="n">
        <v>0</v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 t="n">
        <v>0</v>
      </c>
      <c r="U108" t="n">
        <v>0</v>
      </c>
      <c r="V108" t="n">
        <v>0</v>
      </c>
      <c r="W108" t="n">
        <v>0</v>
      </c>
      <c r="X108" t="n">
        <v>0</v>
      </c>
      <c r="Y108" t="n">
        <v>0</v>
      </c>
      <c r="Z108" t="n">
        <v>0</v>
      </c>
      <c r="AA108" t="n">
        <v>0</v>
      </c>
      <c r="AB108" t="n">
        <v>0</v>
      </c>
      <c r="AC108" t="n">
        <v>0</v>
      </c>
      <c r="AD108" t="n">
        <v>0</v>
      </c>
      <c r="AE108" t="n">
        <v>0</v>
      </c>
      <c r="AF108" t="n">
        <v>1</v>
      </c>
      <c r="AG108" t="n">
        <v>0</v>
      </c>
      <c r="AH108" t="n">
        <v>0</v>
      </c>
      <c r="AI108" t="n">
        <v>0</v>
      </c>
      <c r="AJ108" t="n">
        <v>0</v>
      </c>
      <c r="AK108" t="n">
        <v>0</v>
      </c>
      <c r="AL108" t="n">
        <v>0</v>
      </c>
      <c r="AM108" t="n">
        <v>0</v>
      </c>
      <c r="AN108" t="n">
        <v>0</v>
      </c>
      <c r="AO108" t="n">
        <v>0</v>
      </c>
      <c r="AP108" t="n">
        <v>0</v>
      </c>
      <c r="AQ108" t="n">
        <v>0</v>
      </c>
      <c r="AR108" t="n">
        <v>0</v>
      </c>
      <c r="AS108" t="n">
        <v>0</v>
      </c>
      <c r="AT108" t="n">
        <v>0</v>
      </c>
      <c r="AU108" s="63" t="n">
        <v>17</v>
      </c>
      <c r="AV108" s="64">
        <f>IFERROR(INDEX($B108:$AT108,1,'번호선택_참고표'!$C$55),0)+IFERROR(INDEX($B108:$AT108,1,'번호선택_참고표'!$D$55),0)+IFERROR(INDEX($B108:$AT108,1,'번호선택_참고표'!$E$55),0)+IFERROR(INDEX($B108:$AT108,1,'번호선택_참고표'!$F$55),0)+IFERROR(INDEX($B108:$AT108,1,'번호선택_참고표'!$G$55),0)+IFERROR(INDEX($B108:$AT108,1,'번호선택_참고표'!$H$55),0)</f>
        <v/>
      </c>
      <c r="AW108" s="64">
        <f>IF(OR('번호선택_참고표'!$C$55=$AU108,'번호선택_참고표'!$D$55=$AU108,'번호선택_참고표'!$E$55=$AU108,'번호선택_참고표'!$F$55=$AU108,'번호선택_참고표'!$G$55=$AU108,'번호선택_참고표'!$H$55=$AU108),1,0)</f>
        <v/>
      </c>
      <c r="AX108" s="64">
        <f>IF(AV108=6,6,IF(AND(AV108=5,AW108=1),5,IF(AND(AV108=5,AW108=0),4,IF(AV108=4,3,IF(AV108=3,2,0)))))</f>
        <v/>
      </c>
      <c r="AY108" s="64">
        <f>IF(AV108=6,"1등",IF(AND(AV108=5,AW108=1),"2등",IF(AND(AV108=5,AW108=0),"3등",IF(AV108=4,"4등",IF(AV108=3,"5등","-")))))</f>
        <v/>
      </c>
      <c r="AZ108" s="64">
        <f>AV108*10000+AW108*1000+ROW()</f>
        <v/>
      </c>
      <c r="BB108" s="63" t="inlineStr">
        <is>
          <t>1 4 5 6 9 31</t>
        </is>
      </c>
    </row>
    <row r="109">
      <c r="A109" s="64" t="n">
        <v>108</v>
      </c>
      <c r="B109" t="n">
        <v>0</v>
      </c>
      <c r="C109" t="n">
        <v>0</v>
      </c>
      <c r="D109" t="n">
        <v>0</v>
      </c>
      <c r="E109" t="n">
        <v>0</v>
      </c>
      <c r="F109" t="n">
        <v>0</v>
      </c>
      <c r="G109" t="n">
        <v>0</v>
      </c>
      <c r="H109" t="n">
        <v>1</v>
      </c>
      <c r="I109" t="n">
        <v>0</v>
      </c>
      <c r="J109" t="n">
        <v>0</v>
      </c>
      <c r="K109" t="n">
        <v>0</v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1</v>
      </c>
      <c r="T109" t="n">
        <v>0</v>
      </c>
      <c r="U109" t="n">
        <v>0</v>
      </c>
      <c r="V109" t="n">
        <v>0</v>
      </c>
      <c r="W109" t="n">
        <v>1</v>
      </c>
      <c r="X109" t="n">
        <v>1</v>
      </c>
      <c r="Y109" t="n">
        <v>0</v>
      </c>
      <c r="Z109" t="n">
        <v>0</v>
      </c>
      <c r="AA109" t="n">
        <v>0</v>
      </c>
      <c r="AB109" t="n">
        <v>0</v>
      </c>
      <c r="AC109" t="n">
        <v>0</v>
      </c>
      <c r="AD109" t="n">
        <v>1</v>
      </c>
      <c r="AE109" t="n">
        <v>0</v>
      </c>
      <c r="AF109" t="n">
        <v>0</v>
      </c>
      <c r="AG109" t="n">
        <v>0</v>
      </c>
      <c r="AH109" t="n">
        <v>0</v>
      </c>
      <c r="AI109" t="n">
        <v>0</v>
      </c>
      <c r="AJ109" t="n">
        <v>0</v>
      </c>
      <c r="AK109" t="n">
        <v>0</v>
      </c>
      <c r="AL109" t="n">
        <v>0</v>
      </c>
      <c r="AM109" t="n">
        <v>0</v>
      </c>
      <c r="AN109" t="n">
        <v>0</v>
      </c>
      <c r="AO109" t="n">
        <v>0</v>
      </c>
      <c r="AP109" t="n">
        <v>0</v>
      </c>
      <c r="AQ109" t="n">
        <v>0</v>
      </c>
      <c r="AR109" t="n">
        <v>0</v>
      </c>
      <c r="AS109" t="n">
        <v>1</v>
      </c>
      <c r="AT109" t="n">
        <v>0</v>
      </c>
      <c r="AU109" s="63" t="n">
        <v>12</v>
      </c>
      <c r="AV109" s="64">
        <f>IFERROR(INDEX($B109:$AT109,1,'번호선택_참고표'!$C$55),0)+IFERROR(INDEX($B109:$AT109,1,'번호선택_참고표'!$D$55),0)+IFERROR(INDEX($B109:$AT109,1,'번호선택_참고표'!$E$55),0)+IFERROR(INDEX($B109:$AT109,1,'번호선택_참고표'!$F$55),0)+IFERROR(INDEX($B109:$AT109,1,'번호선택_참고표'!$G$55),0)+IFERROR(INDEX($B109:$AT109,1,'번호선택_참고표'!$H$55),0)</f>
        <v/>
      </c>
      <c r="AW109" s="64">
        <f>IF(OR('번호선택_참고표'!$C$55=$AU109,'번호선택_참고표'!$D$55=$AU109,'번호선택_참고표'!$E$55=$AU109,'번호선택_참고표'!$F$55=$AU109,'번호선택_참고표'!$G$55=$AU109,'번호선택_참고표'!$H$55=$AU109),1,0)</f>
        <v/>
      </c>
      <c r="AX109" s="64">
        <f>IF(AV109=6,6,IF(AND(AV109=5,AW109=1),5,IF(AND(AV109=5,AW109=0),4,IF(AV109=4,3,IF(AV109=3,2,0)))))</f>
        <v/>
      </c>
      <c r="AY109" s="64">
        <f>IF(AV109=6,"1등",IF(AND(AV109=5,AW109=1),"2등",IF(AND(AV109=5,AW109=0),"3등",IF(AV109=4,"4등",IF(AV109=3,"5등","-")))))</f>
        <v/>
      </c>
      <c r="AZ109" s="64">
        <f>AV109*10000+AW109*1000+ROW()</f>
        <v/>
      </c>
      <c r="BB109" s="63" t="inlineStr">
        <is>
          <t>7 18 22 23 29 44</t>
        </is>
      </c>
    </row>
    <row r="110">
      <c r="A110" s="64" t="n">
        <v>109</v>
      </c>
      <c r="B110" t="n">
        <v>1</v>
      </c>
      <c r="C110" t="n">
        <v>0</v>
      </c>
      <c r="D110" t="n">
        <v>0</v>
      </c>
      <c r="E110" t="n">
        <v>0</v>
      </c>
      <c r="F110" t="n">
        <v>1</v>
      </c>
      <c r="G110" t="n">
        <v>0</v>
      </c>
      <c r="H110" t="n">
        <v>0</v>
      </c>
      <c r="I110" t="n">
        <v>0</v>
      </c>
      <c r="J110" t="n">
        <v>0</v>
      </c>
      <c r="K110" t="n">
        <v>0</v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 t="n">
        <v>0</v>
      </c>
      <c r="U110" t="n">
        <v>0</v>
      </c>
      <c r="V110" t="n">
        <v>0</v>
      </c>
      <c r="W110" t="n">
        <v>0</v>
      </c>
      <c r="X110" t="n">
        <v>0</v>
      </c>
      <c r="Y110" t="n">
        <v>0</v>
      </c>
      <c r="Z110" t="n">
        <v>0</v>
      </c>
      <c r="AA110" t="n">
        <v>0</v>
      </c>
      <c r="AB110" t="n">
        <v>0</v>
      </c>
      <c r="AC110" t="n">
        <v>0</v>
      </c>
      <c r="AD110" t="n">
        <v>0</v>
      </c>
      <c r="AE110" t="n">
        <v>0</v>
      </c>
      <c r="AF110" t="n">
        <v>0</v>
      </c>
      <c r="AG110" t="n">
        <v>0</v>
      </c>
      <c r="AH110" t="n">
        <v>0</v>
      </c>
      <c r="AI110" t="n">
        <v>1</v>
      </c>
      <c r="AJ110" t="n">
        <v>0</v>
      </c>
      <c r="AK110" t="n">
        <v>1</v>
      </c>
      <c r="AL110" t="n">
        <v>0</v>
      </c>
      <c r="AM110" t="n">
        <v>0</v>
      </c>
      <c r="AN110" t="n">
        <v>0</v>
      </c>
      <c r="AO110" t="n">
        <v>0</v>
      </c>
      <c r="AP110" t="n">
        <v>0</v>
      </c>
      <c r="AQ110" t="n">
        <v>1</v>
      </c>
      <c r="AR110" t="n">
        <v>0</v>
      </c>
      <c r="AS110" t="n">
        <v>1</v>
      </c>
      <c r="AT110" t="n">
        <v>0</v>
      </c>
      <c r="AU110" s="63" t="n">
        <v>33</v>
      </c>
      <c r="AV110" s="64">
        <f>IFERROR(INDEX($B110:$AT110,1,'번호선택_참고표'!$C$55),0)+IFERROR(INDEX($B110:$AT110,1,'번호선택_참고표'!$D$55),0)+IFERROR(INDEX($B110:$AT110,1,'번호선택_참고표'!$E$55),0)+IFERROR(INDEX($B110:$AT110,1,'번호선택_참고표'!$F$55),0)+IFERROR(INDEX($B110:$AT110,1,'번호선택_참고표'!$G$55),0)+IFERROR(INDEX($B110:$AT110,1,'번호선택_참고표'!$H$55),0)</f>
        <v/>
      </c>
      <c r="AW110" s="64">
        <f>IF(OR('번호선택_참고표'!$C$55=$AU110,'번호선택_참고표'!$D$55=$AU110,'번호선택_참고표'!$E$55=$AU110,'번호선택_참고표'!$F$55=$AU110,'번호선택_참고표'!$G$55=$AU110,'번호선택_참고표'!$H$55=$AU110),1,0)</f>
        <v/>
      </c>
      <c r="AX110" s="64">
        <f>IF(AV110=6,6,IF(AND(AV110=5,AW110=1),5,IF(AND(AV110=5,AW110=0),4,IF(AV110=4,3,IF(AV110=3,2,0)))))</f>
        <v/>
      </c>
      <c r="AY110" s="64">
        <f>IF(AV110=6,"1등",IF(AND(AV110=5,AW110=1),"2등",IF(AND(AV110=5,AW110=0),"3등",IF(AV110=4,"4등",IF(AV110=3,"5등","-")))))</f>
        <v/>
      </c>
      <c r="AZ110" s="64">
        <f>AV110*10000+AW110*1000+ROW()</f>
        <v/>
      </c>
      <c r="BB110" s="63" t="inlineStr">
        <is>
          <t>1 5 34 36 42 44</t>
        </is>
      </c>
    </row>
    <row r="111">
      <c r="A111" s="64" t="n">
        <v>110</v>
      </c>
      <c r="B111" t="n">
        <v>0</v>
      </c>
      <c r="C111" t="n">
        <v>0</v>
      </c>
      <c r="D111" t="n">
        <v>0</v>
      </c>
      <c r="E111" t="n">
        <v>0</v>
      </c>
      <c r="F111" t="n">
        <v>0</v>
      </c>
      <c r="G111" t="n">
        <v>0</v>
      </c>
      <c r="H111" t="n">
        <v>1</v>
      </c>
      <c r="I111" t="n">
        <v>0</v>
      </c>
      <c r="J111" t="n">
        <v>0</v>
      </c>
      <c r="K111" t="n">
        <v>0</v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 t="n">
        <v>0</v>
      </c>
      <c r="U111" t="n">
        <v>1</v>
      </c>
      <c r="V111" t="n">
        <v>0</v>
      </c>
      <c r="W111" t="n">
        <v>1</v>
      </c>
      <c r="X111" t="n">
        <v>1</v>
      </c>
      <c r="Y111" t="n">
        <v>0</v>
      </c>
      <c r="Z111" t="n">
        <v>0</v>
      </c>
      <c r="AA111" t="n">
        <v>0</v>
      </c>
      <c r="AB111" t="n">
        <v>0</v>
      </c>
      <c r="AC111" t="n">
        <v>0</v>
      </c>
      <c r="AD111" t="n">
        <v>1</v>
      </c>
      <c r="AE111" t="n">
        <v>0</v>
      </c>
      <c r="AF111" t="n">
        <v>0</v>
      </c>
      <c r="AG111" t="n">
        <v>0</v>
      </c>
      <c r="AH111" t="n">
        <v>0</v>
      </c>
      <c r="AI111" t="n">
        <v>0</v>
      </c>
      <c r="AJ111" t="n">
        <v>0</v>
      </c>
      <c r="AK111" t="n">
        <v>0</v>
      </c>
      <c r="AL111" t="n">
        <v>0</v>
      </c>
      <c r="AM111" t="n">
        <v>0</v>
      </c>
      <c r="AN111" t="n">
        <v>0</v>
      </c>
      <c r="AO111" t="n">
        <v>0</v>
      </c>
      <c r="AP111" t="n">
        <v>0</v>
      </c>
      <c r="AQ111" t="n">
        <v>0</v>
      </c>
      <c r="AR111" t="n">
        <v>1</v>
      </c>
      <c r="AS111" t="n">
        <v>0</v>
      </c>
      <c r="AT111" t="n">
        <v>0</v>
      </c>
      <c r="AU111" s="63" t="n">
        <v>1</v>
      </c>
      <c r="AV111" s="64">
        <f>IFERROR(INDEX($B111:$AT111,1,'번호선택_참고표'!$C$55),0)+IFERROR(INDEX($B111:$AT111,1,'번호선택_참고표'!$D$55),0)+IFERROR(INDEX($B111:$AT111,1,'번호선택_참고표'!$E$55),0)+IFERROR(INDEX($B111:$AT111,1,'번호선택_참고표'!$F$55),0)+IFERROR(INDEX($B111:$AT111,1,'번호선택_참고표'!$G$55),0)+IFERROR(INDEX($B111:$AT111,1,'번호선택_참고표'!$H$55),0)</f>
        <v/>
      </c>
      <c r="AW111" s="64">
        <f>IF(OR('번호선택_참고표'!$C$55=$AU111,'번호선택_참고표'!$D$55=$AU111,'번호선택_참고표'!$E$55=$AU111,'번호선택_참고표'!$F$55=$AU111,'번호선택_참고표'!$G$55=$AU111,'번호선택_참고표'!$H$55=$AU111),1,0)</f>
        <v/>
      </c>
      <c r="AX111" s="64">
        <f>IF(AV111=6,6,IF(AND(AV111=5,AW111=1),5,IF(AND(AV111=5,AW111=0),4,IF(AV111=4,3,IF(AV111=3,2,0)))))</f>
        <v/>
      </c>
      <c r="AY111" s="64">
        <f>IF(AV111=6,"1등",IF(AND(AV111=5,AW111=1),"2등",IF(AND(AV111=5,AW111=0),"3등",IF(AV111=4,"4등",IF(AV111=3,"5등","-")))))</f>
        <v/>
      </c>
      <c r="AZ111" s="64">
        <f>AV111*10000+AW111*1000+ROW()</f>
        <v/>
      </c>
      <c r="BB111" s="63" t="inlineStr">
        <is>
          <t>7 20 22 23 29 43</t>
        </is>
      </c>
    </row>
    <row r="112">
      <c r="A112" s="64" t="n">
        <v>111</v>
      </c>
      <c r="B112" t="n">
        <v>0</v>
      </c>
      <c r="C112" t="n">
        <v>0</v>
      </c>
      <c r="D112" t="n">
        <v>0</v>
      </c>
      <c r="E112" t="n">
        <v>0</v>
      </c>
      <c r="F112" t="n">
        <v>0</v>
      </c>
      <c r="G112" t="n">
        <v>0</v>
      </c>
      <c r="H112" t="n">
        <v>1</v>
      </c>
      <c r="I112" t="n">
        <v>0</v>
      </c>
      <c r="J112" t="n">
        <v>0</v>
      </c>
      <c r="K112" t="n">
        <v>0</v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0</v>
      </c>
      <c r="R112" t="n">
        <v>0</v>
      </c>
      <c r="S112" t="n">
        <v>1</v>
      </c>
      <c r="T112" t="n">
        <v>0</v>
      </c>
      <c r="U112" t="n">
        <v>0</v>
      </c>
      <c r="V112" t="n">
        <v>0</v>
      </c>
      <c r="W112" t="n">
        <v>0</v>
      </c>
      <c r="X112" t="n">
        <v>0</v>
      </c>
      <c r="Y112" t="n">
        <v>0</v>
      </c>
      <c r="Z112" t="n">
        <v>0</v>
      </c>
      <c r="AA112" t="n">
        <v>0</v>
      </c>
      <c r="AB112" t="n">
        <v>0</v>
      </c>
      <c r="AC112" t="n">
        <v>0</v>
      </c>
      <c r="AD112" t="n">
        <v>0</v>
      </c>
      <c r="AE112" t="n">
        <v>0</v>
      </c>
      <c r="AF112" t="n">
        <v>1</v>
      </c>
      <c r="AG112" t="n">
        <v>0</v>
      </c>
      <c r="AH112" t="n">
        <v>1</v>
      </c>
      <c r="AI112" t="n">
        <v>0</v>
      </c>
      <c r="AJ112" t="n">
        <v>0</v>
      </c>
      <c r="AK112" t="n">
        <v>1</v>
      </c>
      <c r="AL112" t="n">
        <v>0</v>
      </c>
      <c r="AM112" t="n">
        <v>0</v>
      </c>
      <c r="AN112" t="n">
        <v>0</v>
      </c>
      <c r="AO112" t="n">
        <v>1</v>
      </c>
      <c r="AP112" t="n">
        <v>0</v>
      </c>
      <c r="AQ112" t="n">
        <v>0</v>
      </c>
      <c r="AR112" t="n">
        <v>0</v>
      </c>
      <c r="AS112" t="n">
        <v>0</v>
      </c>
      <c r="AT112" t="n">
        <v>0</v>
      </c>
      <c r="AU112" s="63" t="n">
        <v>27</v>
      </c>
      <c r="AV112" s="64">
        <f>IFERROR(INDEX($B112:$AT112,1,'번호선택_참고표'!$C$55),0)+IFERROR(INDEX($B112:$AT112,1,'번호선택_참고표'!$D$55),0)+IFERROR(INDEX($B112:$AT112,1,'번호선택_참고표'!$E$55),0)+IFERROR(INDEX($B112:$AT112,1,'번호선택_참고표'!$F$55),0)+IFERROR(INDEX($B112:$AT112,1,'번호선택_참고표'!$G$55),0)+IFERROR(INDEX($B112:$AT112,1,'번호선택_참고표'!$H$55),0)</f>
        <v/>
      </c>
      <c r="AW112" s="64">
        <f>IF(OR('번호선택_참고표'!$C$55=$AU112,'번호선택_참고표'!$D$55=$AU112,'번호선택_참고표'!$E$55=$AU112,'번호선택_참고표'!$F$55=$AU112,'번호선택_참고표'!$G$55=$AU112,'번호선택_참고표'!$H$55=$AU112),1,0)</f>
        <v/>
      </c>
      <c r="AX112" s="64">
        <f>IF(AV112=6,6,IF(AND(AV112=5,AW112=1),5,IF(AND(AV112=5,AW112=0),4,IF(AV112=4,3,IF(AV112=3,2,0)))))</f>
        <v/>
      </c>
      <c r="AY112" s="64">
        <f>IF(AV112=6,"1등",IF(AND(AV112=5,AW112=1),"2등",IF(AND(AV112=5,AW112=0),"3등",IF(AV112=4,"4등",IF(AV112=3,"5등","-")))))</f>
        <v/>
      </c>
      <c r="AZ112" s="64">
        <f>AV112*10000+AW112*1000+ROW()</f>
        <v/>
      </c>
      <c r="BB112" s="63" t="inlineStr">
        <is>
          <t>7 18 31 33 36 40</t>
        </is>
      </c>
    </row>
    <row r="113">
      <c r="A113" s="64" t="n">
        <v>112</v>
      </c>
      <c r="B113" t="n">
        <v>0</v>
      </c>
      <c r="C113" t="n">
        <v>0</v>
      </c>
      <c r="D113" t="n">
        <v>0</v>
      </c>
      <c r="E113" t="n">
        <v>0</v>
      </c>
      <c r="F113" t="n">
        <v>0</v>
      </c>
      <c r="G113" t="n">
        <v>0</v>
      </c>
      <c r="H113" t="n">
        <v>0</v>
      </c>
      <c r="I113" t="n">
        <v>0</v>
      </c>
      <c r="J113" t="n">
        <v>0</v>
      </c>
      <c r="K113" t="n">
        <v>0</v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0</v>
      </c>
      <c r="R113" t="n">
        <v>0</v>
      </c>
      <c r="S113" t="n">
        <v>0</v>
      </c>
      <c r="T113" t="n">
        <v>0</v>
      </c>
      <c r="U113" t="n">
        <v>0</v>
      </c>
      <c r="V113" t="n">
        <v>0</v>
      </c>
      <c r="W113" t="n">
        <v>0</v>
      </c>
      <c r="X113" t="n">
        <v>0</v>
      </c>
      <c r="Y113" t="n">
        <v>0</v>
      </c>
      <c r="Z113" t="n">
        <v>0</v>
      </c>
      <c r="AA113" t="n">
        <v>1</v>
      </c>
      <c r="AB113" t="n">
        <v>0</v>
      </c>
      <c r="AC113" t="n">
        <v>0</v>
      </c>
      <c r="AD113" t="n">
        <v>1</v>
      </c>
      <c r="AE113" t="n">
        <v>1</v>
      </c>
      <c r="AF113" t="n">
        <v>0</v>
      </c>
      <c r="AG113" t="n">
        <v>0</v>
      </c>
      <c r="AH113" t="n">
        <v>1</v>
      </c>
      <c r="AI113" t="n">
        <v>0</v>
      </c>
      <c r="AJ113" t="n">
        <v>0</v>
      </c>
      <c r="AK113" t="n">
        <v>0</v>
      </c>
      <c r="AL113" t="n">
        <v>0</v>
      </c>
      <c r="AM113" t="n">
        <v>0</v>
      </c>
      <c r="AN113" t="n">
        <v>0</v>
      </c>
      <c r="AO113" t="n">
        <v>0</v>
      </c>
      <c r="AP113" t="n">
        <v>1</v>
      </c>
      <c r="AQ113" t="n">
        <v>1</v>
      </c>
      <c r="AR113" t="n">
        <v>0</v>
      </c>
      <c r="AS113" t="n">
        <v>0</v>
      </c>
      <c r="AT113" t="n">
        <v>0</v>
      </c>
      <c r="AU113" s="63" t="n">
        <v>43</v>
      </c>
      <c r="AV113" s="64">
        <f>IFERROR(INDEX($B113:$AT113,1,'번호선택_참고표'!$C$55),0)+IFERROR(INDEX($B113:$AT113,1,'번호선택_참고표'!$D$55),0)+IFERROR(INDEX($B113:$AT113,1,'번호선택_참고표'!$E$55),0)+IFERROR(INDEX($B113:$AT113,1,'번호선택_참고표'!$F$55),0)+IFERROR(INDEX($B113:$AT113,1,'번호선택_참고표'!$G$55),0)+IFERROR(INDEX($B113:$AT113,1,'번호선택_참고표'!$H$55),0)</f>
        <v/>
      </c>
      <c r="AW113" s="64">
        <f>IF(OR('번호선택_참고표'!$C$55=$AU113,'번호선택_참고표'!$D$55=$AU113,'번호선택_참고표'!$E$55=$AU113,'번호선택_참고표'!$F$55=$AU113,'번호선택_참고표'!$G$55=$AU113,'번호선택_참고표'!$H$55=$AU113),1,0)</f>
        <v/>
      </c>
      <c r="AX113" s="64">
        <f>IF(AV113=6,6,IF(AND(AV113=5,AW113=1),5,IF(AND(AV113=5,AW113=0),4,IF(AV113=4,3,IF(AV113=3,2,0)))))</f>
        <v/>
      </c>
      <c r="AY113" s="64">
        <f>IF(AV113=6,"1등",IF(AND(AV113=5,AW113=1),"2등",IF(AND(AV113=5,AW113=0),"3등",IF(AV113=4,"4등",IF(AV113=3,"5등","-")))))</f>
        <v/>
      </c>
      <c r="AZ113" s="64">
        <f>AV113*10000+AW113*1000+ROW()</f>
        <v/>
      </c>
      <c r="BB113" s="63" t="inlineStr">
        <is>
          <t>26 29 30 33 41 42</t>
        </is>
      </c>
    </row>
    <row r="114">
      <c r="A114" s="64" t="n">
        <v>113</v>
      </c>
      <c r="B114" t="n">
        <v>0</v>
      </c>
      <c r="C114" t="n">
        <v>0</v>
      </c>
      <c r="D114" t="n">
        <v>0</v>
      </c>
      <c r="E114" t="n">
        <v>1</v>
      </c>
      <c r="F114" t="n">
        <v>0</v>
      </c>
      <c r="G114" t="n">
        <v>0</v>
      </c>
      <c r="H114" t="n">
        <v>0</v>
      </c>
      <c r="I114" t="n">
        <v>0</v>
      </c>
      <c r="J114" t="n">
        <v>1</v>
      </c>
      <c r="K114" t="n">
        <v>0</v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0</v>
      </c>
      <c r="R114" t="n">
        <v>0</v>
      </c>
      <c r="S114" t="n">
        <v>0</v>
      </c>
      <c r="T114" t="n">
        <v>0</v>
      </c>
      <c r="U114" t="n">
        <v>0</v>
      </c>
      <c r="V114" t="n">
        <v>0</v>
      </c>
      <c r="W114" t="n">
        <v>0</v>
      </c>
      <c r="X114" t="n">
        <v>0</v>
      </c>
      <c r="Y114" t="n">
        <v>0</v>
      </c>
      <c r="Z114" t="n">
        <v>0</v>
      </c>
      <c r="AA114" t="n">
        <v>0</v>
      </c>
      <c r="AB114" t="n">
        <v>0</v>
      </c>
      <c r="AC114" t="n">
        <v>1</v>
      </c>
      <c r="AD114" t="n">
        <v>0</v>
      </c>
      <c r="AE114" t="n">
        <v>0</v>
      </c>
      <c r="AF114" t="n">
        <v>0</v>
      </c>
      <c r="AG114" t="n">
        <v>0</v>
      </c>
      <c r="AH114" t="n">
        <v>1</v>
      </c>
      <c r="AI114" t="n">
        <v>0</v>
      </c>
      <c r="AJ114" t="n">
        <v>0</v>
      </c>
      <c r="AK114" t="n">
        <v>1</v>
      </c>
      <c r="AL114" t="n">
        <v>0</v>
      </c>
      <c r="AM114" t="n">
        <v>0</v>
      </c>
      <c r="AN114" t="n">
        <v>0</v>
      </c>
      <c r="AO114" t="n">
        <v>0</v>
      </c>
      <c r="AP114" t="n">
        <v>0</v>
      </c>
      <c r="AQ114" t="n">
        <v>0</v>
      </c>
      <c r="AR114" t="n">
        <v>0</v>
      </c>
      <c r="AS114" t="n">
        <v>0</v>
      </c>
      <c r="AT114" t="n">
        <v>1</v>
      </c>
      <c r="AU114" s="63" t="n">
        <v>26</v>
      </c>
      <c r="AV114" s="64">
        <f>IFERROR(INDEX($B114:$AT114,1,'번호선택_참고표'!$C$55),0)+IFERROR(INDEX($B114:$AT114,1,'번호선택_참고표'!$D$55),0)+IFERROR(INDEX($B114:$AT114,1,'번호선택_참고표'!$E$55),0)+IFERROR(INDEX($B114:$AT114,1,'번호선택_참고표'!$F$55),0)+IFERROR(INDEX($B114:$AT114,1,'번호선택_참고표'!$G$55),0)+IFERROR(INDEX($B114:$AT114,1,'번호선택_참고표'!$H$55),0)</f>
        <v/>
      </c>
      <c r="AW114" s="64">
        <f>IF(OR('번호선택_참고표'!$C$55=$AU114,'번호선택_참고표'!$D$55=$AU114,'번호선택_참고표'!$E$55=$AU114,'번호선택_참고표'!$F$55=$AU114,'번호선택_참고표'!$G$55=$AU114,'번호선택_참고표'!$H$55=$AU114),1,0)</f>
        <v/>
      </c>
      <c r="AX114" s="64">
        <f>IF(AV114=6,6,IF(AND(AV114=5,AW114=1),5,IF(AND(AV114=5,AW114=0),4,IF(AV114=4,3,IF(AV114=3,2,0)))))</f>
        <v/>
      </c>
      <c r="AY114" s="64">
        <f>IF(AV114=6,"1등",IF(AND(AV114=5,AW114=1),"2등",IF(AND(AV114=5,AW114=0),"3등",IF(AV114=4,"4등",IF(AV114=3,"5등","-")))))</f>
        <v/>
      </c>
      <c r="AZ114" s="64">
        <f>AV114*10000+AW114*1000+ROW()</f>
        <v/>
      </c>
      <c r="BB114" s="63" t="inlineStr">
        <is>
          <t>4 9 28 33 36 45</t>
        </is>
      </c>
    </row>
    <row r="115">
      <c r="A115" s="64" t="n">
        <v>114</v>
      </c>
      <c r="B115" t="n">
        <v>0</v>
      </c>
      <c r="C115" t="n">
        <v>0</v>
      </c>
      <c r="D115" t="n">
        <v>0</v>
      </c>
      <c r="E115" t="n">
        <v>0</v>
      </c>
      <c r="F115" t="n">
        <v>0</v>
      </c>
      <c r="G115" t="n">
        <v>0</v>
      </c>
      <c r="H115" t="n">
        <v>0</v>
      </c>
      <c r="I115" t="n">
        <v>0</v>
      </c>
      <c r="J115" t="n">
        <v>0</v>
      </c>
      <c r="K115" t="n">
        <v>0</v>
      </c>
      <c r="L115" t="n">
        <v>1</v>
      </c>
      <c r="M115" t="n">
        <v>0</v>
      </c>
      <c r="N115" t="n">
        <v>0</v>
      </c>
      <c r="O115" t="n">
        <v>1</v>
      </c>
      <c r="P115" t="n">
        <v>0</v>
      </c>
      <c r="Q115" t="n">
        <v>0</v>
      </c>
      <c r="R115" t="n">
        <v>0</v>
      </c>
      <c r="S115" t="n">
        <v>0</v>
      </c>
      <c r="T115" t="n">
        <v>1</v>
      </c>
      <c r="U115" t="n">
        <v>0</v>
      </c>
      <c r="V115" t="n">
        <v>0</v>
      </c>
      <c r="W115" t="n">
        <v>0</v>
      </c>
      <c r="X115" t="n">
        <v>0</v>
      </c>
      <c r="Y115" t="n">
        <v>0</v>
      </c>
      <c r="Z115" t="n">
        <v>0</v>
      </c>
      <c r="AA115" t="n">
        <v>1</v>
      </c>
      <c r="AB115" t="n">
        <v>0</v>
      </c>
      <c r="AC115" t="n">
        <v>1</v>
      </c>
      <c r="AD115" t="n">
        <v>0</v>
      </c>
      <c r="AE115" t="n">
        <v>0</v>
      </c>
      <c r="AF115" t="n">
        <v>0</v>
      </c>
      <c r="AG115" t="n">
        <v>0</v>
      </c>
      <c r="AH115" t="n">
        <v>0</v>
      </c>
      <c r="AI115" t="n">
        <v>0</v>
      </c>
      <c r="AJ115" t="n">
        <v>0</v>
      </c>
      <c r="AK115" t="n">
        <v>0</v>
      </c>
      <c r="AL115" t="n">
        <v>0</v>
      </c>
      <c r="AM115" t="n">
        <v>0</v>
      </c>
      <c r="AN115" t="n">
        <v>0</v>
      </c>
      <c r="AO115" t="n">
        <v>0</v>
      </c>
      <c r="AP115" t="n">
        <v>1</v>
      </c>
      <c r="AQ115" t="n">
        <v>0</v>
      </c>
      <c r="AR115" t="n">
        <v>0</v>
      </c>
      <c r="AS115" t="n">
        <v>0</v>
      </c>
      <c r="AT115" t="n">
        <v>0</v>
      </c>
      <c r="AU115" s="63" t="n">
        <v>2</v>
      </c>
      <c r="AV115" s="64">
        <f>IFERROR(INDEX($B115:$AT115,1,'번호선택_참고표'!$C$55),0)+IFERROR(INDEX($B115:$AT115,1,'번호선택_참고표'!$D$55),0)+IFERROR(INDEX($B115:$AT115,1,'번호선택_참고표'!$E$55),0)+IFERROR(INDEX($B115:$AT115,1,'번호선택_참고표'!$F$55),0)+IFERROR(INDEX($B115:$AT115,1,'번호선택_참고표'!$G$55),0)+IFERROR(INDEX($B115:$AT115,1,'번호선택_참고표'!$H$55),0)</f>
        <v/>
      </c>
      <c r="AW115" s="64">
        <f>IF(OR('번호선택_참고표'!$C$55=$AU115,'번호선택_참고표'!$D$55=$AU115,'번호선택_참고표'!$E$55=$AU115,'번호선택_참고표'!$F$55=$AU115,'번호선택_참고표'!$G$55=$AU115,'번호선택_참고표'!$H$55=$AU115),1,0)</f>
        <v/>
      </c>
      <c r="AX115" s="64">
        <f>IF(AV115=6,6,IF(AND(AV115=5,AW115=1),5,IF(AND(AV115=5,AW115=0),4,IF(AV115=4,3,IF(AV115=3,2,0)))))</f>
        <v/>
      </c>
      <c r="AY115" s="64">
        <f>IF(AV115=6,"1등",IF(AND(AV115=5,AW115=1),"2등",IF(AND(AV115=5,AW115=0),"3등",IF(AV115=4,"4등",IF(AV115=3,"5등","-")))))</f>
        <v/>
      </c>
      <c r="AZ115" s="64">
        <f>AV115*10000+AW115*1000+ROW()</f>
        <v/>
      </c>
      <c r="BB115" s="63" t="inlineStr">
        <is>
          <t>11 14 19 26 28 41</t>
        </is>
      </c>
    </row>
    <row r="116">
      <c r="A116" s="64" t="n">
        <v>115</v>
      </c>
      <c r="B116" t="n">
        <v>1</v>
      </c>
      <c r="C116" t="n">
        <v>1</v>
      </c>
      <c r="D116" t="n">
        <v>0</v>
      </c>
      <c r="E116" t="n">
        <v>0</v>
      </c>
      <c r="F116" t="n">
        <v>0</v>
      </c>
      <c r="G116" t="n">
        <v>1</v>
      </c>
      <c r="H116" t="n">
        <v>0</v>
      </c>
      <c r="I116" t="n">
        <v>0</v>
      </c>
      <c r="J116" t="n">
        <v>1</v>
      </c>
      <c r="K116" t="n">
        <v>0</v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0</v>
      </c>
      <c r="R116" t="n">
        <v>0</v>
      </c>
      <c r="S116" t="n">
        <v>0</v>
      </c>
      <c r="T116" t="n">
        <v>0</v>
      </c>
      <c r="U116" t="n">
        <v>0</v>
      </c>
      <c r="V116" t="n">
        <v>0</v>
      </c>
      <c r="W116" t="n">
        <v>0</v>
      </c>
      <c r="X116" t="n">
        <v>0</v>
      </c>
      <c r="Y116" t="n">
        <v>0</v>
      </c>
      <c r="Z116" t="n">
        <v>1</v>
      </c>
      <c r="AA116" t="n">
        <v>0</v>
      </c>
      <c r="AB116" t="n">
        <v>0</v>
      </c>
      <c r="AC116" t="n">
        <v>1</v>
      </c>
      <c r="AD116" t="n">
        <v>0</v>
      </c>
      <c r="AE116" t="n">
        <v>0</v>
      </c>
      <c r="AF116" t="n">
        <v>0</v>
      </c>
      <c r="AG116" t="n">
        <v>0</v>
      </c>
      <c r="AH116" t="n">
        <v>0</v>
      </c>
      <c r="AI116" t="n">
        <v>0</v>
      </c>
      <c r="AJ116" t="n">
        <v>0</v>
      </c>
      <c r="AK116" t="n">
        <v>0</v>
      </c>
      <c r="AL116" t="n">
        <v>0</v>
      </c>
      <c r="AM116" t="n">
        <v>0</v>
      </c>
      <c r="AN116" t="n">
        <v>0</v>
      </c>
      <c r="AO116" t="n">
        <v>0</v>
      </c>
      <c r="AP116" t="n">
        <v>0</v>
      </c>
      <c r="AQ116" t="n">
        <v>0</v>
      </c>
      <c r="AR116" t="n">
        <v>0</v>
      </c>
      <c r="AS116" t="n">
        <v>0</v>
      </c>
      <c r="AT116" t="n">
        <v>0</v>
      </c>
      <c r="AU116" s="63" t="n">
        <v>31</v>
      </c>
      <c r="AV116" s="64">
        <f>IFERROR(INDEX($B116:$AT116,1,'번호선택_참고표'!$C$55),0)+IFERROR(INDEX($B116:$AT116,1,'번호선택_참고표'!$D$55),0)+IFERROR(INDEX($B116:$AT116,1,'번호선택_참고표'!$E$55),0)+IFERROR(INDEX($B116:$AT116,1,'번호선택_참고표'!$F$55),0)+IFERROR(INDEX($B116:$AT116,1,'번호선택_참고표'!$G$55),0)+IFERROR(INDEX($B116:$AT116,1,'번호선택_참고표'!$H$55),0)</f>
        <v/>
      </c>
      <c r="AW116" s="64">
        <f>IF(OR('번호선택_참고표'!$C$55=$AU116,'번호선택_참고표'!$D$55=$AU116,'번호선택_참고표'!$E$55=$AU116,'번호선택_참고표'!$F$55=$AU116,'번호선택_참고표'!$G$55=$AU116,'번호선택_참고표'!$H$55=$AU116),1,0)</f>
        <v/>
      </c>
      <c r="AX116" s="64">
        <f>IF(AV116=6,6,IF(AND(AV116=5,AW116=1),5,IF(AND(AV116=5,AW116=0),4,IF(AV116=4,3,IF(AV116=3,2,0)))))</f>
        <v/>
      </c>
      <c r="AY116" s="64">
        <f>IF(AV116=6,"1등",IF(AND(AV116=5,AW116=1),"2등",IF(AND(AV116=5,AW116=0),"3등",IF(AV116=4,"4등",IF(AV116=3,"5등","-")))))</f>
        <v/>
      </c>
      <c r="AZ116" s="64">
        <f>AV116*10000+AW116*1000+ROW()</f>
        <v/>
      </c>
      <c r="BB116" s="63" t="inlineStr">
        <is>
          <t>1 2 6 9 25 28</t>
        </is>
      </c>
    </row>
    <row r="117">
      <c r="A117" s="64" t="n">
        <v>116</v>
      </c>
      <c r="B117" t="n">
        <v>0</v>
      </c>
      <c r="C117" t="n">
        <v>1</v>
      </c>
      <c r="D117" t="n">
        <v>0</v>
      </c>
      <c r="E117" t="n">
        <v>1</v>
      </c>
      <c r="F117" t="n">
        <v>0</v>
      </c>
      <c r="G117" t="n">
        <v>0</v>
      </c>
      <c r="H117" t="n">
        <v>0</v>
      </c>
      <c r="I117" t="n">
        <v>0</v>
      </c>
      <c r="J117" t="n">
        <v>0</v>
      </c>
      <c r="K117" t="n">
        <v>0</v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 t="n">
        <v>0</v>
      </c>
      <c r="U117" t="n">
        <v>0</v>
      </c>
      <c r="V117" t="n">
        <v>0</v>
      </c>
      <c r="W117" t="n">
        <v>0</v>
      </c>
      <c r="X117" t="n">
        <v>0</v>
      </c>
      <c r="Y117" t="n">
        <v>0</v>
      </c>
      <c r="Z117" t="n">
        <v>1</v>
      </c>
      <c r="AA117" t="n">
        <v>0</v>
      </c>
      <c r="AB117" t="n">
        <v>0</v>
      </c>
      <c r="AC117" t="n">
        <v>0</v>
      </c>
      <c r="AD117" t="n">
        <v>0</v>
      </c>
      <c r="AE117" t="n">
        <v>0</v>
      </c>
      <c r="AF117" t="n">
        <v>1</v>
      </c>
      <c r="AG117" t="n">
        <v>0</v>
      </c>
      <c r="AH117" t="n">
        <v>0</v>
      </c>
      <c r="AI117" t="n">
        <v>1</v>
      </c>
      <c r="AJ117" t="n">
        <v>0</v>
      </c>
      <c r="AK117" t="n">
        <v>0</v>
      </c>
      <c r="AL117" t="n">
        <v>1</v>
      </c>
      <c r="AM117" t="n">
        <v>0</v>
      </c>
      <c r="AN117" t="n">
        <v>0</v>
      </c>
      <c r="AO117" t="n">
        <v>0</v>
      </c>
      <c r="AP117" t="n">
        <v>0</v>
      </c>
      <c r="AQ117" t="n">
        <v>0</v>
      </c>
      <c r="AR117" t="n">
        <v>0</v>
      </c>
      <c r="AS117" t="n">
        <v>0</v>
      </c>
      <c r="AT117" t="n">
        <v>0</v>
      </c>
      <c r="AU117" s="63" t="n">
        <v>17</v>
      </c>
      <c r="AV117" s="64">
        <f>IFERROR(INDEX($B117:$AT117,1,'번호선택_참고표'!$C$55),0)+IFERROR(INDEX($B117:$AT117,1,'번호선택_참고표'!$D$55),0)+IFERROR(INDEX($B117:$AT117,1,'번호선택_참고표'!$E$55),0)+IFERROR(INDEX($B117:$AT117,1,'번호선택_참고표'!$F$55),0)+IFERROR(INDEX($B117:$AT117,1,'번호선택_참고표'!$G$55),0)+IFERROR(INDEX($B117:$AT117,1,'번호선택_참고표'!$H$55),0)</f>
        <v/>
      </c>
      <c r="AW117" s="64">
        <f>IF(OR('번호선택_참고표'!$C$55=$AU117,'번호선택_참고표'!$D$55=$AU117,'번호선택_참고표'!$E$55=$AU117,'번호선택_참고표'!$F$55=$AU117,'번호선택_참고표'!$G$55=$AU117,'번호선택_참고표'!$H$55=$AU117),1,0)</f>
        <v/>
      </c>
      <c r="AX117" s="64">
        <f>IF(AV117=6,6,IF(AND(AV117=5,AW117=1),5,IF(AND(AV117=5,AW117=0),4,IF(AV117=4,3,IF(AV117=3,2,0)))))</f>
        <v/>
      </c>
      <c r="AY117" s="64">
        <f>IF(AV117=6,"1등",IF(AND(AV117=5,AW117=1),"2등",IF(AND(AV117=5,AW117=0),"3등",IF(AV117=4,"4등",IF(AV117=3,"5등","-")))))</f>
        <v/>
      </c>
      <c r="AZ117" s="64">
        <f>AV117*10000+AW117*1000+ROW()</f>
        <v/>
      </c>
      <c r="BB117" s="63" t="inlineStr">
        <is>
          <t>2 4 25 31 34 37</t>
        </is>
      </c>
    </row>
    <row r="118">
      <c r="A118" s="64" t="n">
        <v>117</v>
      </c>
      <c r="B118" t="n">
        <v>0</v>
      </c>
      <c r="C118" t="n">
        <v>0</v>
      </c>
      <c r="D118" t="n">
        <v>0</v>
      </c>
      <c r="E118" t="n">
        <v>0</v>
      </c>
      <c r="F118" t="n">
        <v>1</v>
      </c>
      <c r="G118" t="n">
        <v>0</v>
      </c>
      <c r="H118" t="n">
        <v>0</v>
      </c>
      <c r="I118" t="n">
        <v>0</v>
      </c>
      <c r="J118" t="n">
        <v>0</v>
      </c>
      <c r="K118" t="n">
        <v>1</v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0</v>
      </c>
      <c r="R118" t="n">
        <v>0</v>
      </c>
      <c r="S118" t="n">
        <v>0</v>
      </c>
      <c r="T118" t="n">
        <v>0</v>
      </c>
      <c r="U118" t="n">
        <v>0</v>
      </c>
      <c r="V118" t="n">
        <v>0</v>
      </c>
      <c r="W118" t="n">
        <v>1</v>
      </c>
      <c r="X118" t="n">
        <v>0</v>
      </c>
      <c r="Y118" t="n">
        <v>0</v>
      </c>
      <c r="Z118" t="n">
        <v>0</v>
      </c>
      <c r="AA118" t="n">
        <v>0</v>
      </c>
      <c r="AB118" t="n">
        <v>0</v>
      </c>
      <c r="AC118" t="n">
        <v>0</v>
      </c>
      <c r="AD118" t="n">
        <v>0</v>
      </c>
      <c r="AE118" t="n">
        <v>0</v>
      </c>
      <c r="AF118" t="n">
        <v>0</v>
      </c>
      <c r="AG118" t="n">
        <v>0</v>
      </c>
      <c r="AH118" t="n">
        <v>0</v>
      </c>
      <c r="AI118" t="n">
        <v>1</v>
      </c>
      <c r="AJ118" t="n">
        <v>0</v>
      </c>
      <c r="AK118" t="n">
        <v>1</v>
      </c>
      <c r="AL118" t="n">
        <v>0</v>
      </c>
      <c r="AM118" t="n">
        <v>0</v>
      </c>
      <c r="AN118" t="n">
        <v>0</v>
      </c>
      <c r="AO118" t="n">
        <v>0</v>
      </c>
      <c r="AP118" t="n">
        <v>0</v>
      </c>
      <c r="AQ118" t="n">
        <v>0</v>
      </c>
      <c r="AR118" t="n">
        <v>0</v>
      </c>
      <c r="AS118" t="n">
        <v>1</v>
      </c>
      <c r="AT118" t="n">
        <v>0</v>
      </c>
      <c r="AU118" s="63" t="n">
        <v>35</v>
      </c>
      <c r="AV118" s="64">
        <f>IFERROR(INDEX($B118:$AT118,1,'번호선택_참고표'!$C$55),0)+IFERROR(INDEX($B118:$AT118,1,'번호선택_참고표'!$D$55),0)+IFERROR(INDEX($B118:$AT118,1,'번호선택_참고표'!$E$55),0)+IFERROR(INDEX($B118:$AT118,1,'번호선택_참고표'!$F$55),0)+IFERROR(INDEX($B118:$AT118,1,'번호선택_참고표'!$G$55),0)+IFERROR(INDEX($B118:$AT118,1,'번호선택_참고표'!$H$55),0)</f>
        <v/>
      </c>
      <c r="AW118" s="64">
        <f>IF(OR('번호선택_참고표'!$C$55=$AU118,'번호선택_참고표'!$D$55=$AU118,'번호선택_참고표'!$E$55=$AU118,'번호선택_참고표'!$F$55=$AU118,'번호선택_참고표'!$G$55=$AU118,'번호선택_참고표'!$H$55=$AU118),1,0)</f>
        <v/>
      </c>
      <c r="AX118" s="64">
        <f>IF(AV118=6,6,IF(AND(AV118=5,AW118=1),5,IF(AND(AV118=5,AW118=0),4,IF(AV118=4,3,IF(AV118=3,2,0)))))</f>
        <v/>
      </c>
      <c r="AY118" s="64">
        <f>IF(AV118=6,"1등",IF(AND(AV118=5,AW118=1),"2등",IF(AND(AV118=5,AW118=0),"3등",IF(AV118=4,"4등",IF(AV118=3,"5등","-")))))</f>
        <v/>
      </c>
      <c r="AZ118" s="64">
        <f>AV118*10000+AW118*1000+ROW()</f>
        <v/>
      </c>
      <c r="BB118" s="63" t="inlineStr">
        <is>
          <t>5 10 22 34 36 44</t>
        </is>
      </c>
    </row>
    <row r="119">
      <c r="A119" s="64" t="n">
        <v>118</v>
      </c>
      <c r="B119" t="n">
        <v>0</v>
      </c>
      <c r="C119" t="n">
        <v>0</v>
      </c>
      <c r="D119" t="n">
        <v>1</v>
      </c>
      <c r="E119" t="n">
        <v>1</v>
      </c>
      <c r="F119" t="n">
        <v>0</v>
      </c>
      <c r="G119" t="n">
        <v>0</v>
      </c>
      <c r="H119" t="n">
        <v>0</v>
      </c>
      <c r="I119" t="n">
        <v>0</v>
      </c>
      <c r="J119" t="n">
        <v>0</v>
      </c>
      <c r="K119" t="n">
        <v>1</v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1</v>
      </c>
      <c r="S119" t="n">
        <v>0</v>
      </c>
      <c r="T119" t="n">
        <v>1</v>
      </c>
      <c r="U119" t="n">
        <v>0</v>
      </c>
      <c r="V119" t="n">
        <v>0</v>
      </c>
      <c r="W119" t="n">
        <v>1</v>
      </c>
      <c r="X119" t="n">
        <v>0</v>
      </c>
      <c r="Y119" t="n">
        <v>0</v>
      </c>
      <c r="Z119" t="n">
        <v>0</v>
      </c>
      <c r="AA119" t="n">
        <v>0</v>
      </c>
      <c r="AB119" t="n">
        <v>0</v>
      </c>
      <c r="AC119" t="n">
        <v>0</v>
      </c>
      <c r="AD119" t="n">
        <v>0</v>
      </c>
      <c r="AE119" t="n">
        <v>0</v>
      </c>
      <c r="AF119" t="n">
        <v>0</v>
      </c>
      <c r="AG119" t="n">
        <v>0</v>
      </c>
      <c r="AH119" t="n">
        <v>0</v>
      </c>
      <c r="AI119" t="n">
        <v>0</v>
      </c>
      <c r="AJ119" t="n">
        <v>0</v>
      </c>
      <c r="AK119" t="n">
        <v>0</v>
      </c>
      <c r="AL119" t="n">
        <v>0</v>
      </c>
      <c r="AM119" t="n">
        <v>0</v>
      </c>
      <c r="AN119" t="n">
        <v>0</v>
      </c>
      <c r="AO119" t="n">
        <v>0</v>
      </c>
      <c r="AP119" t="n">
        <v>0</v>
      </c>
      <c r="AQ119" t="n">
        <v>0</v>
      </c>
      <c r="AR119" t="n">
        <v>0</v>
      </c>
      <c r="AS119" t="n">
        <v>0</v>
      </c>
      <c r="AT119" t="n">
        <v>0</v>
      </c>
      <c r="AU119" s="63" t="n">
        <v>38</v>
      </c>
      <c r="AV119" s="64">
        <f>IFERROR(INDEX($B119:$AT119,1,'번호선택_참고표'!$C$55),0)+IFERROR(INDEX($B119:$AT119,1,'번호선택_참고표'!$D$55),0)+IFERROR(INDEX($B119:$AT119,1,'번호선택_참고표'!$E$55),0)+IFERROR(INDEX($B119:$AT119,1,'번호선택_참고표'!$F$55),0)+IFERROR(INDEX($B119:$AT119,1,'번호선택_참고표'!$G$55),0)+IFERROR(INDEX($B119:$AT119,1,'번호선택_참고표'!$H$55),0)</f>
        <v/>
      </c>
      <c r="AW119" s="64">
        <f>IF(OR('번호선택_참고표'!$C$55=$AU119,'번호선택_참고표'!$D$55=$AU119,'번호선택_참고표'!$E$55=$AU119,'번호선택_참고표'!$F$55=$AU119,'번호선택_참고표'!$G$55=$AU119,'번호선택_참고표'!$H$55=$AU119),1,0)</f>
        <v/>
      </c>
      <c r="AX119" s="64">
        <f>IF(AV119=6,6,IF(AND(AV119=5,AW119=1),5,IF(AND(AV119=5,AW119=0),4,IF(AV119=4,3,IF(AV119=3,2,0)))))</f>
        <v/>
      </c>
      <c r="AY119" s="64">
        <f>IF(AV119=6,"1등",IF(AND(AV119=5,AW119=1),"2등",IF(AND(AV119=5,AW119=0),"3등",IF(AV119=4,"4등",IF(AV119=3,"5등","-")))))</f>
        <v/>
      </c>
      <c r="AZ119" s="64">
        <f>AV119*10000+AW119*1000+ROW()</f>
        <v/>
      </c>
      <c r="BB119" s="63" t="inlineStr">
        <is>
          <t>3 4 10 17 19 22</t>
        </is>
      </c>
    </row>
    <row r="120">
      <c r="A120" s="64" t="n">
        <v>119</v>
      </c>
      <c r="B120" t="n">
        <v>0</v>
      </c>
      <c r="C120" t="n">
        <v>0</v>
      </c>
      <c r="D120" t="n">
        <v>1</v>
      </c>
      <c r="E120" t="n">
        <v>0</v>
      </c>
      <c r="F120" t="n">
        <v>0</v>
      </c>
      <c r="G120" t="n">
        <v>0</v>
      </c>
      <c r="H120" t="n">
        <v>0</v>
      </c>
      <c r="I120" t="n">
        <v>0</v>
      </c>
      <c r="J120" t="n">
        <v>0</v>
      </c>
      <c r="K120" t="n">
        <v>0</v>
      </c>
      <c r="L120" t="n">
        <v>1</v>
      </c>
      <c r="M120" t="n">
        <v>0</v>
      </c>
      <c r="N120" t="n">
        <v>1</v>
      </c>
      <c r="O120" t="n">
        <v>1</v>
      </c>
      <c r="P120" t="n">
        <v>0</v>
      </c>
      <c r="Q120" t="n">
        <v>0</v>
      </c>
      <c r="R120" t="n">
        <v>1</v>
      </c>
      <c r="S120" t="n">
        <v>0</v>
      </c>
      <c r="T120" t="n">
        <v>0</v>
      </c>
      <c r="U120" t="n">
        <v>0</v>
      </c>
      <c r="V120" t="n">
        <v>1</v>
      </c>
      <c r="W120" t="n">
        <v>0</v>
      </c>
      <c r="X120" t="n">
        <v>0</v>
      </c>
      <c r="Y120" t="n">
        <v>0</v>
      </c>
      <c r="Z120" t="n">
        <v>0</v>
      </c>
      <c r="AA120" t="n">
        <v>0</v>
      </c>
      <c r="AB120" t="n">
        <v>0</v>
      </c>
      <c r="AC120" t="n">
        <v>0</v>
      </c>
      <c r="AD120" t="n">
        <v>0</v>
      </c>
      <c r="AE120" t="n">
        <v>0</v>
      </c>
      <c r="AF120" t="n">
        <v>0</v>
      </c>
      <c r="AG120" t="n">
        <v>0</v>
      </c>
      <c r="AH120" t="n">
        <v>0</v>
      </c>
      <c r="AI120" t="n">
        <v>0</v>
      </c>
      <c r="AJ120" t="n">
        <v>0</v>
      </c>
      <c r="AK120" t="n">
        <v>0</v>
      </c>
      <c r="AL120" t="n">
        <v>0</v>
      </c>
      <c r="AM120" t="n">
        <v>0</v>
      </c>
      <c r="AN120" t="n">
        <v>0</v>
      </c>
      <c r="AO120" t="n">
        <v>0</v>
      </c>
      <c r="AP120" t="n">
        <v>0</v>
      </c>
      <c r="AQ120" t="n">
        <v>0</v>
      </c>
      <c r="AR120" t="n">
        <v>0</v>
      </c>
      <c r="AS120" t="n">
        <v>0</v>
      </c>
      <c r="AT120" t="n">
        <v>0</v>
      </c>
      <c r="AU120" s="63" t="n">
        <v>38</v>
      </c>
      <c r="AV120" s="64">
        <f>IFERROR(INDEX($B120:$AT120,1,'번호선택_참고표'!$C$55),0)+IFERROR(INDEX($B120:$AT120,1,'번호선택_참고표'!$D$55),0)+IFERROR(INDEX($B120:$AT120,1,'번호선택_참고표'!$E$55),0)+IFERROR(INDEX($B120:$AT120,1,'번호선택_참고표'!$F$55),0)+IFERROR(INDEX($B120:$AT120,1,'번호선택_참고표'!$G$55),0)+IFERROR(INDEX($B120:$AT120,1,'번호선택_참고표'!$H$55),0)</f>
        <v/>
      </c>
      <c r="AW120" s="64">
        <f>IF(OR('번호선택_참고표'!$C$55=$AU120,'번호선택_참고표'!$D$55=$AU120,'번호선택_참고표'!$E$55=$AU120,'번호선택_참고표'!$F$55=$AU120,'번호선택_참고표'!$G$55=$AU120,'번호선택_참고표'!$H$55=$AU120),1,0)</f>
        <v/>
      </c>
      <c r="AX120" s="64">
        <f>IF(AV120=6,6,IF(AND(AV120=5,AW120=1),5,IF(AND(AV120=5,AW120=0),4,IF(AV120=4,3,IF(AV120=3,2,0)))))</f>
        <v/>
      </c>
      <c r="AY120" s="64">
        <f>IF(AV120=6,"1등",IF(AND(AV120=5,AW120=1),"2등",IF(AND(AV120=5,AW120=0),"3등",IF(AV120=4,"4등",IF(AV120=3,"5등","-")))))</f>
        <v/>
      </c>
      <c r="AZ120" s="64">
        <f>AV120*10000+AW120*1000+ROW()</f>
        <v/>
      </c>
      <c r="BB120" s="63" t="inlineStr">
        <is>
          <t>3 11 13 14 17 21</t>
        </is>
      </c>
    </row>
    <row r="121">
      <c r="A121" s="64" t="n">
        <v>120</v>
      </c>
      <c r="B121" t="n">
        <v>0</v>
      </c>
      <c r="C121" t="n">
        <v>0</v>
      </c>
      <c r="D121" t="n">
        <v>0</v>
      </c>
      <c r="E121" t="n">
        <v>1</v>
      </c>
      <c r="F121" t="n">
        <v>0</v>
      </c>
      <c r="G121" t="n">
        <v>1</v>
      </c>
      <c r="H121" t="n">
        <v>0</v>
      </c>
      <c r="I121" t="n">
        <v>0</v>
      </c>
      <c r="J121" t="n">
        <v>0</v>
      </c>
      <c r="K121" t="n">
        <v>1</v>
      </c>
      <c r="L121" t="n">
        <v>1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 t="n">
        <v>0</v>
      </c>
      <c r="U121" t="n">
        <v>0</v>
      </c>
      <c r="V121" t="n">
        <v>0</v>
      </c>
      <c r="W121" t="n">
        <v>0</v>
      </c>
      <c r="X121" t="n">
        <v>0</v>
      </c>
      <c r="Y121" t="n">
        <v>0</v>
      </c>
      <c r="Z121" t="n">
        <v>0</v>
      </c>
      <c r="AA121" t="n">
        <v>0</v>
      </c>
      <c r="AB121" t="n">
        <v>0</v>
      </c>
      <c r="AC121" t="n">
        <v>0</v>
      </c>
      <c r="AD121" t="n">
        <v>0</v>
      </c>
      <c r="AE121" t="n">
        <v>0</v>
      </c>
      <c r="AF121" t="n">
        <v>0</v>
      </c>
      <c r="AG121" t="n">
        <v>1</v>
      </c>
      <c r="AH121" t="n">
        <v>0</v>
      </c>
      <c r="AI121" t="n">
        <v>0</v>
      </c>
      <c r="AJ121" t="n">
        <v>0</v>
      </c>
      <c r="AK121" t="n">
        <v>0</v>
      </c>
      <c r="AL121" t="n">
        <v>1</v>
      </c>
      <c r="AM121" t="n">
        <v>0</v>
      </c>
      <c r="AN121" t="n">
        <v>0</v>
      </c>
      <c r="AO121" t="n">
        <v>0</v>
      </c>
      <c r="AP121" t="n">
        <v>0</v>
      </c>
      <c r="AQ121" t="n">
        <v>0</v>
      </c>
      <c r="AR121" t="n">
        <v>0</v>
      </c>
      <c r="AS121" t="n">
        <v>0</v>
      </c>
      <c r="AT121" t="n">
        <v>0</v>
      </c>
      <c r="AU121" s="63" t="n">
        <v>30</v>
      </c>
      <c r="AV121" s="64">
        <f>IFERROR(INDEX($B121:$AT121,1,'번호선택_참고표'!$C$55),0)+IFERROR(INDEX($B121:$AT121,1,'번호선택_참고표'!$D$55),0)+IFERROR(INDEX($B121:$AT121,1,'번호선택_참고표'!$E$55),0)+IFERROR(INDEX($B121:$AT121,1,'번호선택_참고표'!$F$55),0)+IFERROR(INDEX($B121:$AT121,1,'번호선택_참고표'!$G$55),0)+IFERROR(INDEX($B121:$AT121,1,'번호선택_참고표'!$H$55),0)</f>
        <v/>
      </c>
      <c r="AW121" s="64">
        <f>IF(OR('번호선택_참고표'!$C$55=$AU121,'번호선택_참고표'!$D$55=$AU121,'번호선택_참고표'!$E$55=$AU121,'번호선택_참고표'!$F$55=$AU121,'번호선택_참고표'!$G$55=$AU121,'번호선택_참고표'!$H$55=$AU121),1,0)</f>
        <v/>
      </c>
      <c r="AX121" s="64">
        <f>IF(AV121=6,6,IF(AND(AV121=5,AW121=1),5,IF(AND(AV121=5,AW121=0),4,IF(AV121=4,3,IF(AV121=3,2,0)))))</f>
        <v/>
      </c>
      <c r="AY121" s="64">
        <f>IF(AV121=6,"1등",IF(AND(AV121=5,AW121=1),"2등",IF(AND(AV121=5,AW121=0),"3등",IF(AV121=4,"4등",IF(AV121=3,"5등","-")))))</f>
        <v/>
      </c>
      <c r="AZ121" s="64">
        <f>AV121*10000+AW121*1000+ROW()</f>
        <v/>
      </c>
      <c r="BB121" s="63" t="inlineStr">
        <is>
          <t>4 6 10 11 32 37</t>
        </is>
      </c>
    </row>
    <row r="122">
      <c r="A122" s="64" t="n">
        <v>121</v>
      </c>
      <c r="B122" t="n">
        <v>0</v>
      </c>
      <c r="C122" t="n">
        <v>0</v>
      </c>
      <c r="D122" t="n">
        <v>0</v>
      </c>
      <c r="E122" t="n">
        <v>0</v>
      </c>
      <c r="F122" t="n">
        <v>0</v>
      </c>
      <c r="G122" t="n">
        <v>0</v>
      </c>
      <c r="H122" t="n">
        <v>0</v>
      </c>
      <c r="I122" t="n">
        <v>0</v>
      </c>
      <c r="J122" t="n">
        <v>0</v>
      </c>
      <c r="K122" t="n">
        <v>0</v>
      </c>
      <c r="L122" t="n">
        <v>0</v>
      </c>
      <c r="M122" t="n">
        <v>1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 t="n">
        <v>0</v>
      </c>
      <c r="U122" t="n">
        <v>0</v>
      </c>
      <c r="V122" t="n">
        <v>0</v>
      </c>
      <c r="W122" t="n">
        <v>0</v>
      </c>
      <c r="X122" t="n">
        <v>0</v>
      </c>
      <c r="Y122" t="n">
        <v>0</v>
      </c>
      <c r="Z122" t="n">
        <v>0</v>
      </c>
      <c r="AA122" t="n">
        <v>0</v>
      </c>
      <c r="AB122" t="n">
        <v>0</v>
      </c>
      <c r="AC122" t="n">
        <v>1</v>
      </c>
      <c r="AD122" t="n">
        <v>0</v>
      </c>
      <c r="AE122" t="n">
        <v>1</v>
      </c>
      <c r="AF122" t="n">
        <v>0</v>
      </c>
      <c r="AG122" t="n">
        <v>0</v>
      </c>
      <c r="AH122" t="n">
        <v>0</v>
      </c>
      <c r="AI122" t="n">
        <v>1</v>
      </c>
      <c r="AJ122" t="n">
        <v>0</v>
      </c>
      <c r="AK122" t="n">
        <v>0</v>
      </c>
      <c r="AL122" t="n">
        <v>0</v>
      </c>
      <c r="AM122" t="n">
        <v>1</v>
      </c>
      <c r="AN122" t="n">
        <v>0</v>
      </c>
      <c r="AO122" t="n">
        <v>0</v>
      </c>
      <c r="AP122" t="n">
        <v>0</v>
      </c>
      <c r="AQ122" t="n">
        <v>0</v>
      </c>
      <c r="AR122" t="n">
        <v>1</v>
      </c>
      <c r="AS122" t="n">
        <v>0</v>
      </c>
      <c r="AT122" t="n">
        <v>0</v>
      </c>
      <c r="AU122" s="63" t="n">
        <v>9</v>
      </c>
      <c r="AV122" s="64">
        <f>IFERROR(INDEX($B122:$AT122,1,'번호선택_참고표'!$C$55),0)+IFERROR(INDEX($B122:$AT122,1,'번호선택_참고표'!$D$55),0)+IFERROR(INDEX($B122:$AT122,1,'번호선택_참고표'!$E$55),0)+IFERROR(INDEX($B122:$AT122,1,'번호선택_참고표'!$F$55),0)+IFERROR(INDEX($B122:$AT122,1,'번호선택_참고표'!$G$55),0)+IFERROR(INDEX($B122:$AT122,1,'번호선택_참고표'!$H$55),0)</f>
        <v/>
      </c>
      <c r="AW122" s="64">
        <f>IF(OR('번호선택_참고표'!$C$55=$AU122,'번호선택_참고표'!$D$55=$AU122,'번호선택_참고표'!$E$55=$AU122,'번호선택_참고표'!$F$55=$AU122,'번호선택_참고표'!$G$55=$AU122,'번호선택_참고표'!$H$55=$AU122),1,0)</f>
        <v/>
      </c>
      <c r="AX122" s="64">
        <f>IF(AV122=6,6,IF(AND(AV122=5,AW122=1),5,IF(AND(AV122=5,AW122=0),4,IF(AV122=4,3,IF(AV122=3,2,0)))))</f>
        <v/>
      </c>
      <c r="AY122" s="64">
        <f>IF(AV122=6,"1등",IF(AND(AV122=5,AW122=1),"2등",IF(AND(AV122=5,AW122=0),"3등",IF(AV122=4,"4등",IF(AV122=3,"5등","-")))))</f>
        <v/>
      </c>
      <c r="AZ122" s="64">
        <f>AV122*10000+AW122*1000+ROW()</f>
        <v/>
      </c>
      <c r="BB122" s="63" t="inlineStr">
        <is>
          <t>12 28 30 34 38 43</t>
        </is>
      </c>
    </row>
    <row r="123">
      <c r="A123" s="64" t="n">
        <v>122</v>
      </c>
      <c r="B123" t="n">
        <v>1</v>
      </c>
      <c r="C123" t="n">
        <v>0</v>
      </c>
      <c r="D123" t="n">
        <v>0</v>
      </c>
      <c r="E123" t="n">
        <v>0</v>
      </c>
      <c r="F123" t="n">
        <v>0</v>
      </c>
      <c r="G123" t="n">
        <v>0</v>
      </c>
      <c r="H123" t="n">
        <v>0</v>
      </c>
      <c r="I123" t="n">
        <v>0</v>
      </c>
      <c r="J123" t="n">
        <v>0</v>
      </c>
      <c r="K123" t="n">
        <v>0</v>
      </c>
      <c r="L123" t="n">
        <v>1</v>
      </c>
      <c r="M123" t="n">
        <v>0</v>
      </c>
      <c r="N123" t="n">
        <v>0</v>
      </c>
      <c r="O123" t="n">
        <v>0</v>
      </c>
      <c r="P123" t="n">
        <v>0</v>
      </c>
      <c r="Q123" t="n">
        <v>1</v>
      </c>
      <c r="R123" t="n">
        <v>1</v>
      </c>
      <c r="S123" t="n">
        <v>0</v>
      </c>
      <c r="T123" t="n">
        <v>0</v>
      </c>
      <c r="U123" t="n">
        <v>0</v>
      </c>
      <c r="V123" t="n">
        <v>0</v>
      </c>
      <c r="W123" t="n">
        <v>0</v>
      </c>
      <c r="X123" t="n">
        <v>0</v>
      </c>
      <c r="Y123" t="n">
        <v>0</v>
      </c>
      <c r="Z123" t="n">
        <v>0</v>
      </c>
      <c r="AA123" t="n">
        <v>0</v>
      </c>
      <c r="AB123" t="n">
        <v>0</v>
      </c>
      <c r="AC123" t="n">
        <v>0</v>
      </c>
      <c r="AD123" t="n">
        <v>0</v>
      </c>
      <c r="AE123" t="n">
        <v>0</v>
      </c>
      <c r="AF123" t="n">
        <v>0</v>
      </c>
      <c r="AG123" t="n">
        <v>0</v>
      </c>
      <c r="AH123" t="n">
        <v>0</v>
      </c>
      <c r="AI123" t="n">
        <v>0</v>
      </c>
      <c r="AJ123" t="n">
        <v>0</v>
      </c>
      <c r="AK123" t="n">
        <v>1</v>
      </c>
      <c r="AL123" t="n">
        <v>0</v>
      </c>
      <c r="AM123" t="n">
        <v>0</v>
      </c>
      <c r="AN123" t="n">
        <v>0</v>
      </c>
      <c r="AO123" t="n">
        <v>1</v>
      </c>
      <c r="AP123" t="n">
        <v>0</v>
      </c>
      <c r="AQ123" t="n">
        <v>0</v>
      </c>
      <c r="AR123" t="n">
        <v>0</v>
      </c>
      <c r="AS123" t="n">
        <v>0</v>
      </c>
      <c r="AT123" t="n">
        <v>0</v>
      </c>
      <c r="AU123" s="63" t="n">
        <v>8</v>
      </c>
      <c r="AV123" s="64">
        <f>IFERROR(INDEX($B123:$AT123,1,'번호선택_참고표'!$C$55),0)+IFERROR(INDEX($B123:$AT123,1,'번호선택_참고표'!$D$55),0)+IFERROR(INDEX($B123:$AT123,1,'번호선택_참고표'!$E$55),0)+IFERROR(INDEX($B123:$AT123,1,'번호선택_참고표'!$F$55),0)+IFERROR(INDEX($B123:$AT123,1,'번호선택_참고표'!$G$55),0)+IFERROR(INDEX($B123:$AT123,1,'번호선택_참고표'!$H$55),0)</f>
        <v/>
      </c>
      <c r="AW123" s="64">
        <f>IF(OR('번호선택_참고표'!$C$55=$AU123,'번호선택_참고표'!$D$55=$AU123,'번호선택_참고표'!$E$55=$AU123,'번호선택_참고표'!$F$55=$AU123,'번호선택_참고표'!$G$55=$AU123,'번호선택_참고표'!$H$55=$AU123),1,0)</f>
        <v/>
      </c>
      <c r="AX123" s="64">
        <f>IF(AV123=6,6,IF(AND(AV123=5,AW123=1),5,IF(AND(AV123=5,AW123=0),4,IF(AV123=4,3,IF(AV123=3,2,0)))))</f>
        <v/>
      </c>
      <c r="AY123" s="64">
        <f>IF(AV123=6,"1등",IF(AND(AV123=5,AW123=1),"2등",IF(AND(AV123=5,AW123=0),"3등",IF(AV123=4,"4등",IF(AV123=3,"5등","-")))))</f>
        <v/>
      </c>
      <c r="AZ123" s="64">
        <f>AV123*10000+AW123*1000+ROW()</f>
        <v/>
      </c>
      <c r="BB123" s="63" t="inlineStr">
        <is>
          <t>1 11 16 17 36 40</t>
        </is>
      </c>
    </row>
    <row r="124">
      <c r="A124" s="64" t="n">
        <v>123</v>
      </c>
      <c r="B124" t="n">
        <v>0</v>
      </c>
      <c r="C124" t="n">
        <v>0</v>
      </c>
      <c r="D124" t="n">
        <v>0</v>
      </c>
      <c r="E124" t="n">
        <v>0</v>
      </c>
      <c r="F124" t="n">
        <v>0</v>
      </c>
      <c r="G124" t="n">
        <v>0</v>
      </c>
      <c r="H124" t="n">
        <v>1</v>
      </c>
      <c r="I124" t="n">
        <v>0</v>
      </c>
      <c r="J124" t="n">
        <v>0</v>
      </c>
      <c r="K124" t="n">
        <v>0</v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1</v>
      </c>
      <c r="S124" t="n">
        <v>1</v>
      </c>
      <c r="T124" t="n">
        <v>0</v>
      </c>
      <c r="U124" t="n">
        <v>0</v>
      </c>
      <c r="V124" t="n">
        <v>0</v>
      </c>
      <c r="W124" t="n">
        <v>0</v>
      </c>
      <c r="X124" t="n">
        <v>0</v>
      </c>
      <c r="Y124" t="n">
        <v>0</v>
      </c>
      <c r="Z124" t="n">
        <v>0</v>
      </c>
      <c r="AA124" t="n">
        <v>0</v>
      </c>
      <c r="AB124" t="n">
        <v>0</v>
      </c>
      <c r="AC124" t="n">
        <v>1</v>
      </c>
      <c r="AD124" t="n">
        <v>0</v>
      </c>
      <c r="AE124" t="n">
        <v>1</v>
      </c>
      <c r="AF124" t="n">
        <v>0</v>
      </c>
      <c r="AG124" t="n">
        <v>0</v>
      </c>
      <c r="AH124" t="n">
        <v>0</v>
      </c>
      <c r="AI124" t="n">
        <v>0</v>
      </c>
      <c r="AJ124" t="n">
        <v>0</v>
      </c>
      <c r="AK124" t="n">
        <v>0</v>
      </c>
      <c r="AL124" t="n">
        <v>0</v>
      </c>
      <c r="AM124" t="n">
        <v>0</v>
      </c>
      <c r="AN124" t="n">
        <v>0</v>
      </c>
      <c r="AO124" t="n">
        <v>0</v>
      </c>
      <c r="AP124" t="n">
        <v>0</v>
      </c>
      <c r="AQ124" t="n">
        <v>0</v>
      </c>
      <c r="AR124" t="n">
        <v>0</v>
      </c>
      <c r="AS124" t="n">
        <v>0</v>
      </c>
      <c r="AT124" t="n">
        <v>1</v>
      </c>
      <c r="AU124" s="63" t="n">
        <v>27</v>
      </c>
      <c r="AV124" s="64">
        <f>IFERROR(INDEX($B124:$AT124,1,'번호선택_참고표'!$C$55),0)+IFERROR(INDEX($B124:$AT124,1,'번호선택_참고표'!$D$55),0)+IFERROR(INDEX($B124:$AT124,1,'번호선택_참고표'!$E$55),0)+IFERROR(INDEX($B124:$AT124,1,'번호선택_참고표'!$F$55),0)+IFERROR(INDEX($B124:$AT124,1,'번호선택_참고표'!$G$55),0)+IFERROR(INDEX($B124:$AT124,1,'번호선택_참고표'!$H$55),0)</f>
        <v/>
      </c>
      <c r="AW124" s="64">
        <f>IF(OR('번호선택_참고표'!$C$55=$AU124,'번호선택_참고표'!$D$55=$AU124,'번호선택_참고표'!$E$55=$AU124,'번호선택_참고표'!$F$55=$AU124,'번호선택_참고표'!$G$55=$AU124,'번호선택_참고표'!$H$55=$AU124),1,0)</f>
        <v/>
      </c>
      <c r="AX124" s="64">
        <f>IF(AV124=6,6,IF(AND(AV124=5,AW124=1),5,IF(AND(AV124=5,AW124=0),4,IF(AV124=4,3,IF(AV124=3,2,0)))))</f>
        <v/>
      </c>
      <c r="AY124" s="64">
        <f>IF(AV124=6,"1등",IF(AND(AV124=5,AW124=1),"2등",IF(AND(AV124=5,AW124=0),"3등",IF(AV124=4,"4등",IF(AV124=3,"5등","-")))))</f>
        <v/>
      </c>
      <c r="AZ124" s="64">
        <f>AV124*10000+AW124*1000+ROW()</f>
        <v/>
      </c>
      <c r="BB124" s="63" t="inlineStr">
        <is>
          <t>7 17 18 28 30 45</t>
        </is>
      </c>
    </row>
    <row r="125">
      <c r="A125" s="64" t="n">
        <v>124</v>
      </c>
      <c r="B125" t="n">
        <v>0</v>
      </c>
      <c r="C125" t="n">
        <v>0</v>
      </c>
      <c r="D125" t="n">
        <v>0</v>
      </c>
      <c r="E125" t="n">
        <v>1</v>
      </c>
      <c r="F125" t="n">
        <v>0</v>
      </c>
      <c r="G125" t="n">
        <v>0</v>
      </c>
      <c r="H125" t="n">
        <v>0</v>
      </c>
      <c r="I125" t="n">
        <v>0</v>
      </c>
      <c r="J125" t="n">
        <v>0</v>
      </c>
      <c r="K125" t="n">
        <v>0</v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1</v>
      </c>
      <c r="R125" t="n">
        <v>0</v>
      </c>
      <c r="S125" t="n">
        <v>0</v>
      </c>
      <c r="T125" t="n">
        <v>0</v>
      </c>
      <c r="U125" t="n">
        <v>0</v>
      </c>
      <c r="V125" t="n">
        <v>0</v>
      </c>
      <c r="W125" t="n">
        <v>0</v>
      </c>
      <c r="X125" t="n">
        <v>1</v>
      </c>
      <c r="Y125" t="n">
        <v>0</v>
      </c>
      <c r="Z125" t="n">
        <v>1</v>
      </c>
      <c r="AA125" t="n">
        <v>0</v>
      </c>
      <c r="AB125" t="n">
        <v>0</v>
      </c>
      <c r="AC125" t="n">
        <v>0</v>
      </c>
      <c r="AD125" t="n">
        <v>1</v>
      </c>
      <c r="AE125" t="n">
        <v>0</v>
      </c>
      <c r="AF125" t="n">
        <v>0</v>
      </c>
      <c r="AG125" t="n">
        <v>0</v>
      </c>
      <c r="AH125" t="n">
        <v>0</v>
      </c>
      <c r="AI125" t="n">
        <v>0</v>
      </c>
      <c r="AJ125" t="n">
        <v>0</v>
      </c>
      <c r="AK125" t="n">
        <v>0</v>
      </c>
      <c r="AL125" t="n">
        <v>0</v>
      </c>
      <c r="AM125" t="n">
        <v>0</v>
      </c>
      <c r="AN125" t="n">
        <v>0</v>
      </c>
      <c r="AO125" t="n">
        <v>0</v>
      </c>
      <c r="AP125" t="n">
        <v>0</v>
      </c>
      <c r="AQ125" t="n">
        <v>1</v>
      </c>
      <c r="AR125" t="n">
        <v>0</v>
      </c>
      <c r="AS125" t="n">
        <v>0</v>
      </c>
      <c r="AT125" t="n">
        <v>0</v>
      </c>
      <c r="AU125" s="63" t="n">
        <v>1</v>
      </c>
      <c r="AV125" s="64">
        <f>IFERROR(INDEX($B125:$AT125,1,'번호선택_참고표'!$C$55),0)+IFERROR(INDEX($B125:$AT125,1,'번호선택_참고표'!$D$55),0)+IFERROR(INDEX($B125:$AT125,1,'번호선택_참고표'!$E$55),0)+IFERROR(INDEX($B125:$AT125,1,'번호선택_참고표'!$F$55),0)+IFERROR(INDEX($B125:$AT125,1,'번호선택_참고표'!$G$55),0)+IFERROR(INDEX($B125:$AT125,1,'번호선택_참고표'!$H$55),0)</f>
        <v/>
      </c>
      <c r="AW125" s="64">
        <f>IF(OR('번호선택_참고표'!$C$55=$AU125,'번호선택_참고표'!$D$55=$AU125,'번호선택_참고표'!$E$55=$AU125,'번호선택_참고표'!$F$55=$AU125,'번호선택_참고표'!$G$55=$AU125,'번호선택_참고표'!$H$55=$AU125),1,0)</f>
        <v/>
      </c>
      <c r="AX125" s="64">
        <f>IF(AV125=6,6,IF(AND(AV125=5,AW125=1),5,IF(AND(AV125=5,AW125=0),4,IF(AV125=4,3,IF(AV125=3,2,0)))))</f>
        <v/>
      </c>
      <c r="AY125" s="64">
        <f>IF(AV125=6,"1등",IF(AND(AV125=5,AW125=1),"2등",IF(AND(AV125=5,AW125=0),"3등",IF(AV125=4,"4등",IF(AV125=3,"5등","-")))))</f>
        <v/>
      </c>
      <c r="AZ125" s="64">
        <f>AV125*10000+AW125*1000+ROW()</f>
        <v/>
      </c>
      <c r="BB125" s="63" t="inlineStr">
        <is>
          <t>4 16 23 25 29 42</t>
        </is>
      </c>
    </row>
    <row r="126">
      <c r="A126" s="64" t="n">
        <v>125</v>
      </c>
      <c r="B126" t="n">
        <v>0</v>
      </c>
      <c r="C126" t="n">
        <v>1</v>
      </c>
      <c r="D126" t="n">
        <v>0</v>
      </c>
      <c r="E126" t="n">
        <v>0</v>
      </c>
      <c r="F126" t="n">
        <v>0</v>
      </c>
      <c r="G126" t="n">
        <v>0</v>
      </c>
      <c r="H126" t="n">
        <v>0</v>
      </c>
      <c r="I126" t="n">
        <v>1</v>
      </c>
      <c r="J126" t="n">
        <v>0</v>
      </c>
      <c r="K126" t="n">
        <v>0</v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 t="n">
        <v>0</v>
      </c>
      <c r="U126" t="n">
        <v>0</v>
      </c>
      <c r="V126" t="n">
        <v>0</v>
      </c>
      <c r="W126" t="n">
        <v>0</v>
      </c>
      <c r="X126" t="n">
        <v>0</v>
      </c>
      <c r="Y126" t="n">
        <v>0</v>
      </c>
      <c r="Z126" t="n">
        <v>0</v>
      </c>
      <c r="AA126" t="n">
        <v>0</v>
      </c>
      <c r="AB126" t="n">
        <v>0</v>
      </c>
      <c r="AC126" t="n">
        <v>0</v>
      </c>
      <c r="AD126" t="n">
        <v>0</v>
      </c>
      <c r="AE126" t="n">
        <v>0</v>
      </c>
      <c r="AF126" t="n">
        <v>0</v>
      </c>
      <c r="AG126" t="n">
        <v>1</v>
      </c>
      <c r="AH126" t="n">
        <v>1</v>
      </c>
      <c r="AI126" t="n">
        <v>0</v>
      </c>
      <c r="AJ126" t="n">
        <v>1</v>
      </c>
      <c r="AK126" t="n">
        <v>1</v>
      </c>
      <c r="AL126" t="n">
        <v>0</v>
      </c>
      <c r="AM126" t="n">
        <v>0</v>
      </c>
      <c r="AN126" t="n">
        <v>0</v>
      </c>
      <c r="AO126" t="n">
        <v>0</v>
      </c>
      <c r="AP126" t="n">
        <v>0</v>
      </c>
      <c r="AQ126" t="n">
        <v>0</v>
      </c>
      <c r="AR126" t="n">
        <v>0</v>
      </c>
      <c r="AS126" t="n">
        <v>0</v>
      </c>
      <c r="AT126" t="n">
        <v>0</v>
      </c>
      <c r="AU126" s="63" t="n">
        <v>18</v>
      </c>
      <c r="AV126" s="64">
        <f>IFERROR(INDEX($B126:$AT126,1,'번호선택_참고표'!$C$55),0)+IFERROR(INDEX($B126:$AT126,1,'번호선택_참고표'!$D$55),0)+IFERROR(INDEX($B126:$AT126,1,'번호선택_참고표'!$E$55),0)+IFERROR(INDEX($B126:$AT126,1,'번호선택_참고표'!$F$55),0)+IFERROR(INDEX($B126:$AT126,1,'번호선택_참고표'!$G$55),0)+IFERROR(INDEX($B126:$AT126,1,'번호선택_참고표'!$H$55),0)</f>
        <v/>
      </c>
      <c r="AW126" s="64">
        <f>IF(OR('번호선택_참고표'!$C$55=$AU126,'번호선택_참고표'!$D$55=$AU126,'번호선택_참고표'!$E$55=$AU126,'번호선택_참고표'!$F$55=$AU126,'번호선택_참고표'!$G$55=$AU126,'번호선택_참고표'!$H$55=$AU126),1,0)</f>
        <v/>
      </c>
      <c r="AX126" s="64">
        <f>IF(AV126=6,6,IF(AND(AV126=5,AW126=1),5,IF(AND(AV126=5,AW126=0),4,IF(AV126=4,3,IF(AV126=3,2,0)))))</f>
        <v/>
      </c>
      <c r="AY126" s="64">
        <f>IF(AV126=6,"1등",IF(AND(AV126=5,AW126=1),"2등",IF(AND(AV126=5,AW126=0),"3등",IF(AV126=4,"4등",IF(AV126=3,"5등","-")))))</f>
        <v/>
      </c>
      <c r="AZ126" s="64">
        <f>AV126*10000+AW126*1000+ROW()</f>
        <v/>
      </c>
      <c r="BB126" s="63" t="inlineStr">
        <is>
          <t>2 8 32 33 35 36</t>
        </is>
      </c>
    </row>
    <row r="127">
      <c r="A127" s="64" t="n">
        <v>126</v>
      </c>
      <c r="B127" t="n">
        <v>0</v>
      </c>
      <c r="C127" t="n">
        <v>0</v>
      </c>
      <c r="D127" t="n">
        <v>0</v>
      </c>
      <c r="E127" t="n">
        <v>0</v>
      </c>
      <c r="F127" t="n">
        <v>0</v>
      </c>
      <c r="G127" t="n">
        <v>0</v>
      </c>
      <c r="H127" t="n">
        <v>1</v>
      </c>
      <c r="I127" t="n">
        <v>0</v>
      </c>
      <c r="J127" t="n">
        <v>0</v>
      </c>
      <c r="K127" t="n">
        <v>0</v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0</v>
      </c>
      <c r="R127" t="n">
        <v>0</v>
      </c>
      <c r="S127" t="n">
        <v>0</v>
      </c>
      <c r="T127" t="n">
        <v>0</v>
      </c>
      <c r="U127" t="n">
        <v>1</v>
      </c>
      <c r="V127" t="n">
        <v>0</v>
      </c>
      <c r="W127" t="n">
        <v>1</v>
      </c>
      <c r="X127" t="n">
        <v>0</v>
      </c>
      <c r="Y127" t="n">
        <v>0</v>
      </c>
      <c r="Z127" t="n">
        <v>0</v>
      </c>
      <c r="AA127" t="n">
        <v>0</v>
      </c>
      <c r="AB127" t="n">
        <v>1</v>
      </c>
      <c r="AC127" t="n">
        <v>0</v>
      </c>
      <c r="AD127" t="n">
        <v>0</v>
      </c>
      <c r="AE127" t="n">
        <v>0</v>
      </c>
      <c r="AF127" t="n">
        <v>0</v>
      </c>
      <c r="AG127" t="n">
        <v>0</v>
      </c>
      <c r="AH127" t="n">
        <v>0</v>
      </c>
      <c r="AI127" t="n">
        <v>0</v>
      </c>
      <c r="AJ127" t="n">
        <v>0</v>
      </c>
      <c r="AK127" t="n">
        <v>0</v>
      </c>
      <c r="AL127" t="n">
        <v>0</v>
      </c>
      <c r="AM127" t="n">
        <v>0</v>
      </c>
      <c r="AN127" t="n">
        <v>0</v>
      </c>
      <c r="AO127" t="n">
        <v>1</v>
      </c>
      <c r="AP127" t="n">
        <v>0</v>
      </c>
      <c r="AQ127" t="n">
        <v>0</v>
      </c>
      <c r="AR127" t="n">
        <v>1</v>
      </c>
      <c r="AS127" t="n">
        <v>0</v>
      </c>
      <c r="AT127" t="n">
        <v>0</v>
      </c>
      <c r="AU127" s="63" t="n">
        <v>1</v>
      </c>
      <c r="AV127" s="64">
        <f>IFERROR(INDEX($B127:$AT127,1,'번호선택_참고표'!$C$55),0)+IFERROR(INDEX($B127:$AT127,1,'번호선택_참고표'!$D$55),0)+IFERROR(INDEX($B127:$AT127,1,'번호선택_참고표'!$E$55),0)+IFERROR(INDEX($B127:$AT127,1,'번호선택_참고표'!$F$55),0)+IFERROR(INDEX($B127:$AT127,1,'번호선택_참고표'!$G$55),0)+IFERROR(INDEX($B127:$AT127,1,'번호선택_참고표'!$H$55),0)</f>
        <v/>
      </c>
      <c r="AW127" s="64">
        <f>IF(OR('번호선택_참고표'!$C$55=$AU127,'번호선택_참고표'!$D$55=$AU127,'번호선택_참고표'!$E$55=$AU127,'번호선택_참고표'!$F$55=$AU127,'번호선택_참고표'!$G$55=$AU127,'번호선택_참고표'!$H$55=$AU127),1,0)</f>
        <v/>
      </c>
      <c r="AX127" s="64">
        <f>IF(AV127=6,6,IF(AND(AV127=5,AW127=1),5,IF(AND(AV127=5,AW127=0),4,IF(AV127=4,3,IF(AV127=3,2,0)))))</f>
        <v/>
      </c>
      <c r="AY127" s="64">
        <f>IF(AV127=6,"1등",IF(AND(AV127=5,AW127=1),"2등",IF(AND(AV127=5,AW127=0),"3등",IF(AV127=4,"4등",IF(AV127=3,"5등","-")))))</f>
        <v/>
      </c>
      <c r="AZ127" s="64">
        <f>AV127*10000+AW127*1000+ROW()</f>
        <v/>
      </c>
      <c r="BB127" s="63" t="inlineStr">
        <is>
          <t>7 20 22 27 40 43</t>
        </is>
      </c>
    </row>
    <row r="128">
      <c r="A128" s="64" t="n">
        <v>127</v>
      </c>
      <c r="B128" t="n">
        <v>0</v>
      </c>
      <c r="C128" t="n">
        <v>0</v>
      </c>
      <c r="D128" t="n">
        <v>1</v>
      </c>
      <c r="E128" t="n">
        <v>0</v>
      </c>
      <c r="F128" t="n">
        <v>1</v>
      </c>
      <c r="G128" t="n">
        <v>0</v>
      </c>
      <c r="H128" t="n">
        <v>0</v>
      </c>
      <c r="I128" t="n">
        <v>0</v>
      </c>
      <c r="J128" t="n">
        <v>0</v>
      </c>
      <c r="K128" t="n">
        <v>1</v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 t="n">
        <v>0</v>
      </c>
      <c r="U128" t="n">
        <v>0</v>
      </c>
      <c r="V128" t="n">
        <v>0</v>
      </c>
      <c r="W128" t="n">
        <v>0</v>
      </c>
      <c r="X128" t="n">
        <v>0</v>
      </c>
      <c r="Y128" t="n">
        <v>0</v>
      </c>
      <c r="Z128" t="n">
        <v>0</v>
      </c>
      <c r="AA128" t="n">
        <v>0</v>
      </c>
      <c r="AB128" t="n">
        <v>0</v>
      </c>
      <c r="AC128" t="n">
        <v>0</v>
      </c>
      <c r="AD128" t="n">
        <v>1</v>
      </c>
      <c r="AE128" t="n">
        <v>0</v>
      </c>
      <c r="AF128" t="n">
        <v>0</v>
      </c>
      <c r="AG128" t="n">
        <v>1</v>
      </c>
      <c r="AH128" t="n">
        <v>0</v>
      </c>
      <c r="AI128" t="n">
        <v>0</v>
      </c>
      <c r="AJ128" t="n">
        <v>0</v>
      </c>
      <c r="AK128" t="n">
        <v>0</v>
      </c>
      <c r="AL128" t="n">
        <v>0</v>
      </c>
      <c r="AM128" t="n">
        <v>0</v>
      </c>
      <c r="AN128" t="n">
        <v>0</v>
      </c>
      <c r="AO128" t="n">
        <v>0</v>
      </c>
      <c r="AP128" t="n">
        <v>0</v>
      </c>
      <c r="AQ128" t="n">
        <v>0</v>
      </c>
      <c r="AR128" t="n">
        <v>1</v>
      </c>
      <c r="AS128" t="n">
        <v>0</v>
      </c>
      <c r="AT128" t="n">
        <v>0</v>
      </c>
      <c r="AU128" s="63" t="n">
        <v>35</v>
      </c>
      <c r="AV128" s="64">
        <f>IFERROR(INDEX($B128:$AT128,1,'번호선택_참고표'!$C$55),0)+IFERROR(INDEX($B128:$AT128,1,'번호선택_참고표'!$D$55),0)+IFERROR(INDEX($B128:$AT128,1,'번호선택_참고표'!$E$55),0)+IFERROR(INDEX($B128:$AT128,1,'번호선택_참고표'!$F$55),0)+IFERROR(INDEX($B128:$AT128,1,'번호선택_참고표'!$G$55),0)+IFERROR(INDEX($B128:$AT128,1,'번호선택_참고표'!$H$55),0)</f>
        <v/>
      </c>
      <c r="AW128" s="64">
        <f>IF(OR('번호선택_참고표'!$C$55=$AU128,'번호선택_참고표'!$D$55=$AU128,'번호선택_참고표'!$E$55=$AU128,'번호선택_참고표'!$F$55=$AU128,'번호선택_참고표'!$G$55=$AU128,'번호선택_참고표'!$H$55=$AU128),1,0)</f>
        <v/>
      </c>
      <c r="AX128" s="64">
        <f>IF(AV128=6,6,IF(AND(AV128=5,AW128=1),5,IF(AND(AV128=5,AW128=0),4,IF(AV128=4,3,IF(AV128=3,2,0)))))</f>
        <v/>
      </c>
      <c r="AY128" s="64">
        <f>IF(AV128=6,"1등",IF(AND(AV128=5,AW128=1),"2등",IF(AND(AV128=5,AW128=0),"3등",IF(AV128=4,"4등",IF(AV128=3,"5등","-")))))</f>
        <v/>
      </c>
      <c r="AZ128" s="64">
        <f>AV128*10000+AW128*1000+ROW()</f>
        <v/>
      </c>
      <c r="BB128" s="63" t="inlineStr">
        <is>
          <t>3 5 10 29 32 43</t>
        </is>
      </c>
    </row>
    <row r="129">
      <c r="A129" s="64" t="n">
        <v>128</v>
      </c>
      <c r="B129" t="n">
        <v>0</v>
      </c>
      <c r="C129" t="n">
        <v>0</v>
      </c>
      <c r="D129" t="n">
        <v>0</v>
      </c>
      <c r="E129" t="n">
        <v>0</v>
      </c>
      <c r="F129" t="n">
        <v>0</v>
      </c>
      <c r="G129" t="n">
        <v>0</v>
      </c>
      <c r="H129" t="n">
        <v>0</v>
      </c>
      <c r="I129" t="n">
        <v>0</v>
      </c>
      <c r="J129" t="n">
        <v>0</v>
      </c>
      <c r="K129" t="n">
        <v>0</v>
      </c>
      <c r="L129" t="n">
        <v>0</v>
      </c>
      <c r="M129" t="n">
        <v>1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 t="n">
        <v>0</v>
      </c>
      <c r="U129" t="n">
        <v>0</v>
      </c>
      <c r="V129" t="n">
        <v>0</v>
      </c>
      <c r="W129" t="n">
        <v>0</v>
      </c>
      <c r="X129" t="n">
        <v>0</v>
      </c>
      <c r="Y129" t="n">
        <v>0</v>
      </c>
      <c r="Z129" t="n">
        <v>0</v>
      </c>
      <c r="AA129" t="n">
        <v>0</v>
      </c>
      <c r="AB129" t="n">
        <v>0</v>
      </c>
      <c r="AC129" t="n">
        <v>0</v>
      </c>
      <c r="AD129" t="n">
        <v>0</v>
      </c>
      <c r="AE129" t="n">
        <v>1</v>
      </c>
      <c r="AF129" t="n">
        <v>0</v>
      </c>
      <c r="AG129" t="n">
        <v>0</v>
      </c>
      <c r="AH129" t="n">
        <v>0</v>
      </c>
      <c r="AI129" t="n">
        <v>1</v>
      </c>
      <c r="AJ129" t="n">
        <v>0</v>
      </c>
      <c r="AK129" t="n">
        <v>1</v>
      </c>
      <c r="AL129" t="n">
        <v>1</v>
      </c>
      <c r="AM129" t="n">
        <v>0</v>
      </c>
      <c r="AN129" t="n">
        <v>0</v>
      </c>
      <c r="AO129" t="n">
        <v>0</v>
      </c>
      <c r="AP129" t="n">
        <v>0</v>
      </c>
      <c r="AQ129" t="n">
        <v>0</v>
      </c>
      <c r="AR129" t="n">
        <v>0</v>
      </c>
      <c r="AS129" t="n">
        <v>0</v>
      </c>
      <c r="AT129" t="n">
        <v>1</v>
      </c>
      <c r="AU129" s="63" t="n">
        <v>39</v>
      </c>
      <c r="AV129" s="64">
        <f>IFERROR(INDEX($B129:$AT129,1,'번호선택_참고표'!$C$55),0)+IFERROR(INDEX($B129:$AT129,1,'번호선택_참고표'!$D$55),0)+IFERROR(INDEX($B129:$AT129,1,'번호선택_참고표'!$E$55),0)+IFERROR(INDEX($B129:$AT129,1,'번호선택_참고표'!$F$55),0)+IFERROR(INDEX($B129:$AT129,1,'번호선택_참고표'!$G$55),0)+IFERROR(INDEX($B129:$AT129,1,'번호선택_참고표'!$H$55),0)</f>
        <v/>
      </c>
      <c r="AW129" s="64">
        <f>IF(OR('번호선택_참고표'!$C$55=$AU129,'번호선택_참고표'!$D$55=$AU129,'번호선택_참고표'!$E$55=$AU129,'번호선택_참고표'!$F$55=$AU129,'번호선택_참고표'!$G$55=$AU129,'번호선택_참고표'!$H$55=$AU129),1,0)</f>
        <v/>
      </c>
      <c r="AX129" s="64">
        <f>IF(AV129=6,6,IF(AND(AV129=5,AW129=1),5,IF(AND(AV129=5,AW129=0),4,IF(AV129=4,3,IF(AV129=3,2,0)))))</f>
        <v/>
      </c>
      <c r="AY129" s="64">
        <f>IF(AV129=6,"1등",IF(AND(AV129=5,AW129=1),"2등",IF(AND(AV129=5,AW129=0),"3등",IF(AV129=4,"4등",IF(AV129=3,"5등","-")))))</f>
        <v/>
      </c>
      <c r="AZ129" s="64">
        <f>AV129*10000+AW129*1000+ROW()</f>
        <v/>
      </c>
      <c r="BB129" s="63" t="inlineStr">
        <is>
          <t>12 30 34 36 37 45</t>
        </is>
      </c>
    </row>
    <row r="130">
      <c r="A130" s="64" t="n">
        <v>129</v>
      </c>
      <c r="B130" t="n">
        <v>0</v>
      </c>
      <c r="C130" t="n">
        <v>0</v>
      </c>
      <c r="D130" t="n">
        <v>0</v>
      </c>
      <c r="E130" t="n">
        <v>0</v>
      </c>
      <c r="F130" t="n">
        <v>0</v>
      </c>
      <c r="G130" t="n">
        <v>0</v>
      </c>
      <c r="H130" t="n">
        <v>0</v>
      </c>
      <c r="I130" t="n">
        <v>0</v>
      </c>
      <c r="J130" t="n">
        <v>0</v>
      </c>
      <c r="K130" t="n">
        <v>0</v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 t="n">
        <v>1</v>
      </c>
      <c r="U130" t="n">
        <v>0</v>
      </c>
      <c r="V130" t="n">
        <v>0</v>
      </c>
      <c r="W130" t="n">
        <v>0</v>
      </c>
      <c r="X130" t="n">
        <v>1</v>
      </c>
      <c r="Y130" t="n">
        <v>0</v>
      </c>
      <c r="Z130" t="n">
        <v>1</v>
      </c>
      <c r="AA130" t="n">
        <v>0</v>
      </c>
      <c r="AB130" t="n">
        <v>0</v>
      </c>
      <c r="AC130" t="n">
        <v>1</v>
      </c>
      <c r="AD130" t="n">
        <v>0</v>
      </c>
      <c r="AE130" t="n">
        <v>0</v>
      </c>
      <c r="AF130" t="n">
        <v>0</v>
      </c>
      <c r="AG130" t="n">
        <v>0</v>
      </c>
      <c r="AH130" t="n">
        <v>0</v>
      </c>
      <c r="AI130" t="n">
        <v>0</v>
      </c>
      <c r="AJ130" t="n">
        <v>0</v>
      </c>
      <c r="AK130" t="n">
        <v>0</v>
      </c>
      <c r="AL130" t="n">
        <v>0</v>
      </c>
      <c r="AM130" t="n">
        <v>1</v>
      </c>
      <c r="AN130" t="n">
        <v>0</v>
      </c>
      <c r="AO130" t="n">
        <v>0</v>
      </c>
      <c r="AP130" t="n">
        <v>0</v>
      </c>
      <c r="AQ130" t="n">
        <v>1</v>
      </c>
      <c r="AR130" t="n">
        <v>0</v>
      </c>
      <c r="AS130" t="n">
        <v>0</v>
      </c>
      <c r="AT130" t="n">
        <v>0</v>
      </c>
      <c r="AU130" s="63" t="n">
        <v>17</v>
      </c>
      <c r="AV130" s="64">
        <f>IFERROR(INDEX($B130:$AT130,1,'번호선택_참고표'!$C$55),0)+IFERROR(INDEX($B130:$AT130,1,'번호선택_참고표'!$D$55),0)+IFERROR(INDEX($B130:$AT130,1,'번호선택_참고표'!$E$55),0)+IFERROR(INDEX($B130:$AT130,1,'번호선택_참고표'!$F$55),0)+IFERROR(INDEX($B130:$AT130,1,'번호선택_참고표'!$G$55),0)+IFERROR(INDEX($B130:$AT130,1,'번호선택_참고표'!$H$55),0)</f>
        <v/>
      </c>
      <c r="AW130" s="64">
        <f>IF(OR('번호선택_참고표'!$C$55=$AU130,'번호선택_참고표'!$D$55=$AU130,'번호선택_참고표'!$E$55=$AU130,'번호선택_참고표'!$F$55=$AU130,'번호선택_참고표'!$G$55=$AU130,'번호선택_참고표'!$H$55=$AU130),1,0)</f>
        <v/>
      </c>
      <c r="AX130" s="64">
        <f>IF(AV130=6,6,IF(AND(AV130=5,AW130=1),5,IF(AND(AV130=5,AW130=0),4,IF(AV130=4,3,IF(AV130=3,2,0)))))</f>
        <v/>
      </c>
      <c r="AY130" s="64">
        <f>IF(AV130=6,"1등",IF(AND(AV130=5,AW130=1),"2등",IF(AND(AV130=5,AW130=0),"3등",IF(AV130=4,"4등",IF(AV130=3,"5등","-")))))</f>
        <v/>
      </c>
      <c r="AZ130" s="64">
        <f>AV130*10000+AW130*1000+ROW()</f>
        <v/>
      </c>
      <c r="BB130" s="63" t="inlineStr">
        <is>
          <t>19 23 25 28 38 42</t>
        </is>
      </c>
    </row>
    <row r="131">
      <c r="A131" s="64" t="n">
        <v>130</v>
      </c>
      <c r="B131" t="n">
        <v>0</v>
      </c>
      <c r="C131" t="n">
        <v>0</v>
      </c>
      <c r="D131" t="n">
        <v>0</v>
      </c>
      <c r="E131" t="n">
        <v>0</v>
      </c>
      <c r="F131" t="n">
        <v>0</v>
      </c>
      <c r="G131" t="n">
        <v>0</v>
      </c>
      <c r="H131" t="n">
        <v>1</v>
      </c>
      <c r="I131" t="n">
        <v>0</v>
      </c>
      <c r="J131" t="n">
        <v>0</v>
      </c>
      <c r="K131" t="n">
        <v>0</v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 t="n">
        <v>1</v>
      </c>
      <c r="U131" t="n">
        <v>0</v>
      </c>
      <c r="V131" t="n">
        <v>0</v>
      </c>
      <c r="W131" t="n">
        <v>0</v>
      </c>
      <c r="X131" t="n">
        <v>0</v>
      </c>
      <c r="Y131" t="n">
        <v>1</v>
      </c>
      <c r="Z131" t="n">
        <v>0</v>
      </c>
      <c r="AA131" t="n">
        <v>0</v>
      </c>
      <c r="AB131" t="n">
        <v>1</v>
      </c>
      <c r="AC131" t="n">
        <v>0</v>
      </c>
      <c r="AD131" t="n">
        <v>0</v>
      </c>
      <c r="AE131" t="n">
        <v>0</v>
      </c>
      <c r="AF131" t="n">
        <v>0</v>
      </c>
      <c r="AG131" t="n">
        <v>0</v>
      </c>
      <c r="AH131" t="n">
        <v>0</v>
      </c>
      <c r="AI131" t="n">
        <v>0</v>
      </c>
      <c r="AJ131" t="n">
        <v>0</v>
      </c>
      <c r="AK131" t="n">
        <v>0</v>
      </c>
      <c r="AL131" t="n">
        <v>0</v>
      </c>
      <c r="AM131" t="n">
        <v>0</v>
      </c>
      <c r="AN131" t="n">
        <v>0</v>
      </c>
      <c r="AO131" t="n">
        <v>0</v>
      </c>
      <c r="AP131" t="n">
        <v>0</v>
      </c>
      <c r="AQ131" t="n">
        <v>1</v>
      </c>
      <c r="AR131" t="n">
        <v>0</v>
      </c>
      <c r="AS131" t="n">
        <v>0</v>
      </c>
      <c r="AT131" t="n">
        <v>1</v>
      </c>
      <c r="AU131" s="63" t="n">
        <v>31</v>
      </c>
      <c r="AV131" s="64">
        <f>IFERROR(INDEX($B131:$AT131,1,'번호선택_참고표'!$C$55),0)+IFERROR(INDEX($B131:$AT131,1,'번호선택_참고표'!$D$55),0)+IFERROR(INDEX($B131:$AT131,1,'번호선택_참고표'!$E$55),0)+IFERROR(INDEX($B131:$AT131,1,'번호선택_참고표'!$F$55),0)+IFERROR(INDEX($B131:$AT131,1,'번호선택_참고표'!$G$55),0)+IFERROR(INDEX($B131:$AT131,1,'번호선택_참고표'!$H$55),0)</f>
        <v/>
      </c>
      <c r="AW131" s="64">
        <f>IF(OR('번호선택_참고표'!$C$55=$AU131,'번호선택_참고표'!$D$55=$AU131,'번호선택_참고표'!$E$55=$AU131,'번호선택_참고표'!$F$55=$AU131,'번호선택_참고표'!$G$55=$AU131,'번호선택_참고표'!$H$55=$AU131),1,0)</f>
        <v/>
      </c>
      <c r="AX131" s="64">
        <f>IF(AV131=6,6,IF(AND(AV131=5,AW131=1),5,IF(AND(AV131=5,AW131=0),4,IF(AV131=4,3,IF(AV131=3,2,0)))))</f>
        <v/>
      </c>
      <c r="AY131" s="64">
        <f>IF(AV131=6,"1등",IF(AND(AV131=5,AW131=1),"2등",IF(AND(AV131=5,AW131=0),"3등",IF(AV131=4,"4등",IF(AV131=3,"5등","-")))))</f>
        <v/>
      </c>
      <c r="AZ131" s="64">
        <f>AV131*10000+AW131*1000+ROW()</f>
        <v/>
      </c>
      <c r="BB131" s="63" t="inlineStr">
        <is>
          <t>7 19 24 27 42 45</t>
        </is>
      </c>
    </row>
    <row r="132">
      <c r="A132" s="64" t="n">
        <v>131</v>
      </c>
      <c r="B132" t="n">
        <v>0</v>
      </c>
      <c r="C132" t="n">
        <v>0</v>
      </c>
      <c r="D132" t="n">
        <v>0</v>
      </c>
      <c r="E132" t="n">
        <v>0</v>
      </c>
      <c r="F132" t="n">
        <v>0</v>
      </c>
      <c r="G132" t="n">
        <v>0</v>
      </c>
      <c r="H132" t="n">
        <v>0</v>
      </c>
      <c r="I132" t="n">
        <v>1</v>
      </c>
      <c r="J132" t="n">
        <v>0</v>
      </c>
      <c r="K132" t="n">
        <v>1</v>
      </c>
      <c r="L132" t="n">
        <v>1</v>
      </c>
      <c r="M132" t="n">
        <v>0</v>
      </c>
      <c r="N132" t="n">
        <v>0</v>
      </c>
      <c r="O132" t="n">
        <v>1</v>
      </c>
      <c r="P132" t="n">
        <v>1</v>
      </c>
      <c r="Q132" t="n">
        <v>0</v>
      </c>
      <c r="R132" t="n">
        <v>0</v>
      </c>
      <c r="S132" t="n">
        <v>0</v>
      </c>
      <c r="T132" t="n">
        <v>0</v>
      </c>
      <c r="U132" t="n">
        <v>0</v>
      </c>
      <c r="V132" t="n">
        <v>1</v>
      </c>
      <c r="W132" t="n">
        <v>0</v>
      </c>
      <c r="X132" t="n">
        <v>0</v>
      </c>
      <c r="Y132" t="n">
        <v>0</v>
      </c>
      <c r="Z132" t="n">
        <v>0</v>
      </c>
      <c r="AA132" t="n">
        <v>0</v>
      </c>
      <c r="AB132" t="n">
        <v>0</v>
      </c>
      <c r="AC132" t="n">
        <v>0</v>
      </c>
      <c r="AD132" t="n">
        <v>0</v>
      </c>
      <c r="AE132" t="n">
        <v>0</v>
      </c>
      <c r="AF132" t="n">
        <v>0</v>
      </c>
      <c r="AG132" t="n">
        <v>0</v>
      </c>
      <c r="AH132" t="n">
        <v>0</v>
      </c>
      <c r="AI132" t="n">
        <v>0</v>
      </c>
      <c r="AJ132" t="n">
        <v>0</v>
      </c>
      <c r="AK132" t="n">
        <v>0</v>
      </c>
      <c r="AL132" t="n">
        <v>0</v>
      </c>
      <c r="AM132" t="n">
        <v>0</v>
      </c>
      <c r="AN132" t="n">
        <v>0</v>
      </c>
      <c r="AO132" t="n">
        <v>0</v>
      </c>
      <c r="AP132" t="n">
        <v>0</v>
      </c>
      <c r="AQ132" t="n">
        <v>0</v>
      </c>
      <c r="AR132" t="n">
        <v>0</v>
      </c>
      <c r="AS132" t="n">
        <v>0</v>
      </c>
      <c r="AT132" t="n">
        <v>0</v>
      </c>
      <c r="AU132" s="63" t="n">
        <v>37</v>
      </c>
      <c r="AV132" s="64">
        <f>IFERROR(INDEX($B132:$AT132,1,'번호선택_참고표'!$C$55),0)+IFERROR(INDEX($B132:$AT132,1,'번호선택_참고표'!$D$55),0)+IFERROR(INDEX($B132:$AT132,1,'번호선택_참고표'!$E$55),0)+IFERROR(INDEX($B132:$AT132,1,'번호선택_참고표'!$F$55),0)+IFERROR(INDEX($B132:$AT132,1,'번호선택_참고표'!$G$55),0)+IFERROR(INDEX($B132:$AT132,1,'번호선택_참고표'!$H$55),0)</f>
        <v/>
      </c>
      <c r="AW132" s="64">
        <f>IF(OR('번호선택_참고표'!$C$55=$AU132,'번호선택_참고표'!$D$55=$AU132,'번호선택_참고표'!$E$55=$AU132,'번호선택_참고표'!$F$55=$AU132,'번호선택_참고표'!$G$55=$AU132,'번호선택_참고표'!$H$55=$AU132),1,0)</f>
        <v/>
      </c>
      <c r="AX132" s="64">
        <f>IF(AV132=6,6,IF(AND(AV132=5,AW132=1),5,IF(AND(AV132=5,AW132=0),4,IF(AV132=4,3,IF(AV132=3,2,0)))))</f>
        <v/>
      </c>
      <c r="AY132" s="64">
        <f>IF(AV132=6,"1등",IF(AND(AV132=5,AW132=1),"2등",IF(AND(AV132=5,AW132=0),"3등",IF(AV132=4,"4등",IF(AV132=3,"5등","-")))))</f>
        <v/>
      </c>
      <c r="AZ132" s="64">
        <f>AV132*10000+AW132*1000+ROW()</f>
        <v/>
      </c>
      <c r="BB132" s="63" t="inlineStr">
        <is>
          <t>8 10 11 14 15 21</t>
        </is>
      </c>
    </row>
    <row r="133">
      <c r="A133" s="64" t="n">
        <v>132</v>
      </c>
      <c r="B133" t="n">
        <v>0</v>
      </c>
      <c r="C133" t="n">
        <v>0</v>
      </c>
      <c r="D133" t="n">
        <v>1</v>
      </c>
      <c r="E133" t="n">
        <v>0</v>
      </c>
      <c r="F133" t="n">
        <v>0</v>
      </c>
      <c r="G133" t="n">
        <v>0</v>
      </c>
      <c r="H133" t="n">
        <v>0</v>
      </c>
      <c r="I133" t="n">
        <v>0</v>
      </c>
      <c r="J133" t="n">
        <v>0</v>
      </c>
      <c r="K133" t="n">
        <v>0</v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0</v>
      </c>
      <c r="R133" t="n">
        <v>1</v>
      </c>
      <c r="S133" t="n">
        <v>0</v>
      </c>
      <c r="T133" t="n">
        <v>0</v>
      </c>
      <c r="U133" t="n">
        <v>0</v>
      </c>
      <c r="V133" t="n">
        <v>0</v>
      </c>
      <c r="W133" t="n">
        <v>0</v>
      </c>
      <c r="X133" t="n">
        <v>1</v>
      </c>
      <c r="Y133" t="n">
        <v>0</v>
      </c>
      <c r="Z133" t="n">
        <v>0</v>
      </c>
      <c r="AA133" t="n">
        <v>0</v>
      </c>
      <c r="AB133" t="n">
        <v>0</v>
      </c>
      <c r="AC133" t="n">
        <v>0</v>
      </c>
      <c r="AD133" t="n">
        <v>0</v>
      </c>
      <c r="AE133" t="n">
        <v>0</v>
      </c>
      <c r="AF133" t="n">
        <v>0</v>
      </c>
      <c r="AG133" t="n">
        <v>0</v>
      </c>
      <c r="AH133" t="n">
        <v>0</v>
      </c>
      <c r="AI133" t="n">
        <v>1</v>
      </c>
      <c r="AJ133" t="n">
        <v>0</v>
      </c>
      <c r="AK133" t="n">
        <v>0</v>
      </c>
      <c r="AL133" t="n">
        <v>0</v>
      </c>
      <c r="AM133" t="n">
        <v>0</v>
      </c>
      <c r="AN133" t="n">
        <v>0</v>
      </c>
      <c r="AO133" t="n">
        <v>0</v>
      </c>
      <c r="AP133" t="n">
        <v>1</v>
      </c>
      <c r="AQ133" t="n">
        <v>0</v>
      </c>
      <c r="AR133" t="n">
        <v>0</v>
      </c>
      <c r="AS133" t="n">
        <v>0</v>
      </c>
      <c r="AT133" t="n">
        <v>1</v>
      </c>
      <c r="AU133" s="63" t="n">
        <v>43</v>
      </c>
      <c r="AV133" s="64">
        <f>IFERROR(INDEX($B133:$AT133,1,'번호선택_참고표'!$C$55),0)+IFERROR(INDEX($B133:$AT133,1,'번호선택_참고표'!$D$55),0)+IFERROR(INDEX($B133:$AT133,1,'번호선택_참고표'!$E$55),0)+IFERROR(INDEX($B133:$AT133,1,'번호선택_참고표'!$F$55),0)+IFERROR(INDEX($B133:$AT133,1,'번호선택_참고표'!$G$55),0)+IFERROR(INDEX($B133:$AT133,1,'번호선택_참고표'!$H$55),0)</f>
        <v/>
      </c>
      <c r="AW133" s="64">
        <f>IF(OR('번호선택_참고표'!$C$55=$AU133,'번호선택_참고표'!$D$55=$AU133,'번호선택_참고표'!$E$55=$AU133,'번호선택_참고표'!$F$55=$AU133,'번호선택_참고표'!$G$55=$AU133,'번호선택_참고표'!$H$55=$AU133),1,0)</f>
        <v/>
      </c>
      <c r="AX133" s="64">
        <f>IF(AV133=6,6,IF(AND(AV133=5,AW133=1),5,IF(AND(AV133=5,AW133=0),4,IF(AV133=4,3,IF(AV133=3,2,0)))))</f>
        <v/>
      </c>
      <c r="AY133" s="64">
        <f>IF(AV133=6,"1등",IF(AND(AV133=5,AW133=1),"2등",IF(AND(AV133=5,AW133=0),"3등",IF(AV133=4,"4등",IF(AV133=3,"5등","-")))))</f>
        <v/>
      </c>
      <c r="AZ133" s="64">
        <f>AV133*10000+AW133*1000+ROW()</f>
        <v/>
      </c>
      <c r="BB133" s="63" t="inlineStr">
        <is>
          <t>3 17 23 34 41 45</t>
        </is>
      </c>
    </row>
    <row r="134">
      <c r="A134" s="64" t="n">
        <v>133</v>
      </c>
      <c r="B134" t="n">
        <v>0</v>
      </c>
      <c r="C134" t="n">
        <v>0</v>
      </c>
      <c r="D134" t="n">
        <v>0</v>
      </c>
      <c r="E134" t="n">
        <v>1</v>
      </c>
      <c r="F134" t="n">
        <v>0</v>
      </c>
      <c r="G134" t="n">
        <v>0</v>
      </c>
      <c r="H134" t="n">
        <v>1</v>
      </c>
      <c r="I134" t="n">
        <v>0</v>
      </c>
      <c r="J134" t="n">
        <v>0</v>
      </c>
      <c r="K134" t="n">
        <v>0</v>
      </c>
      <c r="L134" t="n">
        <v>0</v>
      </c>
      <c r="M134" t="n">
        <v>0</v>
      </c>
      <c r="N134" t="n">
        <v>0</v>
      </c>
      <c r="O134" t="n">
        <v>0</v>
      </c>
      <c r="P134" t="n">
        <v>1</v>
      </c>
      <c r="Q134" t="n">
        <v>0</v>
      </c>
      <c r="R134" t="n">
        <v>0</v>
      </c>
      <c r="S134" t="n">
        <v>1</v>
      </c>
      <c r="T134" t="n">
        <v>0</v>
      </c>
      <c r="U134" t="n">
        <v>0</v>
      </c>
      <c r="V134" t="n">
        <v>0</v>
      </c>
      <c r="W134" t="n">
        <v>0</v>
      </c>
      <c r="X134" t="n">
        <v>1</v>
      </c>
      <c r="Y134" t="n">
        <v>0</v>
      </c>
      <c r="Z134" t="n">
        <v>0</v>
      </c>
      <c r="AA134" t="n">
        <v>1</v>
      </c>
      <c r="AB134" t="n">
        <v>0</v>
      </c>
      <c r="AC134" t="n">
        <v>0</v>
      </c>
      <c r="AD134" t="n">
        <v>0</v>
      </c>
      <c r="AE134" t="n">
        <v>0</v>
      </c>
      <c r="AF134" t="n">
        <v>0</v>
      </c>
      <c r="AG134" t="n">
        <v>0</v>
      </c>
      <c r="AH134" t="n">
        <v>0</v>
      </c>
      <c r="AI134" t="n">
        <v>0</v>
      </c>
      <c r="AJ134" t="n">
        <v>0</v>
      </c>
      <c r="AK134" t="n">
        <v>0</v>
      </c>
      <c r="AL134" t="n">
        <v>0</v>
      </c>
      <c r="AM134" t="n">
        <v>0</v>
      </c>
      <c r="AN134" t="n">
        <v>0</v>
      </c>
      <c r="AO134" t="n">
        <v>0</v>
      </c>
      <c r="AP134" t="n">
        <v>0</v>
      </c>
      <c r="AQ134" t="n">
        <v>0</v>
      </c>
      <c r="AR134" t="n">
        <v>0</v>
      </c>
      <c r="AS134" t="n">
        <v>0</v>
      </c>
      <c r="AT134" t="n">
        <v>0</v>
      </c>
      <c r="AU134" s="63" t="n">
        <v>13</v>
      </c>
      <c r="AV134" s="64">
        <f>IFERROR(INDEX($B134:$AT134,1,'번호선택_참고표'!$C$55),0)+IFERROR(INDEX($B134:$AT134,1,'번호선택_참고표'!$D$55),0)+IFERROR(INDEX($B134:$AT134,1,'번호선택_참고표'!$E$55),0)+IFERROR(INDEX($B134:$AT134,1,'번호선택_참고표'!$F$55),0)+IFERROR(INDEX($B134:$AT134,1,'번호선택_참고표'!$G$55),0)+IFERROR(INDEX($B134:$AT134,1,'번호선택_참고표'!$H$55),0)</f>
        <v/>
      </c>
      <c r="AW134" s="64">
        <f>IF(OR('번호선택_참고표'!$C$55=$AU134,'번호선택_참고표'!$D$55=$AU134,'번호선택_참고표'!$E$55=$AU134,'번호선택_참고표'!$F$55=$AU134,'번호선택_참고표'!$G$55=$AU134,'번호선택_참고표'!$H$55=$AU134),1,0)</f>
        <v/>
      </c>
      <c r="AX134" s="64">
        <f>IF(AV134=6,6,IF(AND(AV134=5,AW134=1),5,IF(AND(AV134=5,AW134=0),4,IF(AV134=4,3,IF(AV134=3,2,0)))))</f>
        <v/>
      </c>
      <c r="AY134" s="64">
        <f>IF(AV134=6,"1등",IF(AND(AV134=5,AW134=1),"2등",IF(AND(AV134=5,AW134=0),"3등",IF(AV134=4,"4등",IF(AV134=3,"5등","-")))))</f>
        <v/>
      </c>
      <c r="AZ134" s="64">
        <f>AV134*10000+AW134*1000+ROW()</f>
        <v/>
      </c>
      <c r="BB134" s="63" t="inlineStr">
        <is>
          <t>4 7 15 18 23 26</t>
        </is>
      </c>
    </row>
    <row r="135">
      <c r="A135" s="64" t="n">
        <v>134</v>
      </c>
      <c r="B135" t="n">
        <v>0</v>
      </c>
      <c r="C135" t="n">
        <v>0</v>
      </c>
      <c r="D135" t="n">
        <v>1</v>
      </c>
      <c r="E135" t="n">
        <v>0</v>
      </c>
      <c r="F135" t="n">
        <v>0</v>
      </c>
      <c r="G135" t="n">
        <v>0</v>
      </c>
      <c r="H135" t="n">
        <v>0</v>
      </c>
      <c r="I135" t="n">
        <v>0</v>
      </c>
      <c r="J135" t="n">
        <v>0</v>
      </c>
      <c r="K135" t="n">
        <v>0</v>
      </c>
      <c r="L135" t="n">
        <v>0</v>
      </c>
      <c r="M135" t="n">
        <v>1</v>
      </c>
      <c r="N135" t="n">
        <v>0</v>
      </c>
      <c r="O135" t="n">
        <v>0</v>
      </c>
      <c r="P135" t="n">
        <v>0</v>
      </c>
      <c r="Q135" t="n">
        <v>0</v>
      </c>
      <c r="R135" t="n">
        <v>0</v>
      </c>
      <c r="S135" t="n">
        <v>0</v>
      </c>
      <c r="T135" t="n">
        <v>0</v>
      </c>
      <c r="U135" t="n">
        <v>1</v>
      </c>
      <c r="V135" t="n">
        <v>0</v>
      </c>
      <c r="W135" t="n">
        <v>0</v>
      </c>
      <c r="X135" t="n">
        <v>1</v>
      </c>
      <c r="Y135" t="n">
        <v>0</v>
      </c>
      <c r="Z135" t="n">
        <v>0</v>
      </c>
      <c r="AA135" t="n">
        <v>0</v>
      </c>
      <c r="AB135" t="n">
        <v>0</v>
      </c>
      <c r="AC135" t="n">
        <v>0</v>
      </c>
      <c r="AD135" t="n">
        <v>0</v>
      </c>
      <c r="AE135" t="n">
        <v>0</v>
      </c>
      <c r="AF135" t="n">
        <v>1</v>
      </c>
      <c r="AG135" t="n">
        <v>0</v>
      </c>
      <c r="AH135" t="n">
        <v>0</v>
      </c>
      <c r="AI135" t="n">
        <v>0</v>
      </c>
      <c r="AJ135" t="n">
        <v>1</v>
      </c>
      <c r="AK135" t="n">
        <v>0</v>
      </c>
      <c r="AL135" t="n">
        <v>0</v>
      </c>
      <c r="AM135" t="n">
        <v>0</v>
      </c>
      <c r="AN135" t="n">
        <v>0</v>
      </c>
      <c r="AO135" t="n">
        <v>0</v>
      </c>
      <c r="AP135" t="n">
        <v>0</v>
      </c>
      <c r="AQ135" t="n">
        <v>0</v>
      </c>
      <c r="AR135" t="n">
        <v>0</v>
      </c>
      <c r="AS135" t="n">
        <v>0</v>
      </c>
      <c r="AT135" t="n">
        <v>0</v>
      </c>
      <c r="AU135" s="63" t="n">
        <v>43</v>
      </c>
      <c r="AV135" s="64">
        <f>IFERROR(INDEX($B135:$AT135,1,'번호선택_참고표'!$C$55),0)+IFERROR(INDEX($B135:$AT135,1,'번호선택_참고표'!$D$55),0)+IFERROR(INDEX($B135:$AT135,1,'번호선택_참고표'!$E$55),0)+IFERROR(INDEX($B135:$AT135,1,'번호선택_참고표'!$F$55),0)+IFERROR(INDEX($B135:$AT135,1,'번호선택_참고표'!$G$55),0)+IFERROR(INDEX($B135:$AT135,1,'번호선택_참고표'!$H$55),0)</f>
        <v/>
      </c>
      <c r="AW135" s="64">
        <f>IF(OR('번호선택_참고표'!$C$55=$AU135,'번호선택_참고표'!$D$55=$AU135,'번호선택_참고표'!$E$55=$AU135,'번호선택_참고표'!$F$55=$AU135,'번호선택_참고표'!$G$55=$AU135,'번호선택_참고표'!$H$55=$AU135),1,0)</f>
        <v/>
      </c>
      <c r="AX135" s="64">
        <f>IF(AV135=6,6,IF(AND(AV135=5,AW135=1),5,IF(AND(AV135=5,AW135=0),4,IF(AV135=4,3,IF(AV135=3,2,0)))))</f>
        <v/>
      </c>
      <c r="AY135" s="64">
        <f>IF(AV135=6,"1등",IF(AND(AV135=5,AW135=1),"2등",IF(AND(AV135=5,AW135=0),"3등",IF(AV135=4,"4등",IF(AV135=3,"5등","-")))))</f>
        <v/>
      </c>
      <c r="AZ135" s="64">
        <f>AV135*10000+AW135*1000+ROW()</f>
        <v/>
      </c>
      <c r="BB135" s="63" t="inlineStr">
        <is>
          <t>3 12 20 23 31 35</t>
        </is>
      </c>
    </row>
    <row r="136">
      <c r="A136" s="64" t="n">
        <v>135</v>
      </c>
      <c r="B136" t="n">
        <v>0</v>
      </c>
      <c r="C136" t="n">
        <v>0</v>
      </c>
      <c r="D136" t="n">
        <v>0</v>
      </c>
      <c r="E136" t="n">
        <v>0</v>
      </c>
      <c r="F136" t="n">
        <v>0</v>
      </c>
      <c r="G136" t="n">
        <v>1</v>
      </c>
      <c r="H136" t="n">
        <v>0</v>
      </c>
      <c r="I136" t="n">
        <v>0</v>
      </c>
      <c r="J136" t="n">
        <v>0</v>
      </c>
      <c r="K136" t="n">
        <v>0</v>
      </c>
      <c r="L136" t="n">
        <v>0</v>
      </c>
      <c r="M136" t="n">
        <v>0</v>
      </c>
      <c r="N136" t="n">
        <v>0</v>
      </c>
      <c r="O136" t="n">
        <v>1</v>
      </c>
      <c r="P136" t="n">
        <v>0</v>
      </c>
      <c r="Q136" t="n">
        <v>0</v>
      </c>
      <c r="R136" t="n">
        <v>0</v>
      </c>
      <c r="S136" t="n">
        <v>0</v>
      </c>
      <c r="T136" t="n">
        <v>0</v>
      </c>
      <c r="U136" t="n">
        <v>0</v>
      </c>
      <c r="V136" t="n">
        <v>0</v>
      </c>
      <c r="W136" t="n">
        <v>1</v>
      </c>
      <c r="X136" t="n">
        <v>0</v>
      </c>
      <c r="Y136" t="n">
        <v>0</v>
      </c>
      <c r="Z136" t="n">
        <v>0</v>
      </c>
      <c r="AA136" t="n">
        <v>0</v>
      </c>
      <c r="AB136" t="n">
        <v>0</v>
      </c>
      <c r="AC136" t="n">
        <v>1</v>
      </c>
      <c r="AD136" t="n">
        <v>0</v>
      </c>
      <c r="AE136" t="n">
        <v>0</v>
      </c>
      <c r="AF136" t="n">
        <v>0</v>
      </c>
      <c r="AG136" t="n">
        <v>0</v>
      </c>
      <c r="AH136" t="n">
        <v>0</v>
      </c>
      <c r="AI136" t="n">
        <v>0</v>
      </c>
      <c r="AJ136" t="n">
        <v>1</v>
      </c>
      <c r="AK136" t="n">
        <v>0</v>
      </c>
      <c r="AL136" t="n">
        <v>0</v>
      </c>
      <c r="AM136" t="n">
        <v>0</v>
      </c>
      <c r="AN136" t="n">
        <v>1</v>
      </c>
      <c r="AO136" t="n">
        <v>0</v>
      </c>
      <c r="AP136" t="n">
        <v>0</v>
      </c>
      <c r="AQ136" t="n">
        <v>0</v>
      </c>
      <c r="AR136" t="n">
        <v>0</v>
      </c>
      <c r="AS136" t="n">
        <v>0</v>
      </c>
      <c r="AT136" t="n">
        <v>0</v>
      </c>
      <c r="AU136" s="63" t="n">
        <v>16</v>
      </c>
      <c r="AV136" s="64">
        <f>IFERROR(INDEX($B136:$AT136,1,'번호선택_참고표'!$C$55),0)+IFERROR(INDEX($B136:$AT136,1,'번호선택_참고표'!$D$55),0)+IFERROR(INDEX($B136:$AT136,1,'번호선택_참고표'!$E$55),0)+IFERROR(INDEX($B136:$AT136,1,'번호선택_참고표'!$F$55),0)+IFERROR(INDEX($B136:$AT136,1,'번호선택_참고표'!$G$55),0)+IFERROR(INDEX($B136:$AT136,1,'번호선택_참고표'!$H$55),0)</f>
        <v/>
      </c>
      <c r="AW136" s="64">
        <f>IF(OR('번호선택_참고표'!$C$55=$AU136,'번호선택_참고표'!$D$55=$AU136,'번호선택_참고표'!$E$55=$AU136,'번호선택_참고표'!$F$55=$AU136,'번호선택_참고표'!$G$55=$AU136,'번호선택_참고표'!$H$55=$AU136),1,0)</f>
        <v/>
      </c>
      <c r="AX136" s="64">
        <f>IF(AV136=6,6,IF(AND(AV136=5,AW136=1),5,IF(AND(AV136=5,AW136=0),4,IF(AV136=4,3,IF(AV136=3,2,0)))))</f>
        <v/>
      </c>
      <c r="AY136" s="64">
        <f>IF(AV136=6,"1등",IF(AND(AV136=5,AW136=1),"2등",IF(AND(AV136=5,AW136=0),"3등",IF(AV136=4,"4등",IF(AV136=3,"5등","-")))))</f>
        <v/>
      </c>
      <c r="AZ136" s="64">
        <f>AV136*10000+AW136*1000+ROW()</f>
        <v/>
      </c>
      <c r="BB136" s="63" t="inlineStr">
        <is>
          <t>6 14 22 28 35 39</t>
        </is>
      </c>
    </row>
    <row r="137">
      <c r="A137" s="64" t="n">
        <v>136</v>
      </c>
      <c r="B137" t="n">
        <v>0</v>
      </c>
      <c r="C137" t="n">
        <v>1</v>
      </c>
      <c r="D137" t="n">
        <v>0</v>
      </c>
      <c r="E137" t="n">
        <v>0</v>
      </c>
      <c r="F137" t="n">
        <v>0</v>
      </c>
      <c r="G137" t="n">
        <v>0</v>
      </c>
      <c r="H137" t="n">
        <v>0</v>
      </c>
      <c r="I137" t="n">
        <v>0</v>
      </c>
      <c r="J137" t="n">
        <v>0</v>
      </c>
      <c r="K137" t="n">
        <v>0</v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1</v>
      </c>
      <c r="R137" t="n">
        <v>0</v>
      </c>
      <c r="S137" t="n">
        <v>0</v>
      </c>
      <c r="T137" t="n">
        <v>0</v>
      </c>
      <c r="U137" t="n">
        <v>0</v>
      </c>
      <c r="V137" t="n">
        <v>0</v>
      </c>
      <c r="W137" t="n">
        <v>0</v>
      </c>
      <c r="X137" t="n">
        <v>0</v>
      </c>
      <c r="Y137" t="n">
        <v>0</v>
      </c>
      <c r="Z137" t="n">
        <v>0</v>
      </c>
      <c r="AA137" t="n">
        <v>0</v>
      </c>
      <c r="AB137" t="n">
        <v>0</v>
      </c>
      <c r="AC137" t="n">
        <v>0</v>
      </c>
      <c r="AD137" t="n">
        <v>0</v>
      </c>
      <c r="AE137" t="n">
        <v>1</v>
      </c>
      <c r="AF137" t="n">
        <v>0</v>
      </c>
      <c r="AG137" t="n">
        <v>0</v>
      </c>
      <c r="AH137" t="n">
        <v>0</v>
      </c>
      <c r="AI137" t="n">
        <v>0</v>
      </c>
      <c r="AJ137" t="n">
        <v>0</v>
      </c>
      <c r="AK137" t="n">
        <v>1</v>
      </c>
      <c r="AL137" t="n">
        <v>0</v>
      </c>
      <c r="AM137" t="n">
        <v>0</v>
      </c>
      <c r="AN137" t="n">
        <v>0</v>
      </c>
      <c r="AO137" t="n">
        <v>0</v>
      </c>
      <c r="AP137" t="n">
        <v>1</v>
      </c>
      <c r="AQ137" t="n">
        <v>1</v>
      </c>
      <c r="AR137" t="n">
        <v>0</v>
      </c>
      <c r="AS137" t="n">
        <v>0</v>
      </c>
      <c r="AT137" t="n">
        <v>0</v>
      </c>
      <c r="AU137" s="63" t="n">
        <v>11</v>
      </c>
      <c r="AV137" s="64">
        <f>IFERROR(INDEX($B137:$AT137,1,'번호선택_참고표'!$C$55),0)+IFERROR(INDEX($B137:$AT137,1,'번호선택_참고표'!$D$55),0)+IFERROR(INDEX($B137:$AT137,1,'번호선택_참고표'!$E$55),0)+IFERROR(INDEX($B137:$AT137,1,'번호선택_참고표'!$F$55),0)+IFERROR(INDEX($B137:$AT137,1,'번호선택_참고표'!$G$55),0)+IFERROR(INDEX($B137:$AT137,1,'번호선택_참고표'!$H$55),0)</f>
        <v/>
      </c>
      <c r="AW137" s="64">
        <f>IF(OR('번호선택_참고표'!$C$55=$AU137,'번호선택_참고표'!$D$55=$AU137,'번호선택_참고표'!$E$55=$AU137,'번호선택_참고표'!$F$55=$AU137,'번호선택_참고표'!$G$55=$AU137,'번호선택_참고표'!$H$55=$AU137),1,0)</f>
        <v/>
      </c>
      <c r="AX137" s="64">
        <f>IF(AV137=6,6,IF(AND(AV137=5,AW137=1),5,IF(AND(AV137=5,AW137=0),4,IF(AV137=4,3,IF(AV137=3,2,0)))))</f>
        <v/>
      </c>
      <c r="AY137" s="64">
        <f>IF(AV137=6,"1등",IF(AND(AV137=5,AW137=1),"2등",IF(AND(AV137=5,AW137=0),"3등",IF(AV137=4,"4등",IF(AV137=3,"5등","-")))))</f>
        <v/>
      </c>
      <c r="AZ137" s="64">
        <f>AV137*10000+AW137*1000+ROW()</f>
        <v/>
      </c>
      <c r="BB137" s="63" t="inlineStr">
        <is>
          <t>2 16 30 36 41 42</t>
        </is>
      </c>
    </row>
    <row r="138">
      <c r="A138" s="64" t="n">
        <v>137</v>
      </c>
      <c r="B138" t="n">
        <v>0</v>
      </c>
      <c r="C138" t="n">
        <v>0</v>
      </c>
      <c r="D138" t="n">
        <v>0</v>
      </c>
      <c r="E138" t="n">
        <v>0</v>
      </c>
      <c r="F138" t="n">
        <v>0</v>
      </c>
      <c r="G138" t="n">
        <v>0</v>
      </c>
      <c r="H138" t="n">
        <v>1</v>
      </c>
      <c r="I138" t="n">
        <v>0</v>
      </c>
      <c r="J138" t="n">
        <v>1</v>
      </c>
      <c r="K138" t="n">
        <v>0</v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0</v>
      </c>
      <c r="R138" t="n">
        <v>0</v>
      </c>
      <c r="S138" t="n">
        <v>0</v>
      </c>
      <c r="T138" t="n">
        <v>0</v>
      </c>
      <c r="U138" t="n">
        <v>1</v>
      </c>
      <c r="V138" t="n">
        <v>0</v>
      </c>
      <c r="W138" t="n">
        <v>0</v>
      </c>
      <c r="X138" t="n">
        <v>0</v>
      </c>
      <c r="Y138" t="n">
        <v>0</v>
      </c>
      <c r="Z138" t="n">
        <v>1</v>
      </c>
      <c r="AA138" t="n">
        <v>0</v>
      </c>
      <c r="AB138" t="n">
        <v>0</v>
      </c>
      <c r="AC138" t="n">
        <v>0</v>
      </c>
      <c r="AD138" t="n">
        <v>0</v>
      </c>
      <c r="AE138" t="n">
        <v>0</v>
      </c>
      <c r="AF138" t="n">
        <v>0</v>
      </c>
      <c r="AG138" t="n">
        <v>0</v>
      </c>
      <c r="AH138" t="n">
        <v>0</v>
      </c>
      <c r="AI138" t="n">
        <v>0</v>
      </c>
      <c r="AJ138" t="n">
        <v>0</v>
      </c>
      <c r="AK138" t="n">
        <v>1</v>
      </c>
      <c r="AL138" t="n">
        <v>0</v>
      </c>
      <c r="AM138" t="n">
        <v>0</v>
      </c>
      <c r="AN138" t="n">
        <v>1</v>
      </c>
      <c r="AO138" t="n">
        <v>0</v>
      </c>
      <c r="AP138" t="n">
        <v>0</v>
      </c>
      <c r="AQ138" t="n">
        <v>0</v>
      </c>
      <c r="AR138" t="n">
        <v>0</v>
      </c>
      <c r="AS138" t="n">
        <v>0</v>
      </c>
      <c r="AT138" t="n">
        <v>0</v>
      </c>
      <c r="AU138" s="63" t="n">
        <v>15</v>
      </c>
      <c r="AV138" s="64">
        <f>IFERROR(INDEX($B138:$AT138,1,'번호선택_참고표'!$C$55),0)+IFERROR(INDEX($B138:$AT138,1,'번호선택_참고표'!$D$55),0)+IFERROR(INDEX($B138:$AT138,1,'번호선택_참고표'!$E$55),0)+IFERROR(INDEX($B138:$AT138,1,'번호선택_참고표'!$F$55),0)+IFERROR(INDEX($B138:$AT138,1,'번호선택_참고표'!$G$55),0)+IFERROR(INDEX($B138:$AT138,1,'번호선택_참고표'!$H$55),0)</f>
        <v/>
      </c>
      <c r="AW138" s="64">
        <f>IF(OR('번호선택_참고표'!$C$55=$AU138,'번호선택_참고표'!$D$55=$AU138,'번호선택_참고표'!$E$55=$AU138,'번호선택_참고표'!$F$55=$AU138,'번호선택_참고표'!$G$55=$AU138,'번호선택_참고표'!$H$55=$AU138),1,0)</f>
        <v/>
      </c>
      <c r="AX138" s="64">
        <f>IF(AV138=6,6,IF(AND(AV138=5,AW138=1),5,IF(AND(AV138=5,AW138=0),4,IF(AV138=4,3,IF(AV138=3,2,0)))))</f>
        <v/>
      </c>
      <c r="AY138" s="64">
        <f>IF(AV138=6,"1등",IF(AND(AV138=5,AW138=1),"2등",IF(AND(AV138=5,AW138=0),"3등",IF(AV138=4,"4등",IF(AV138=3,"5등","-")))))</f>
        <v/>
      </c>
      <c r="AZ138" s="64">
        <f>AV138*10000+AW138*1000+ROW()</f>
        <v/>
      </c>
      <c r="BB138" s="63" t="inlineStr">
        <is>
          <t>7 9 20 25 36 39</t>
        </is>
      </c>
    </row>
    <row r="139">
      <c r="A139" s="64" t="n">
        <v>138</v>
      </c>
      <c r="B139" t="n">
        <v>0</v>
      </c>
      <c r="C139" t="n">
        <v>0</v>
      </c>
      <c r="D139" t="n">
        <v>0</v>
      </c>
      <c r="E139" t="n">
        <v>0</v>
      </c>
      <c r="F139" t="n">
        <v>0</v>
      </c>
      <c r="G139" t="n">
        <v>0</v>
      </c>
      <c r="H139" t="n">
        <v>0</v>
      </c>
      <c r="I139" t="n">
        <v>0</v>
      </c>
      <c r="J139" t="n">
        <v>0</v>
      </c>
      <c r="K139" t="n">
        <v>1</v>
      </c>
      <c r="L139" t="n">
        <v>1</v>
      </c>
      <c r="M139" t="n">
        <v>0</v>
      </c>
      <c r="N139" t="n">
        <v>0</v>
      </c>
      <c r="O139" t="n">
        <v>0</v>
      </c>
      <c r="P139" t="n">
        <v>0</v>
      </c>
      <c r="Q139" t="n">
        <v>0</v>
      </c>
      <c r="R139" t="n">
        <v>0</v>
      </c>
      <c r="S139" t="n">
        <v>0</v>
      </c>
      <c r="T139" t="n">
        <v>0</v>
      </c>
      <c r="U139" t="n">
        <v>0</v>
      </c>
      <c r="V139" t="n">
        <v>0</v>
      </c>
      <c r="W139" t="n">
        <v>0</v>
      </c>
      <c r="X139" t="n">
        <v>0</v>
      </c>
      <c r="Y139" t="n">
        <v>0</v>
      </c>
      <c r="Z139" t="n">
        <v>0</v>
      </c>
      <c r="AA139" t="n">
        <v>0</v>
      </c>
      <c r="AB139" t="n">
        <v>1</v>
      </c>
      <c r="AC139" t="n">
        <v>1</v>
      </c>
      <c r="AD139" t="n">
        <v>0</v>
      </c>
      <c r="AE139" t="n">
        <v>0</v>
      </c>
      <c r="AF139" t="n">
        <v>0</v>
      </c>
      <c r="AG139" t="n">
        <v>0</v>
      </c>
      <c r="AH139" t="n">
        <v>0</v>
      </c>
      <c r="AI139" t="n">
        <v>0</v>
      </c>
      <c r="AJ139" t="n">
        <v>0</v>
      </c>
      <c r="AK139" t="n">
        <v>0</v>
      </c>
      <c r="AL139" t="n">
        <v>1</v>
      </c>
      <c r="AM139" t="n">
        <v>0</v>
      </c>
      <c r="AN139" t="n">
        <v>1</v>
      </c>
      <c r="AO139" t="n">
        <v>0</v>
      </c>
      <c r="AP139" t="n">
        <v>0</v>
      </c>
      <c r="AQ139" t="n">
        <v>0</v>
      </c>
      <c r="AR139" t="n">
        <v>0</v>
      </c>
      <c r="AS139" t="n">
        <v>0</v>
      </c>
      <c r="AT139" t="n">
        <v>0</v>
      </c>
      <c r="AU139" s="63" t="n">
        <v>19</v>
      </c>
      <c r="AV139" s="64">
        <f>IFERROR(INDEX($B139:$AT139,1,'번호선택_참고표'!$C$55),0)+IFERROR(INDEX($B139:$AT139,1,'번호선택_참고표'!$D$55),0)+IFERROR(INDEX($B139:$AT139,1,'번호선택_참고표'!$E$55),0)+IFERROR(INDEX($B139:$AT139,1,'번호선택_참고표'!$F$55),0)+IFERROR(INDEX($B139:$AT139,1,'번호선택_참고표'!$G$55),0)+IFERROR(INDEX($B139:$AT139,1,'번호선택_참고표'!$H$55),0)</f>
        <v/>
      </c>
      <c r="AW139" s="64">
        <f>IF(OR('번호선택_참고표'!$C$55=$AU139,'번호선택_참고표'!$D$55=$AU139,'번호선택_참고표'!$E$55=$AU139,'번호선택_참고표'!$F$55=$AU139,'번호선택_참고표'!$G$55=$AU139,'번호선택_참고표'!$H$55=$AU139),1,0)</f>
        <v/>
      </c>
      <c r="AX139" s="64">
        <f>IF(AV139=6,6,IF(AND(AV139=5,AW139=1),5,IF(AND(AV139=5,AW139=0),4,IF(AV139=4,3,IF(AV139=3,2,0)))))</f>
        <v/>
      </c>
      <c r="AY139" s="64">
        <f>IF(AV139=6,"1등",IF(AND(AV139=5,AW139=1),"2등",IF(AND(AV139=5,AW139=0),"3등",IF(AV139=4,"4등",IF(AV139=3,"5등","-")))))</f>
        <v/>
      </c>
      <c r="AZ139" s="64">
        <f>AV139*10000+AW139*1000+ROW()</f>
        <v/>
      </c>
      <c r="BB139" s="63" t="inlineStr">
        <is>
          <t>10 11 27 28 37 39</t>
        </is>
      </c>
    </row>
    <row r="140">
      <c r="A140" s="64" t="n">
        <v>139</v>
      </c>
      <c r="B140" t="n">
        <v>0</v>
      </c>
      <c r="C140" t="n">
        <v>0</v>
      </c>
      <c r="D140" t="n">
        <v>0</v>
      </c>
      <c r="E140" t="n">
        <v>0</v>
      </c>
      <c r="F140" t="n">
        <v>0</v>
      </c>
      <c r="G140" t="n">
        <v>0</v>
      </c>
      <c r="H140" t="n">
        <v>0</v>
      </c>
      <c r="I140" t="n">
        <v>0</v>
      </c>
      <c r="J140" t="n">
        <v>1</v>
      </c>
      <c r="K140" t="n">
        <v>0</v>
      </c>
      <c r="L140" t="n">
        <v>1</v>
      </c>
      <c r="M140" t="n">
        <v>0</v>
      </c>
      <c r="N140" t="n">
        <v>0</v>
      </c>
      <c r="O140" t="n">
        <v>0</v>
      </c>
      <c r="P140" t="n">
        <v>1</v>
      </c>
      <c r="Q140" t="n">
        <v>0</v>
      </c>
      <c r="R140" t="n">
        <v>0</v>
      </c>
      <c r="S140" t="n">
        <v>0</v>
      </c>
      <c r="T140" t="n">
        <v>0</v>
      </c>
      <c r="U140" t="n">
        <v>1</v>
      </c>
      <c r="V140" t="n">
        <v>0</v>
      </c>
      <c r="W140" t="n">
        <v>0</v>
      </c>
      <c r="X140" t="n">
        <v>0</v>
      </c>
      <c r="Y140" t="n">
        <v>0</v>
      </c>
      <c r="Z140" t="n">
        <v>0</v>
      </c>
      <c r="AA140" t="n">
        <v>0</v>
      </c>
      <c r="AB140" t="n">
        <v>0</v>
      </c>
      <c r="AC140" t="n">
        <v>1</v>
      </c>
      <c r="AD140" t="n">
        <v>0</v>
      </c>
      <c r="AE140" t="n">
        <v>0</v>
      </c>
      <c r="AF140" t="n">
        <v>0</v>
      </c>
      <c r="AG140" t="n">
        <v>0</v>
      </c>
      <c r="AH140" t="n">
        <v>0</v>
      </c>
      <c r="AI140" t="n">
        <v>0</v>
      </c>
      <c r="AJ140" t="n">
        <v>0</v>
      </c>
      <c r="AK140" t="n">
        <v>0</v>
      </c>
      <c r="AL140" t="n">
        <v>0</v>
      </c>
      <c r="AM140" t="n">
        <v>0</v>
      </c>
      <c r="AN140" t="n">
        <v>0</v>
      </c>
      <c r="AO140" t="n">
        <v>0</v>
      </c>
      <c r="AP140" t="n">
        <v>0</v>
      </c>
      <c r="AQ140" t="n">
        <v>0</v>
      </c>
      <c r="AR140" t="n">
        <v>1</v>
      </c>
      <c r="AS140" t="n">
        <v>0</v>
      </c>
      <c r="AT140" t="n">
        <v>0</v>
      </c>
      <c r="AU140" s="63" t="n">
        <v>13</v>
      </c>
      <c r="AV140" s="64">
        <f>IFERROR(INDEX($B140:$AT140,1,'번호선택_참고표'!$C$55),0)+IFERROR(INDEX($B140:$AT140,1,'번호선택_참고표'!$D$55),0)+IFERROR(INDEX($B140:$AT140,1,'번호선택_참고표'!$E$55),0)+IFERROR(INDEX($B140:$AT140,1,'번호선택_참고표'!$F$55),0)+IFERROR(INDEX($B140:$AT140,1,'번호선택_참고표'!$G$55),0)+IFERROR(INDEX($B140:$AT140,1,'번호선택_참고표'!$H$55),0)</f>
        <v/>
      </c>
      <c r="AW140" s="64">
        <f>IF(OR('번호선택_참고표'!$C$55=$AU140,'번호선택_참고표'!$D$55=$AU140,'번호선택_참고표'!$E$55=$AU140,'번호선택_참고표'!$F$55=$AU140,'번호선택_참고표'!$G$55=$AU140,'번호선택_참고표'!$H$55=$AU140),1,0)</f>
        <v/>
      </c>
      <c r="AX140" s="64">
        <f>IF(AV140=6,6,IF(AND(AV140=5,AW140=1),5,IF(AND(AV140=5,AW140=0),4,IF(AV140=4,3,IF(AV140=3,2,0)))))</f>
        <v/>
      </c>
      <c r="AY140" s="64">
        <f>IF(AV140=6,"1등",IF(AND(AV140=5,AW140=1),"2등",IF(AND(AV140=5,AW140=0),"3등",IF(AV140=4,"4등",IF(AV140=3,"5등","-")))))</f>
        <v/>
      </c>
      <c r="AZ140" s="64">
        <f>AV140*10000+AW140*1000+ROW()</f>
        <v/>
      </c>
      <c r="BB140" s="63" t="inlineStr">
        <is>
          <t>9 11 15 20 28 43</t>
        </is>
      </c>
    </row>
    <row r="141">
      <c r="A141" s="64" t="n">
        <v>140</v>
      </c>
      <c r="B141" t="n">
        <v>0</v>
      </c>
      <c r="C141" t="n">
        <v>0</v>
      </c>
      <c r="D141" t="n">
        <v>1</v>
      </c>
      <c r="E141" t="n">
        <v>0</v>
      </c>
      <c r="F141" t="n">
        <v>0</v>
      </c>
      <c r="G141" t="n">
        <v>0</v>
      </c>
      <c r="H141" t="n">
        <v>0</v>
      </c>
      <c r="I141" t="n">
        <v>0</v>
      </c>
      <c r="J141" t="n">
        <v>0</v>
      </c>
      <c r="K141" t="n">
        <v>0</v>
      </c>
      <c r="L141" t="n">
        <v>0</v>
      </c>
      <c r="M141" t="n">
        <v>0</v>
      </c>
      <c r="N141" t="n">
        <v>1</v>
      </c>
      <c r="O141" t="n">
        <v>0</v>
      </c>
      <c r="P141" t="n">
        <v>0</v>
      </c>
      <c r="Q141" t="n">
        <v>0</v>
      </c>
      <c r="R141" t="n">
        <v>1</v>
      </c>
      <c r="S141" t="n">
        <v>1</v>
      </c>
      <c r="T141" t="n">
        <v>1</v>
      </c>
      <c r="U141" t="n">
        <v>0</v>
      </c>
      <c r="V141" t="n">
        <v>0</v>
      </c>
      <c r="W141" t="n">
        <v>0</v>
      </c>
      <c r="X141" t="n">
        <v>0</v>
      </c>
      <c r="Y141" t="n">
        <v>0</v>
      </c>
      <c r="Z141" t="n">
        <v>0</v>
      </c>
      <c r="AA141" t="n">
        <v>0</v>
      </c>
      <c r="AB141" t="n">
        <v>0</v>
      </c>
      <c r="AC141" t="n">
        <v>1</v>
      </c>
      <c r="AD141" t="n">
        <v>0</v>
      </c>
      <c r="AE141" t="n">
        <v>0</v>
      </c>
      <c r="AF141" t="n">
        <v>0</v>
      </c>
      <c r="AG141" t="n">
        <v>0</v>
      </c>
      <c r="AH141" t="n">
        <v>0</v>
      </c>
      <c r="AI141" t="n">
        <v>0</v>
      </c>
      <c r="AJ141" t="n">
        <v>0</v>
      </c>
      <c r="AK141" t="n">
        <v>0</v>
      </c>
      <c r="AL141" t="n">
        <v>0</v>
      </c>
      <c r="AM141" t="n">
        <v>0</v>
      </c>
      <c r="AN141" t="n">
        <v>0</v>
      </c>
      <c r="AO141" t="n">
        <v>0</v>
      </c>
      <c r="AP141" t="n">
        <v>0</v>
      </c>
      <c r="AQ141" t="n">
        <v>0</v>
      </c>
      <c r="AR141" t="n">
        <v>0</v>
      </c>
      <c r="AS141" t="n">
        <v>0</v>
      </c>
      <c r="AT141" t="n">
        <v>0</v>
      </c>
      <c r="AU141" s="63" t="n">
        <v>8</v>
      </c>
      <c r="AV141" s="64">
        <f>IFERROR(INDEX($B141:$AT141,1,'번호선택_참고표'!$C$55),0)+IFERROR(INDEX($B141:$AT141,1,'번호선택_참고표'!$D$55),0)+IFERROR(INDEX($B141:$AT141,1,'번호선택_참고표'!$E$55),0)+IFERROR(INDEX($B141:$AT141,1,'번호선택_참고표'!$F$55),0)+IFERROR(INDEX($B141:$AT141,1,'번호선택_참고표'!$G$55),0)+IFERROR(INDEX($B141:$AT141,1,'번호선택_참고표'!$H$55),0)</f>
        <v/>
      </c>
      <c r="AW141" s="64">
        <f>IF(OR('번호선택_참고표'!$C$55=$AU141,'번호선택_참고표'!$D$55=$AU141,'번호선택_참고표'!$E$55=$AU141,'번호선택_참고표'!$F$55=$AU141,'번호선택_참고표'!$G$55=$AU141,'번호선택_참고표'!$H$55=$AU141),1,0)</f>
        <v/>
      </c>
      <c r="AX141" s="64">
        <f>IF(AV141=6,6,IF(AND(AV141=5,AW141=1),5,IF(AND(AV141=5,AW141=0),4,IF(AV141=4,3,IF(AV141=3,2,0)))))</f>
        <v/>
      </c>
      <c r="AY141" s="64">
        <f>IF(AV141=6,"1등",IF(AND(AV141=5,AW141=1),"2등",IF(AND(AV141=5,AW141=0),"3등",IF(AV141=4,"4등",IF(AV141=3,"5등","-")))))</f>
        <v/>
      </c>
      <c r="AZ141" s="64">
        <f>AV141*10000+AW141*1000+ROW()</f>
        <v/>
      </c>
      <c r="BB141" s="63" t="inlineStr">
        <is>
          <t>3 13 17 18 19 28</t>
        </is>
      </c>
    </row>
    <row r="142">
      <c r="A142" s="64" t="n">
        <v>141</v>
      </c>
      <c r="B142" t="n">
        <v>0</v>
      </c>
      <c r="C142" t="n">
        <v>0</v>
      </c>
      <c r="D142" t="n">
        <v>0</v>
      </c>
      <c r="E142" t="n">
        <v>0</v>
      </c>
      <c r="F142" t="n">
        <v>0</v>
      </c>
      <c r="G142" t="n">
        <v>0</v>
      </c>
      <c r="H142" t="n">
        <v>0</v>
      </c>
      <c r="I142" t="n">
        <v>1</v>
      </c>
      <c r="J142" t="n">
        <v>0</v>
      </c>
      <c r="K142" t="n">
        <v>0</v>
      </c>
      <c r="L142" t="n">
        <v>0</v>
      </c>
      <c r="M142" t="n">
        <v>1</v>
      </c>
      <c r="N142" t="n">
        <v>0</v>
      </c>
      <c r="O142" t="n">
        <v>0</v>
      </c>
      <c r="P142" t="n">
        <v>0</v>
      </c>
      <c r="Q142" t="n">
        <v>0</v>
      </c>
      <c r="R142" t="n">
        <v>0</v>
      </c>
      <c r="S142" t="n">
        <v>0</v>
      </c>
      <c r="T142" t="n">
        <v>0</v>
      </c>
      <c r="U142" t="n">
        <v>0</v>
      </c>
      <c r="V142" t="n">
        <v>0</v>
      </c>
      <c r="W142" t="n">
        <v>0</v>
      </c>
      <c r="X142" t="n">
        <v>0</v>
      </c>
      <c r="Y142" t="n">
        <v>0</v>
      </c>
      <c r="Z142" t="n">
        <v>0</v>
      </c>
      <c r="AA142" t="n">
        <v>0</v>
      </c>
      <c r="AB142" t="n">
        <v>0</v>
      </c>
      <c r="AC142" t="n">
        <v>0</v>
      </c>
      <c r="AD142" t="n">
        <v>1</v>
      </c>
      <c r="AE142" t="n">
        <v>0</v>
      </c>
      <c r="AF142" t="n">
        <v>1</v>
      </c>
      <c r="AG142" t="n">
        <v>0</v>
      </c>
      <c r="AH142" t="n">
        <v>0</v>
      </c>
      <c r="AI142" t="n">
        <v>0</v>
      </c>
      <c r="AJ142" t="n">
        <v>0</v>
      </c>
      <c r="AK142" t="n">
        <v>0</v>
      </c>
      <c r="AL142" t="n">
        <v>0</v>
      </c>
      <c r="AM142" t="n">
        <v>0</v>
      </c>
      <c r="AN142" t="n">
        <v>0</v>
      </c>
      <c r="AO142" t="n">
        <v>0</v>
      </c>
      <c r="AP142" t="n">
        <v>0</v>
      </c>
      <c r="AQ142" t="n">
        <v>1</v>
      </c>
      <c r="AR142" t="n">
        <v>1</v>
      </c>
      <c r="AS142" t="n">
        <v>0</v>
      </c>
      <c r="AT142" t="n">
        <v>0</v>
      </c>
      <c r="AU142" s="63" t="n">
        <v>2</v>
      </c>
      <c r="AV142" s="64">
        <f>IFERROR(INDEX($B142:$AT142,1,'번호선택_참고표'!$C$55),0)+IFERROR(INDEX($B142:$AT142,1,'번호선택_참고표'!$D$55),0)+IFERROR(INDEX($B142:$AT142,1,'번호선택_참고표'!$E$55),0)+IFERROR(INDEX($B142:$AT142,1,'번호선택_참고표'!$F$55),0)+IFERROR(INDEX($B142:$AT142,1,'번호선택_참고표'!$G$55),0)+IFERROR(INDEX($B142:$AT142,1,'번호선택_참고표'!$H$55),0)</f>
        <v/>
      </c>
      <c r="AW142" s="64">
        <f>IF(OR('번호선택_참고표'!$C$55=$AU142,'번호선택_참고표'!$D$55=$AU142,'번호선택_참고표'!$E$55=$AU142,'번호선택_참고표'!$F$55=$AU142,'번호선택_참고표'!$G$55=$AU142,'번호선택_참고표'!$H$55=$AU142),1,0)</f>
        <v/>
      </c>
      <c r="AX142" s="64">
        <f>IF(AV142=6,6,IF(AND(AV142=5,AW142=1),5,IF(AND(AV142=5,AW142=0),4,IF(AV142=4,3,IF(AV142=3,2,0)))))</f>
        <v/>
      </c>
      <c r="AY142" s="64">
        <f>IF(AV142=6,"1등",IF(AND(AV142=5,AW142=1),"2등",IF(AND(AV142=5,AW142=0),"3등",IF(AV142=4,"4등",IF(AV142=3,"5등","-")))))</f>
        <v/>
      </c>
      <c r="AZ142" s="64">
        <f>AV142*10000+AW142*1000+ROW()</f>
        <v/>
      </c>
      <c r="BB142" s="63" t="inlineStr">
        <is>
          <t>8 12 29 31 42 43</t>
        </is>
      </c>
    </row>
    <row r="143">
      <c r="A143" s="64" t="n">
        <v>142</v>
      </c>
      <c r="B143" t="n">
        <v>0</v>
      </c>
      <c r="C143" t="n">
        <v>0</v>
      </c>
      <c r="D143" t="n">
        <v>0</v>
      </c>
      <c r="E143" t="n">
        <v>0</v>
      </c>
      <c r="F143" t="n">
        <v>0</v>
      </c>
      <c r="G143" t="n">
        <v>0</v>
      </c>
      <c r="H143" t="n">
        <v>0</v>
      </c>
      <c r="I143" t="n">
        <v>0</v>
      </c>
      <c r="J143" t="n">
        <v>0</v>
      </c>
      <c r="K143" t="n">
        <v>0</v>
      </c>
      <c r="L143" t="n">
        <v>0</v>
      </c>
      <c r="M143" t="n">
        <v>1</v>
      </c>
      <c r="N143" t="n">
        <v>0</v>
      </c>
      <c r="O143" t="n">
        <v>0</v>
      </c>
      <c r="P143" t="n">
        <v>0</v>
      </c>
      <c r="Q143" t="n">
        <v>1</v>
      </c>
      <c r="R143" t="n">
        <v>0</v>
      </c>
      <c r="S143" t="n">
        <v>0</v>
      </c>
      <c r="T143" t="n">
        <v>0</v>
      </c>
      <c r="U143" t="n">
        <v>0</v>
      </c>
      <c r="V143" t="n">
        <v>0</v>
      </c>
      <c r="W143" t="n">
        <v>0</v>
      </c>
      <c r="X143" t="n">
        <v>0</v>
      </c>
      <c r="Y143" t="n">
        <v>0</v>
      </c>
      <c r="Z143" t="n">
        <v>0</v>
      </c>
      <c r="AA143" t="n">
        <v>0</v>
      </c>
      <c r="AB143" t="n">
        <v>0</v>
      </c>
      <c r="AC143" t="n">
        <v>0</v>
      </c>
      <c r="AD143" t="n">
        <v>0</v>
      </c>
      <c r="AE143" t="n">
        <v>1</v>
      </c>
      <c r="AF143" t="n">
        <v>0</v>
      </c>
      <c r="AG143" t="n">
        <v>0</v>
      </c>
      <c r="AH143" t="n">
        <v>0</v>
      </c>
      <c r="AI143" t="n">
        <v>1</v>
      </c>
      <c r="AJ143" t="n">
        <v>0</v>
      </c>
      <c r="AK143" t="n">
        <v>0</v>
      </c>
      <c r="AL143" t="n">
        <v>0</v>
      </c>
      <c r="AM143" t="n">
        <v>0</v>
      </c>
      <c r="AN143" t="n">
        <v>0</v>
      </c>
      <c r="AO143" t="n">
        <v>1</v>
      </c>
      <c r="AP143" t="n">
        <v>0</v>
      </c>
      <c r="AQ143" t="n">
        <v>0</v>
      </c>
      <c r="AR143" t="n">
        <v>0</v>
      </c>
      <c r="AS143" t="n">
        <v>1</v>
      </c>
      <c r="AT143" t="n">
        <v>0</v>
      </c>
      <c r="AU143" s="63" t="n">
        <v>19</v>
      </c>
      <c r="AV143" s="64">
        <f>IFERROR(INDEX($B143:$AT143,1,'번호선택_참고표'!$C$55),0)+IFERROR(INDEX($B143:$AT143,1,'번호선택_참고표'!$D$55),0)+IFERROR(INDEX($B143:$AT143,1,'번호선택_참고표'!$E$55),0)+IFERROR(INDEX($B143:$AT143,1,'번호선택_참고표'!$F$55),0)+IFERROR(INDEX($B143:$AT143,1,'번호선택_참고표'!$G$55),0)+IFERROR(INDEX($B143:$AT143,1,'번호선택_참고표'!$H$55),0)</f>
        <v/>
      </c>
      <c r="AW143" s="64">
        <f>IF(OR('번호선택_참고표'!$C$55=$AU143,'번호선택_참고표'!$D$55=$AU143,'번호선택_참고표'!$E$55=$AU143,'번호선택_참고표'!$F$55=$AU143,'번호선택_참고표'!$G$55=$AU143,'번호선택_참고표'!$H$55=$AU143),1,0)</f>
        <v/>
      </c>
      <c r="AX143" s="64">
        <f>IF(AV143=6,6,IF(AND(AV143=5,AW143=1),5,IF(AND(AV143=5,AW143=0),4,IF(AV143=4,3,IF(AV143=3,2,0)))))</f>
        <v/>
      </c>
      <c r="AY143" s="64">
        <f>IF(AV143=6,"1등",IF(AND(AV143=5,AW143=1),"2등",IF(AND(AV143=5,AW143=0),"3등",IF(AV143=4,"4등",IF(AV143=3,"5등","-")))))</f>
        <v/>
      </c>
      <c r="AZ143" s="64">
        <f>AV143*10000+AW143*1000+ROW()</f>
        <v/>
      </c>
      <c r="BB143" s="63" t="inlineStr">
        <is>
          <t>12 16 30 34 40 44</t>
        </is>
      </c>
    </row>
    <row r="144">
      <c r="A144" s="64" t="n">
        <v>143</v>
      </c>
      <c r="B144" t="n">
        <v>0</v>
      </c>
      <c r="C144" t="n">
        <v>0</v>
      </c>
      <c r="D144" t="n">
        <v>0</v>
      </c>
      <c r="E144" t="n">
        <v>0</v>
      </c>
      <c r="F144" t="n">
        <v>0</v>
      </c>
      <c r="G144" t="n">
        <v>0</v>
      </c>
      <c r="H144" t="n">
        <v>0</v>
      </c>
      <c r="I144" t="n">
        <v>0</v>
      </c>
      <c r="J144" t="n">
        <v>0</v>
      </c>
      <c r="K144" t="n">
        <v>0</v>
      </c>
      <c r="L144" t="n">
        <v>0</v>
      </c>
      <c r="M144" t="n">
        <v>0</v>
      </c>
      <c r="N144" t="n">
        <v>0</v>
      </c>
      <c r="O144" t="n">
        <v>0</v>
      </c>
      <c r="P144" t="n">
        <v>0</v>
      </c>
      <c r="Q144" t="n">
        <v>0</v>
      </c>
      <c r="R144" t="n">
        <v>0</v>
      </c>
      <c r="S144" t="n">
        <v>0</v>
      </c>
      <c r="T144" t="n">
        <v>0</v>
      </c>
      <c r="U144" t="n">
        <v>0</v>
      </c>
      <c r="V144" t="n">
        <v>0</v>
      </c>
      <c r="W144" t="n">
        <v>0</v>
      </c>
      <c r="X144" t="n">
        <v>0</v>
      </c>
      <c r="Y144" t="n">
        <v>0</v>
      </c>
      <c r="Z144" t="n">
        <v>0</v>
      </c>
      <c r="AA144" t="n">
        <v>1</v>
      </c>
      <c r="AB144" t="n">
        <v>1</v>
      </c>
      <c r="AC144" t="n">
        <v>1</v>
      </c>
      <c r="AD144" t="n">
        <v>0</v>
      </c>
      <c r="AE144" t="n">
        <v>0</v>
      </c>
      <c r="AF144" t="n">
        <v>0</v>
      </c>
      <c r="AG144" t="n">
        <v>0</v>
      </c>
      <c r="AH144" t="n">
        <v>0</v>
      </c>
      <c r="AI144" t="n">
        <v>0</v>
      </c>
      <c r="AJ144" t="n">
        <v>0</v>
      </c>
      <c r="AK144" t="n">
        <v>0</v>
      </c>
      <c r="AL144" t="n">
        <v>0</v>
      </c>
      <c r="AM144" t="n">
        <v>0</v>
      </c>
      <c r="AN144" t="n">
        <v>0</v>
      </c>
      <c r="AO144" t="n">
        <v>0</v>
      </c>
      <c r="AP144" t="n">
        <v>0</v>
      </c>
      <c r="AQ144" t="n">
        <v>1</v>
      </c>
      <c r="AR144" t="n">
        <v>1</v>
      </c>
      <c r="AS144" t="n">
        <v>0</v>
      </c>
      <c r="AT144" t="n">
        <v>1</v>
      </c>
      <c r="AU144" s="63" t="n">
        <v>8</v>
      </c>
      <c r="AV144" s="64">
        <f>IFERROR(INDEX($B144:$AT144,1,'번호선택_참고표'!$C$55),0)+IFERROR(INDEX($B144:$AT144,1,'번호선택_참고표'!$D$55),0)+IFERROR(INDEX($B144:$AT144,1,'번호선택_참고표'!$E$55),0)+IFERROR(INDEX($B144:$AT144,1,'번호선택_참고표'!$F$55),0)+IFERROR(INDEX($B144:$AT144,1,'번호선택_참고표'!$G$55),0)+IFERROR(INDEX($B144:$AT144,1,'번호선택_참고표'!$H$55),0)</f>
        <v/>
      </c>
      <c r="AW144" s="64">
        <f>IF(OR('번호선택_참고표'!$C$55=$AU144,'번호선택_참고표'!$D$55=$AU144,'번호선택_참고표'!$E$55=$AU144,'번호선택_참고표'!$F$55=$AU144,'번호선택_참고표'!$G$55=$AU144,'번호선택_참고표'!$H$55=$AU144),1,0)</f>
        <v/>
      </c>
      <c r="AX144" s="64">
        <f>IF(AV144=6,6,IF(AND(AV144=5,AW144=1),5,IF(AND(AV144=5,AW144=0),4,IF(AV144=4,3,IF(AV144=3,2,0)))))</f>
        <v/>
      </c>
      <c r="AY144" s="64">
        <f>IF(AV144=6,"1등",IF(AND(AV144=5,AW144=1),"2등",IF(AND(AV144=5,AW144=0),"3등",IF(AV144=4,"4등",IF(AV144=3,"5등","-")))))</f>
        <v/>
      </c>
      <c r="AZ144" s="64">
        <f>AV144*10000+AW144*1000+ROW()</f>
        <v/>
      </c>
      <c r="BB144" s="63" t="inlineStr">
        <is>
          <t>26 27 28 42 43 45</t>
        </is>
      </c>
    </row>
    <row r="145">
      <c r="A145" s="64" t="n">
        <v>144</v>
      </c>
      <c r="B145" t="n">
        <v>0</v>
      </c>
      <c r="C145" t="n">
        <v>0</v>
      </c>
      <c r="D145" t="n">
        <v>0</v>
      </c>
      <c r="E145" t="n">
        <v>1</v>
      </c>
      <c r="F145" t="n">
        <v>0</v>
      </c>
      <c r="G145" t="n">
        <v>0</v>
      </c>
      <c r="H145" t="n">
        <v>0</v>
      </c>
      <c r="I145" t="n">
        <v>0</v>
      </c>
      <c r="J145" t="n">
        <v>0</v>
      </c>
      <c r="K145" t="n">
        <v>0</v>
      </c>
      <c r="L145" t="n">
        <v>0</v>
      </c>
      <c r="M145" t="n">
        <v>0</v>
      </c>
      <c r="N145" t="n">
        <v>0</v>
      </c>
      <c r="O145" t="n">
        <v>0</v>
      </c>
      <c r="P145" t="n">
        <v>1</v>
      </c>
      <c r="Q145" t="n">
        <v>0</v>
      </c>
      <c r="R145" t="n">
        <v>1</v>
      </c>
      <c r="S145" t="n">
        <v>0</v>
      </c>
      <c r="T145" t="n">
        <v>0</v>
      </c>
      <c r="U145" t="n">
        <v>0</v>
      </c>
      <c r="V145" t="n">
        <v>0</v>
      </c>
      <c r="W145" t="n">
        <v>0</v>
      </c>
      <c r="X145" t="n">
        <v>0</v>
      </c>
      <c r="Y145" t="n">
        <v>0</v>
      </c>
      <c r="Z145" t="n">
        <v>0</v>
      </c>
      <c r="AA145" t="n">
        <v>1</v>
      </c>
      <c r="AB145" t="n">
        <v>0</v>
      </c>
      <c r="AC145" t="n">
        <v>0</v>
      </c>
      <c r="AD145" t="n">
        <v>0</v>
      </c>
      <c r="AE145" t="n">
        <v>0</v>
      </c>
      <c r="AF145" t="n">
        <v>0</v>
      </c>
      <c r="AG145" t="n">
        <v>0</v>
      </c>
      <c r="AH145" t="n">
        <v>0</v>
      </c>
      <c r="AI145" t="n">
        <v>0</v>
      </c>
      <c r="AJ145" t="n">
        <v>0</v>
      </c>
      <c r="AK145" t="n">
        <v>1</v>
      </c>
      <c r="AL145" t="n">
        <v>1</v>
      </c>
      <c r="AM145" t="n">
        <v>0</v>
      </c>
      <c r="AN145" t="n">
        <v>0</v>
      </c>
      <c r="AO145" t="n">
        <v>0</v>
      </c>
      <c r="AP145" t="n">
        <v>0</v>
      </c>
      <c r="AQ145" t="n">
        <v>0</v>
      </c>
      <c r="AR145" t="n">
        <v>0</v>
      </c>
      <c r="AS145" t="n">
        <v>0</v>
      </c>
      <c r="AT145" t="n">
        <v>0</v>
      </c>
      <c r="AU145" s="63" t="n">
        <v>43</v>
      </c>
      <c r="AV145" s="64">
        <f>IFERROR(INDEX($B145:$AT145,1,'번호선택_참고표'!$C$55),0)+IFERROR(INDEX($B145:$AT145,1,'번호선택_참고표'!$D$55),0)+IFERROR(INDEX($B145:$AT145,1,'번호선택_참고표'!$E$55),0)+IFERROR(INDEX($B145:$AT145,1,'번호선택_참고표'!$F$55),0)+IFERROR(INDEX($B145:$AT145,1,'번호선택_참고표'!$G$55),0)+IFERROR(INDEX($B145:$AT145,1,'번호선택_참고표'!$H$55),0)</f>
        <v/>
      </c>
      <c r="AW145" s="64">
        <f>IF(OR('번호선택_참고표'!$C$55=$AU145,'번호선택_참고표'!$D$55=$AU145,'번호선택_참고표'!$E$55=$AU145,'번호선택_참고표'!$F$55=$AU145,'번호선택_참고표'!$G$55=$AU145,'번호선택_참고표'!$H$55=$AU145),1,0)</f>
        <v/>
      </c>
      <c r="AX145" s="64">
        <f>IF(AV145=6,6,IF(AND(AV145=5,AW145=1),5,IF(AND(AV145=5,AW145=0),4,IF(AV145=4,3,IF(AV145=3,2,0)))))</f>
        <v/>
      </c>
      <c r="AY145" s="64">
        <f>IF(AV145=6,"1등",IF(AND(AV145=5,AW145=1),"2등",IF(AND(AV145=5,AW145=0),"3등",IF(AV145=4,"4등",IF(AV145=3,"5등","-")))))</f>
        <v/>
      </c>
      <c r="AZ145" s="64">
        <f>AV145*10000+AW145*1000+ROW()</f>
        <v/>
      </c>
      <c r="BB145" s="63" t="inlineStr">
        <is>
          <t>4 15 17 26 36 37</t>
        </is>
      </c>
    </row>
    <row r="146">
      <c r="A146" s="64" t="n">
        <v>145</v>
      </c>
      <c r="B146" t="n">
        <v>0</v>
      </c>
      <c r="C146" t="n">
        <v>1</v>
      </c>
      <c r="D146" t="n">
        <v>1</v>
      </c>
      <c r="E146" t="n">
        <v>0</v>
      </c>
      <c r="F146" t="n">
        <v>0</v>
      </c>
      <c r="G146" t="n">
        <v>0</v>
      </c>
      <c r="H146" t="n">
        <v>0</v>
      </c>
      <c r="I146" t="n">
        <v>0</v>
      </c>
      <c r="J146" t="n">
        <v>0</v>
      </c>
      <c r="K146" t="n">
        <v>0</v>
      </c>
      <c r="L146" t="n">
        <v>0</v>
      </c>
      <c r="M146" t="n">
        <v>0</v>
      </c>
      <c r="N146" t="n">
        <v>1</v>
      </c>
      <c r="O146" t="n">
        <v>0</v>
      </c>
      <c r="P146" t="n">
        <v>0</v>
      </c>
      <c r="Q146" t="n">
        <v>0</v>
      </c>
      <c r="R146" t="n">
        <v>0</v>
      </c>
      <c r="S146" t="n">
        <v>0</v>
      </c>
      <c r="T146" t="n">
        <v>0</v>
      </c>
      <c r="U146" t="n">
        <v>1</v>
      </c>
      <c r="V146" t="n">
        <v>0</v>
      </c>
      <c r="W146" t="n">
        <v>0</v>
      </c>
      <c r="X146" t="n">
        <v>0</v>
      </c>
      <c r="Y146" t="n">
        <v>0</v>
      </c>
      <c r="Z146" t="n">
        <v>0</v>
      </c>
      <c r="AA146" t="n">
        <v>0</v>
      </c>
      <c r="AB146" t="n">
        <v>1</v>
      </c>
      <c r="AC146" t="n">
        <v>0</v>
      </c>
      <c r="AD146" t="n">
        <v>0</v>
      </c>
      <c r="AE146" t="n">
        <v>0</v>
      </c>
      <c r="AF146" t="n">
        <v>0</v>
      </c>
      <c r="AG146" t="n">
        <v>0</v>
      </c>
      <c r="AH146" t="n">
        <v>0</v>
      </c>
      <c r="AI146" t="n">
        <v>0</v>
      </c>
      <c r="AJ146" t="n">
        <v>0</v>
      </c>
      <c r="AK146" t="n">
        <v>0</v>
      </c>
      <c r="AL146" t="n">
        <v>0</v>
      </c>
      <c r="AM146" t="n">
        <v>0</v>
      </c>
      <c r="AN146" t="n">
        <v>0</v>
      </c>
      <c r="AO146" t="n">
        <v>0</v>
      </c>
      <c r="AP146" t="n">
        <v>0</v>
      </c>
      <c r="AQ146" t="n">
        <v>0</v>
      </c>
      <c r="AR146" t="n">
        <v>0</v>
      </c>
      <c r="AS146" t="n">
        <v>1</v>
      </c>
      <c r="AT146" t="n">
        <v>0</v>
      </c>
      <c r="AU146" s="63" t="n">
        <v>9</v>
      </c>
      <c r="AV146" s="64">
        <f>IFERROR(INDEX($B146:$AT146,1,'번호선택_참고표'!$C$55),0)+IFERROR(INDEX($B146:$AT146,1,'번호선택_참고표'!$D$55),0)+IFERROR(INDEX($B146:$AT146,1,'번호선택_참고표'!$E$55),0)+IFERROR(INDEX($B146:$AT146,1,'번호선택_참고표'!$F$55),0)+IFERROR(INDEX($B146:$AT146,1,'번호선택_참고표'!$G$55),0)+IFERROR(INDEX($B146:$AT146,1,'번호선택_참고표'!$H$55),0)</f>
        <v/>
      </c>
      <c r="AW146" s="64">
        <f>IF(OR('번호선택_참고표'!$C$55=$AU146,'번호선택_참고표'!$D$55=$AU146,'번호선택_참고표'!$E$55=$AU146,'번호선택_참고표'!$F$55=$AU146,'번호선택_참고표'!$G$55=$AU146,'번호선택_참고표'!$H$55=$AU146),1,0)</f>
        <v/>
      </c>
      <c r="AX146" s="64">
        <f>IF(AV146=6,6,IF(AND(AV146=5,AW146=1),5,IF(AND(AV146=5,AW146=0),4,IF(AV146=4,3,IF(AV146=3,2,0)))))</f>
        <v/>
      </c>
      <c r="AY146" s="64">
        <f>IF(AV146=6,"1등",IF(AND(AV146=5,AW146=1),"2등",IF(AND(AV146=5,AW146=0),"3등",IF(AV146=4,"4등",IF(AV146=3,"5등","-")))))</f>
        <v/>
      </c>
      <c r="AZ146" s="64">
        <f>AV146*10000+AW146*1000+ROW()</f>
        <v/>
      </c>
      <c r="BB146" s="63" t="inlineStr">
        <is>
          <t>2 3 13 20 27 44</t>
        </is>
      </c>
    </row>
    <row r="147">
      <c r="A147" s="64" t="n">
        <v>146</v>
      </c>
      <c r="B147" t="n">
        <v>0</v>
      </c>
      <c r="C147" t="n">
        <v>1</v>
      </c>
      <c r="D147" t="n">
        <v>0</v>
      </c>
      <c r="E147" t="n">
        <v>0</v>
      </c>
      <c r="F147" t="n">
        <v>0</v>
      </c>
      <c r="G147" t="n">
        <v>0</v>
      </c>
      <c r="H147" t="n">
        <v>0</v>
      </c>
      <c r="I147" t="n">
        <v>0</v>
      </c>
      <c r="J147" t="n">
        <v>0</v>
      </c>
      <c r="K147" t="n">
        <v>0</v>
      </c>
      <c r="L147" t="n">
        <v>0</v>
      </c>
      <c r="M147" t="n">
        <v>0</v>
      </c>
      <c r="N147" t="n">
        <v>0</v>
      </c>
      <c r="O147" t="n">
        <v>0</v>
      </c>
      <c r="P147" t="n">
        <v>0</v>
      </c>
      <c r="Q147" t="n">
        <v>0</v>
      </c>
      <c r="R147" t="n">
        <v>0</v>
      </c>
      <c r="S147" t="n">
        <v>0</v>
      </c>
      <c r="T147" t="n">
        <v>1</v>
      </c>
      <c r="U147" t="n">
        <v>0</v>
      </c>
      <c r="V147" t="n">
        <v>0</v>
      </c>
      <c r="W147" t="n">
        <v>0</v>
      </c>
      <c r="X147" t="n">
        <v>0</v>
      </c>
      <c r="Y147" t="n">
        <v>0</v>
      </c>
      <c r="Z147" t="n">
        <v>0</v>
      </c>
      <c r="AA147" t="n">
        <v>0</v>
      </c>
      <c r="AB147" t="n">
        <v>1</v>
      </c>
      <c r="AC147" t="n">
        <v>0</v>
      </c>
      <c r="AD147" t="n">
        <v>0</v>
      </c>
      <c r="AE147" t="n">
        <v>0</v>
      </c>
      <c r="AF147" t="n">
        <v>0</v>
      </c>
      <c r="AG147" t="n">
        <v>0</v>
      </c>
      <c r="AH147" t="n">
        <v>0</v>
      </c>
      <c r="AI147" t="n">
        <v>0</v>
      </c>
      <c r="AJ147" t="n">
        <v>1</v>
      </c>
      <c r="AK147" t="n">
        <v>0</v>
      </c>
      <c r="AL147" t="n">
        <v>0</v>
      </c>
      <c r="AM147" t="n">
        <v>0</v>
      </c>
      <c r="AN147" t="n">
        <v>0</v>
      </c>
      <c r="AO147" t="n">
        <v>0</v>
      </c>
      <c r="AP147" t="n">
        <v>1</v>
      </c>
      <c r="AQ147" t="n">
        <v>1</v>
      </c>
      <c r="AR147" t="n">
        <v>0</v>
      </c>
      <c r="AS147" t="n">
        <v>0</v>
      </c>
      <c r="AT147" t="n">
        <v>0</v>
      </c>
      <c r="AU147" s="63" t="n">
        <v>25</v>
      </c>
      <c r="AV147" s="64">
        <f>IFERROR(INDEX($B147:$AT147,1,'번호선택_참고표'!$C$55),0)+IFERROR(INDEX($B147:$AT147,1,'번호선택_참고표'!$D$55),0)+IFERROR(INDEX($B147:$AT147,1,'번호선택_참고표'!$E$55),0)+IFERROR(INDEX($B147:$AT147,1,'번호선택_참고표'!$F$55),0)+IFERROR(INDEX($B147:$AT147,1,'번호선택_참고표'!$G$55),0)+IFERROR(INDEX($B147:$AT147,1,'번호선택_참고표'!$H$55),0)</f>
        <v/>
      </c>
      <c r="AW147" s="64">
        <f>IF(OR('번호선택_참고표'!$C$55=$AU147,'번호선택_참고표'!$D$55=$AU147,'번호선택_참고표'!$E$55=$AU147,'번호선택_참고표'!$F$55=$AU147,'번호선택_참고표'!$G$55=$AU147,'번호선택_참고표'!$H$55=$AU147),1,0)</f>
        <v/>
      </c>
      <c r="AX147" s="64">
        <f>IF(AV147=6,6,IF(AND(AV147=5,AW147=1),5,IF(AND(AV147=5,AW147=0),4,IF(AV147=4,3,IF(AV147=3,2,0)))))</f>
        <v/>
      </c>
      <c r="AY147" s="64">
        <f>IF(AV147=6,"1등",IF(AND(AV147=5,AW147=1),"2등",IF(AND(AV147=5,AW147=0),"3등",IF(AV147=4,"4등",IF(AV147=3,"5등","-")))))</f>
        <v/>
      </c>
      <c r="AZ147" s="64">
        <f>AV147*10000+AW147*1000+ROW()</f>
        <v/>
      </c>
      <c r="BB147" s="63" t="inlineStr">
        <is>
          <t>2 19 27 35 41 42</t>
        </is>
      </c>
    </row>
    <row r="148">
      <c r="A148" s="64" t="n">
        <v>147</v>
      </c>
      <c r="B148" t="n">
        <v>0</v>
      </c>
      <c r="C148" t="n">
        <v>0</v>
      </c>
      <c r="D148" t="n">
        <v>0</v>
      </c>
      <c r="E148" t="n">
        <v>1</v>
      </c>
      <c r="F148" t="n">
        <v>0</v>
      </c>
      <c r="G148" t="n">
        <v>1</v>
      </c>
      <c r="H148" t="n">
        <v>0</v>
      </c>
      <c r="I148" t="n">
        <v>0</v>
      </c>
      <c r="J148" t="n">
        <v>0</v>
      </c>
      <c r="K148" t="n">
        <v>0</v>
      </c>
      <c r="L148" t="n">
        <v>0</v>
      </c>
      <c r="M148" t="n">
        <v>0</v>
      </c>
      <c r="N148" t="n">
        <v>1</v>
      </c>
      <c r="O148" t="n">
        <v>0</v>
      </c>
      <c r="P148" t="n">
        <v>0</v>
      </c>
      <c r="Q148" t="n">
        <v>0</v>
      </c>
      <c r="R148" t="n">
        <v>0</v>
      </c>
      <c r="S148" t="n">
        <v>0</v>
      </c>
      <c r="T148" t="n">
        <v>0</v>
      </c>
      <c r="U148" t="n">
        <v>0</v>
      </c>
      <c r="V148" t="n">
        <v>1</v>
      </c>
      <c r="W148" t="n">
        <v>0</v>
      </c>
      <c r="X148" t="n">
        <v>0</v>
      </c>
      <c r="Y148" t="n">
        <v>0</v>
      </c>
      <c r="Z148" t="n">
        <v>0</v>
      </c>
      <c r="AA148" t="n">
        <v>0</v>
      </c>
      <c r="AB148" t="n">
        <v>0</v>
      </c>
      <c r="AC148" t="n">
        <v>0</v>
      </c>
      <c r="AD148" t="n">
        <v>0</v>
      </c>
      <c r="AE148" t="n">
        <v>0</v>
      </c>
      <c r="AF148" t="n">
        <v>0</v>
      </c>
      <c r="AG148" t="n">
        <v>0</v>
      </c>
      <c r="AH148" t="n">
        <v>0</v>
      </c>
      <c r="AI148" t="n">
        <v>0</v>
      </c>
      <c r="AJ148" t="n">
        <v>0</v>
      </c>
      <c r="AK148" t="n">
        <v>0</v>
      </c>
      <c r="AL148" t="n">
        <v>0</v>
      </c>
      <c r="AM148" t="n">
        <v>0</v>
      </c>
      <c r="AN148" t="n">
        <v>0</v>
      </c>
      <c r="AO148" t="n">
        <v>1</v>
      </c>
      <c r="AP148" t="n">
        <v>0</v>
      </c>
      <c r="AQ148" t="n">
        <v>1</v>
      </c>
      <c r="AR148" t="n">
        <v>0</v>
      </c>
      <c r="AS148" t="n">
        <v>0</v>
      </c>
      <c r="AT148" t="n">
        <v>0</v>
      </c>
      <c r="AU148" s="63" t="n">
        <v>36</v>
      </c>
      <c r="AV148" s="64">
        <f>IFERROR(INDEX($B148:$AT148,1,'번호선택_참고표'!$C$55),0)+IFERROR(INDEX($B148:$AT148,1,'번호선택_참고표'!$D$55),0)+IFERROR(INDEX($B148:$AT148,1,'번호선택_참고표'!$E$55),0)+IFERROR(INDEX($B148:$AT148,1,'번호선택_참고표'!$F$55),0)+IFERROR(INDEX($B148:$AT148,1,'번호선택_참고표'!$G$55),0)+IFERROR(INDEX($B148:$AT148,1,'번호선택_참고표'!$H$55),0)</f>
        <v/>
      </c>
      <c r="AW148" s="64">
        <f>IF(OR('번호선택_참고표'!$C$55=$AU148,'번호선택_참고표'!$D$55=$AU148,'번호선택_참고표'!$E$55=$AU148,'번호선택_참고표'!$F$55=$AU148,'번호선택_참고표'!$G$55=$AU148,'번호선택_참고표'!$H$55=$AU148),1,0)</f>
        <v/>
      </c>
      <c r="AX148" s="64">
        <f>IF(AV148=6,6,IF(AND(AV148=5,AW148=1),5,IF(AND(AV148=5,AW148=0),4,IF(AV148=4,3,IF(AV148=3,2,0)))))</f>
        <v/>
      </c>
      <c r="AY148" s="64">
        <f>IF(AV148=6,"1등",IF(AND(AV148=5,AW148=1),"2등",IF(AND(AV148=5,AW148=0),"3등",IF(AV148=4,"4등",IF(AV148=3,"5등","-")))))</f>
        <v/>
      </c>
      <c r="AZ148" s="64">
        <f>AV148*10000+AW148*1000+ROW()</f>
        <v/>
      </c>
      <c r="BB148" s="63" t="inlineStr">
        <is>
          <t>4 6 13 21 40 42</t>
        </is>
      </c>
    </row>
    <row r="149">
      <c r="A149" s="64" t="n">
        <v>148</v>
      </c>
      <c r="B149" t="n">
        <v>0</v>
      </c>
      <c r="C149" t="n">
        <v>0</v>
      </c>
      <c r="D149" t="n">
        <v>0</v>
      </c>
      <c r="E149" t="n">
        <v>0</v>
      </c>
      <c r="F149" t="n">
        <v>0</v>
      </c>
      <c r="G149" t="n">
        <v>0</v>
      </c>
      <c r="H149" t="n">
        <v>0</v>
      </c>
      <c r="I149" t="n">
        <v>0</v>
      </c>
      <c r="J149" t="n">
        <v>0</v>
      </c>
      <c r="K149" t="n">
        <v>0</v>
      </c>
      <c r="L149" t="n">
        <v>0</v>
      </c>
      <c r="M149" t="n">
        <v>0</v>
      </c>
      <c r="N149" t="n">
        <v>0</v>
      </c>
      <c r="O149" t="n">
        <v>0</v>
      </c>
      <c r="P149" t="n">
        <v>0</v>
      </c>
      <c r="Q149" t="n">
        <v>0</v>
      </c>
      <c r="R149" t="n">
        <v>0</v>
      </c>
      <c r="S149" t="n">
        <v>0</v>
      </c>
      <c r="T149" t="n">
        <v>0</v>
      </c>
      <c r="U149" t="n">
        <v>0</v>
      </c>
      <c r="V149" t="n">
        <v>1</v>
      </c>
      <c r="W149" t="n">
        <v>0</v>
      </c>
      <c r="X149" t="n">
        <v>0</v>
      </c>
      <c r="Y149" t="n">
        <v>0</v>
      </c>
      <c r="Z149" t="n">
        <v>1</v>
      </c>
      <c r="AA149" t="n">
        <v>0</v>
      </c>
      <c r="AB149" t="n">
        <v>0</v>
      </c>
      <c r="AC149" t="n">
        <v>0</v>
      </c>
      <c r="AD149" t="n">
        <v>0</v>
      </c>
      <c r="AE149" t="n">
        <v>0</v>
      </c>
      <c r="AF149" t="n">
        <v>0</v>
      </c>
      <c r="AG149" t="n">
        <v>0</v>
      </c>
      <c r="AH149" t="n">
        <v>1</v>
      </c>
      <c r="AI149" t="n">
        <v>1</v>
      </c>
      <c r="AJ149" t="n">
        <v>1</v>
      </c>
      <c r="AK149" t="n">
        <v>1</v>
      </c>
      <c r="AL149" t="n">
        <v>0</v>
      </c>
      <c r="AM149" t="n">
        <v>0</v>
      </c>
      <c r="AN149" t="n">
        <v>0</v>
      </c>
      <c r="AO149" t="n">
        <v>0</v>
      </c>
      <c r="AP149" t="n">
        <v>0</v>
      </c>
      <c r="AQ149" t="n">
        <v>0</v>
      </c>
      <c r="AR149" t="n">
        <v>0</v>
      </c>
      <c r="AS149" t="n">
        <v>0</v>
      </c>
      <c r="AT149" t="n">
        <v>0</v>
      </c>
      <c r="AU149" s="63" t="n">
        <v>17</v>
      </c>
      <c r="AV149" s="64">
        <f>IFERROR(INDEX($B149:$AT149,1,'번호선택_참고표'!$C$55),0)+IFERROR(INDEX($B149:$AT149,1,'번호선택_참고표'!$D$55),0)+IFERROR(INDEX($B149:$AT149,1,'번호선택_참고표'!$E$55),0)+IFERROR(INDEX($B149:$AT149,1,'번호선택_참고표'!$F$55),0)+IFERROR(INDEX($B149:$AT149,1,'번호선택_참고표'!$G$55),0)+IFERROR(INDEX($B149:$AT149,1,'번호선택_참고표'!$H$55),0)</f>
        <v/>
      </c>
      <c r="AW149" s="64">
        <f>IF(OR('번호선택_참고표'!$C$55=$AU149,'번호선택_참고표'!$D$55=$AU149,'번호선택_참고표'!$E$55=$AU149,'번호선택_참고표'!$F$55=$AU149,'번호선택_참고표'!$G$55=$AU149,'번호선택_참고표'!$H$55=$AU149),1,0)</f>
        <v/>
      </c>
      <c r="AX149" s="64">
        <f>IF(AV149=6,6,IF(AND(AV149=5,AW149=1),5,IF(AND(AV149=5,AW149=0),4,IF(AV149=4,3,IF(AV149=3,2,0)))))</f>
        <v/>
      </c>
      <c r="AY149" s="64">
        <f>IF(AV149=6,"1등",IF(AND(AV149=5,AW149=1),"2등",IF(AND(AV149=5,AW149=0),"3등",IF(AV149=4,"4등",IF(AV149=3,"5등","-")))))</f>
        <v/>
      </c>
      <c r="AZ149" s="64">
        <f>AV149*10000+AW149*1000+ROW()</f>
        <v/>
      </c>
      <c r="BB149" s="63" t="inlineStr">
        <is>
          <t>21 25 33 34 35 36</t>
        </is>
      </c>
    </row>
    <row r="150">
      <c r="A150" s="64" t="n">
        <v>149</v>
      </c>
      <c r="B150" t="n">
        <v>0</v>
      </c>
      <c r="C150" t="n">
        <v>1</v>
      </c>
      <c r="D150" t="n">
        <v>0</v>
      </c>
      <c r="E150" t="n">
        <v>0</v>
      </c>
      <c r="F150" t="n">
        <v>0</v>
      </c>
      <c r="G150" t="n">
        <v>0</v>
      </c>
      <c r="H150" t="n">
        <v>0</v>
      </c>
      <c r="I150" t="n">
        <v>0</v>
      </c>
      <c r="J150" t="n">
        <v>0</v>
      </c>
      <c r="K150" t="n">
        <v>0</v>
      </c>
      <c r="L150" t="n">
        <v>1</v>
      </c>
      <c r="M150" t="n">
        <v>0</v>
      </c>
      <c r="N150" t="n">
        <v>0</v>
      </c>
      <c r="O150" t="n">
        <v>0</v>
      </c>
      <c r="P150" t="n">
        <v>0</v>
      </c>
      <c r="Q150" t="n">
        <v>0</v>
      </c>
      <c r="R150" t="n">
        <v>0</v>
      </c>
      <c r="S150" t="n">
        <v>0</v>
      </c>
      <c r="T150" t="n">
        <v>0</v>
      </c>
      <c r="U150" t="n">
        <v>0</v>
      </c>
      <c r="V150" t="n">
        <v>1</v>
      </c>
      <c r="W150" t="n">
        <v>0</v>
      </c>
      <c r="X150" t="n">
        <v>0</v>
      </c>
      <c r="Y150" t="n">
        <v>0</v>
      </c>
      <c r="Z150" t="n">
        <v>0</v>
      </c>
      <c r="AA150" t="n">
        <v>0</v>
      </c>
      <c r="AB150" t="n">
        <v>0</v>
      </c>
      <c r="AC150" t="n">
        <v>0</v>
      </c>
      <c r="AD150" t="n">
        <v>0</v>
      </c>
      <c r="AE150" t="n">
        <v>0</v>
      </c>
      <c r="AF150" t="n">
        <v>0</v>
      </c>
      <c r="AG150" t="n">
        <v>0</v>
      </c>
      <c r="AH150" t="n">
        <v>0</v>
      </c>
      <c r="AI150" t="n">
        <v>1</v>
      </c>
      <c r="AJ150" t="n">
        <v>0</v>
      </c>
      <c r="AK150" t="n">
        <v>0</v>
      </c>
      <c r="AL150" t="n">
        <v>0</v>
      </c>
      <c r="AM150" t="n">
        <v>0</v>
      </c>
      <c r="AN150" t="n">
        <v>0</v>
      </c>
      <c r="AO150" t="n">
        <v>0</v>
      </c>
      <c r="AP150" t="n">
        <v>1</v>
      </c>
      <c r="AQ150" t="n">
        <v>1</v>
      </c>
      <c r="AR150" t="n">
        <v>0</v>
      </c>
      <c r="AS150" t="n">
        <v>0</v>
      </c>
      <c r="AT150" t="n">
        <v>0</v>
      </c>
      <c r="AU150" s="63" t="n">
        <v>27</v>
      </c>
      <c r="AV150" s="64">
        <f>IFERROR(INDEX($B150:$AT150,1,'번호선택_참고표'!$C$55),0)+IFERROR(INDEX($B150:$AT150,1,'번호선택_참고표'!$D$55),0)+IFERROR(INDEX($B150:$AT150,1,'번호선택_참고표'!$E$55),0)+IFERROR(INDEX($B150:$AT150,1,'번호선택_참고표'!$F$55),0)+IFERROR(INDEX($B150:$AT150,1,'번호선택_참고표'!$G$55),0)+IFERROR(INDEX($B150:$AT150,1,'번호선택_참고표'!$H$55),0)</f>
        <v/>
      </c>
      <c r="AW150" s="64">
        <f>IF(OR('번호선택_참고표'!$C$55=$AU150,'번호선택_참고표'!$D$55=$AU150,'번호선택_참고표'!$E$55=$AU150,'번호선택_참고표'!$F$55=$AU150,'번호선택_참고표'!$G$55=$AU150,'번호선택_참고표'!$H$55=$AU150),1,0)</f>
        <v/>
      </c>
      <c r="AX150" s="64">
        <f>IF(AV150=6,6,IF(AND(AV150=5,AW150=1),5,IF(AND(AV150=5,AW150=0),4,IF(AV150=4,3,IF(AV150=3,2,0)))))</f>
        <v/>
      </c>
      <c r="AY150" s="64">
        <f>IF(AV150=6,"1등",IF(AND(AV150=5,AW150=1),"2등",IF(AND(AV150=5,AW150=0),"3등",IF(AV150=4,"4등",IF(AV150=3,"5등","-")))))</f>
        <v/>
      </c>
      <c r="AZ150" s="64">
        <f>AV150*10000+AW150*1000+ROW()</f>
        <v/>
      </c>
      <c r="BB150" s="63" t="inlineStr">
        <is>
          <t>2 11 21 34 41 42</t>
        </is>
      </c>
    </row>
    <row r="151">
      <c r="A151" s="64" t="n">
        <v>150</v>
      </c>
      <c r="B151" t="n">
        <v>0</v>
      </c>
      <c r="C151" t="n">
        <v>1</v>
      </c>
      <c r="D151" t="n">
        <v>0</v>
      </c>
      <c r="E151" t="n">
        <v>0</v>
      </c>
      <c r="F151" t="n">
        <v>0</v>
      </c>
      <c r="G151" t="n">
        <v>0</v>
      </c>
      <c r="H151" t="n">
        <v>0</v>
      </c>
      <c r="I151" t="n">
        <v>0</v>
      </c>
      <c r="J151" t="n">
        <v>0</v>
      </c>
      <c r="K151" t="n">
        <v>0</v>
      </c>
      <c r="L151" t="n">
        <v>0</v>
      </c>
      <c r="M151" t="n">
        <v>0</v>
      </c>
      <c r="N151" t="n">
        <v>0</v>
      </c>
      <c r="O151" t="n">
        <v>0</v>
      </c>
      <c r="P151" t="n">
        <v>0</v>
      </c>
      <c r="Q151" t="n">
        <v>0</v>
      </c>
      <c r="R151" t="n">
        <v>0</v>
      </c>
      <c r="S151" t="n">
        <v>1</v>
      </c>
      <c r="T151" t="n">
        <v>0</v>
      </c>
      <c r="U151" t="n">
        <v>0</v>
      </c>
      <c r="V151" t="n">
        <v>0</v>
      </c>
      <c r="W151" t="n">
        <v>0</v>
      </c>
      <c r="X151" t="n">
        <v>0</v>
      </c>
      <c r="Y151" t="n">
        <v>0</v>
      </c>
      <c r="Z151" t="n">
        <v>1</v>
      </c>
      <c r="AA151" t="n">
        <v>0</v>
      </c>
      <c r="AB151" t="n">
        <v>0</v>
      </c>
      <c r="AC151" t="n">
        <v>1</v>
      </c>
      <c r="AD151" t="n">
        <v>0</v>
      </c>
      <c r="AE151" t="n">
        <v>0</v>
      </c>
      <c r="AF151" t="n">
        <v>0</v>
      </c>
      <c r="AG151" t="n">
        <v>0</v>
      </c>
      <c r="AH151" t="n">
        <v>0</v>
      </c>
      <c r="AI151" t="n">
        <v>0</v>
      </c>
      <c r="AJ151" t="n">
        <v>0</v>
      </c>
      <c r="AK151" t="n">
        <v>0</v>
      </c>
      <c r="AL151" t="n">
        <v>1</v>
      </c>
      <c r="AM151" t="n">
        <v>0</v>
      </c>
      <c r="AN151" t="n">
        <v>1</v>
      </c>
      <c r="AO151" t="n">
        <v>0</v>
      </c>
      <c r="AP151" t="n">
        <v>0</v>
      </c>
      <c r="AQ151" t="n">
        <v>0</v>
      </c>
      <c r="AR151" t="n">
        <v>0</v>
      </c>
      <c r="AS151" t="n">
        <v>0</v>
      </c>
      <c r="AT151" t="n">
        <v>0</v>
      </c>
      <c r="AU151" s="63" t="n">
        <v>16</v>
      </c>
      <c r="AV151" s="64">
        <f>IFERROR(INDEX($B151:$AT151,1,'번호선택_참고표'!$C$55),0)+IFERROR(INDEX($B151:$AT151,1,'번호선택_참고표'!$D$55),0)+IFERROR(INDEX($B151:$AT151,1,'번호선택_참고표'!$E$55),0)+IFERROR(INDEX($B151:$AT151,1,'번호선택_참고표'!$F$55),0)+IFERROR(INDEX($B151:$AT151,1,'번호선택_참고표'!$G$55),0)+IFERROR(INDEX($B151:$AT151,1,'번호선택_참고표'!$H$55),0)</f>
        <v/>
      </c>
      <c r="AW151" s="64">
        <f>IF(OR('번호선택_참고표'!$C$55=$AU151,'번호선택_참고표'!$D$55=$AU151,'번호선택_참고표'!$E$55=$AU151,'번호선택_참고표'!$F$55=$AU151,'번호선택_참고표'!$G$55=$AU151,'번호선택_참고표'!$H$55=$AU151),1,0)</f>
        <v/>
      </c>
      <c r="AX151" s="64">
        <f>IF(AV151=6,6,IF(AND(AV151=5,AW151=1),5,IF(AND(AV151=5,AW151=0),4,IF(AV151=4,3,IF(AV151=3,2,0)))))</f>
        <v/>
      </c>
      <c r="AY151" s="64">
        <f>IF(AV151=6,"1등",IF(AND(AV151=5,AW151=1),"2등",IF(AND(AV151=5,AW151=0),"3등",IF(AV151=4,"4등",IF(AV151=3,"5등","-")))))</f>
        <v/>
      </c>
      <c r="AZ151" s="64">
        <f>AV151*10000+AW151*1000+ROW()</f>
        <v/>
      </c>
      <c r="BB151" s="63" t="inlineStr">
        <is>
          <t>2 18 25 28 37 39</t>
        </is>
      </c>
    </row>
    <row r="152">
      <c r="A152" s="64" t="n">
        <v>151</v>
      </c>
      <c r="B152" t="n">
        <v>1</v>
      </c>
      <c r="C152" t="n">
        <v>1</v>
      </c>
      <c r="D152" t="n">
        <v>0</v>
      </c>
      <c r="E152" t="n">
        <v>0</v>
      </c>
      <c r="F152" t="n">
        <v>0</v>
      </c>
      <c r="G152" t="n">
        <v>0</v>
      </c>
      <c r="H152" t="n">
        <v>0</v>
      </c>
      <c r="I152" t="n">
        <v>0</v>
      </c>
      <c r="J152" t="n">
        <v>0</v>
      </c>
      <c r="K152" t="n">
        <v>1</v>
      </c>
      <c r="L152" t="n">
        <v>0</v>
      </c>
      <c r="M152" t="n">
        <v>0</v>
      </c>
      <c r="N152" t="n">
        <v>1</v>
      </c>
      <c r="O152" t="n">
        <v>0</v>
      </c>
      <c r="P152" t="n">
        <v>0</v>
      </c>
      <c r="Q152" t="n">
        <v>0</v>
      </c>
      <c r="R152" t="n">
        <v>0</v>
      </c>
      <c r="S152" t="n">
        <v>1</v>
      </c>
      <c r="T152" t="n">
        <v>1</v>
      </c>
      <c r="U152" t="n">
        <v>0</v>
      </c>
      <c r="V152" t="n">
        <v>0</v>
      </c>
      <c r="W152" t="n">
        <v>0</v>
      </c>
      <c r="X152" t="n">
        <v>0</v>
      </c>
      <c r="Y152" t="n">
        <v>0</v>
      </c>
      <c r="Z152" t="n">
        <v>0</v>
      </c>
      <c r="AA152" t="n">
        <v>0</v>
      </c>
      <c r="AB152" t="n">
        <v>0</v>
      </c>
      <c r="AC152" t="n">
        <v>0</v>
      </c>
      <c r="AD152" t="n">
        <v>0</v>
      </c>
      <c r="AE152" t="n">
        <v>0</v>
      </c>
      <c r="AF152" t="n">
        <v>0</v>
      </c>
      <c r="AG152" t="n">
        <v>0</v>
      </c>
      <c r="AH152" t="n">
        <v>0</v>
      </c>
      <c r="AI152" t="n">
        <v>0</v>
      </c>
      <c r="AJ152" t="n">
        <v>0</v>
      </c>
      <c r="AK152" t="n">
        <v>0</v>
      </c>
      <c r="AL152" t="n">
        <v>0</v>
      </c>
      <c r="AM152" t="n">
        <v>0</v>
      </c>
      <c r="AN152" t="n">
        <v>0</v>
      </c>
      <c r="AO152" t="n">
        <v>0</v>
      </c>
      <c r="AP152" t="n">
        <v>0</v>
      </c>
      <c r="AQ152" t="n">
        <v>0</v>
      </c>
      <c r="AR152" t="n">
        <v>0</v>
      </c>
      <c r="AS152" t="n">
        <v>0</v>
      </c>
      <c r="AT152" t="n">
        <v>0</v>
      </c>
      <c r="AU152" s="63" t="n">
        <v>15</v>
      </c>
      <c r="AV152" s="64">
        <f>IFERROR(INDEX($B152:$AT152,1,'번호선택_참고표'!$C$55),0)+IFERROR(INDEX($B152:$AT152,1,'번호선택_참고표'!$D$55),0)+IFERROR(INDEX($B152:$AT152,1,'번호선택_참고표'!$E$55),0)+IFERROR(INDEX($B152:$AT152,1,'번호선택_참고표'!$F$55),0)+IFERROR(INDEX($B152:$AT152,1,'번호선택_참고표'!$G$55),0)+IFERROR(INDEX($B152:$AT152,1,'번호선택_참고표'!$H$55),0)</f>
        <v/>
      </c>
      <c r="AW152" s="64">
        <f>IF(OR('번호선택_참고표'!$C$55=$AU152,'번호선택_참고표'!$D$55=$AU152,'번호선택_참고표'!$E$55=$AU152,'번호선택_참고표'!$F$55=$AU152,'번호선택_참고표'!$G$55=$AU152,'번호선택_참고표'!$H$55=$AU152),1,0)</f>
        <v/>
      </c>
      <c r="AX152" s="64">
        <f>IF(AV152=6,6,IF(AND(AV152=5,AW152=1),5,IF(AND(AV152=5,AW152=0),4,IF(AV152=4,3,IF(AV152=3,2,0)))))</f>
        <v/>
      </c>
      <c r="AY152" s="64">
        <f>IF(AV152=6,"1등",IF(AND(AV152=5,AW152=1),"2등",IF(AND(AV152=5,AW152=0),"3등",IF(AV152=4,"4등",IF(AV152=3,"5등","-")))))</f>
        <v/>
      </c>
      <c r="AZ152" s="64">
        <f>AV152*10000+AW152*1000+ROW()</f>
        <v/>
      </c>
      <c r="BB152" s="63" t="inlineStr">
        <is>
          <t>1 2 10 13 18 19</t>
        </is>
      </c>
    </row>
    <row r="153">
      <c r="A153" s="64" t="n">
        <v>152</v>
      </c>
      <c r="B153" t="n">
        <v>1</v>
      </c>
      <c r="C153" t="n">
        <v>0</v>
      </c>
      <c r="D153" t="n">
        <v>0</v>
      </c>
      <c r="E153" t="n">
        <v>0</v>
      </c>
      <c r="F153" t="n">
        <v>1</v>
      </c>
      <c r="G153" t="n">
        <v>0</v>
      </c>
      <c r="H153" t="n">
        <v>0</v>
      </c>
      <c r="I153" t="n">
        <v>0</v>
      </c>
      <c r="J153" t="n">
        <v>0</v>
      </c>
      <c r="K153" t="n">
        <v>0</v>
      </c>
      <c r="L153" t="n">
        <v>0</v>
      </c>
      <c r="M153" t="n">
        <v>0</v>
      </c>
      <c r="N153" t="n">
        <v>1</v>
      </c>
      <c r="O153" t="n">
        <v>0</v>
      </c>
      <c r="P153" t="n">
        <v>0</v>
      </c>
      <c r="Q153" t="n">
        <v>0</v>
      </c>
      <c r="R153" t="n">
        <v>0</v>
      </c>
      <c r="S153" t="n">
        <v>0</v>
      </c>
      <c r="T153" t="n">
        <v>0</v>
      </c>
      <c r="U153" t="n">
        <v>0</v>
      </c>
      <c r="V153" t="n">
        <v>0</v>
      </c>
      <c r="W153" t="n">
        <v>0</v>
      </c>
      <c r="X153" t="n">
        <v>0</v>
      </c>
      <c r="Y153" t="n">
        <v>0</v>
      </c>
      <c r="Z153" t="n">
        <v>0</v>
      </c>
      <c r="AA153" t="n">
        <v>1</v>
      </c>
      <c r="AB153" t="n">
        <v>0</v>
      </c>
      <c r="AC153" t="n">
        <v>0</v>
      </c>
      <c r="AD153" t="n">
        <v>1</v>
      </c>
      <c r="AE153" t="n">
        <v>0</v>
      </c>
      <c r="AF153" t="n">
        <v>0</v>
      </c>
      <c r="AG153" t="n">
        <v>0</v>
      </c>
      <c r="AH153" t="n">
        <v>0</v>
      </c>
      <c r="AI153" t="n">
        <v>1</v>
      </c>
      <c r="AJ153" t="n">
        <v>0</v>
      </c>
      <c r="AK153" t="n">
        <v>0</v>
      </c>
      <c r="AL153" t="n">
        <v>0</v>
      </c>
      <c r="AM153" t="n">
        <v>0</v>
      </c>
      <c r="AN153" t="n">
        <v>0</v>
      </c>
      <c r="AO153" t="n">
        <v>0</v>
      </c>
      <c r="AP153" t="n">
        <v>0</v>
      </c>
      <c r="AQ153" t="n">
        <v>0</v>
      </c>
      <c r="AR153" t="n">
        <v>0</v>
      </c>
      <c r="AS153" t="n">
        <v>0</v>
      </c>
      <c r="AT153" t="n">
        <v>0</v>
      </c>
      <c r="AU153" s="63" t="n">
        <v>43</v>
      </c>
      <c r="AV153" s="64">
        <f>IFERROR(INDEX($B153:$AT153,1,'번호선택_참고표'!$C$55),0)+IFERROR(INDEX($B153:$AT153,1,'번호선택_참고표'!$D$55),0)+IFERROR(INDEX($B153:$AT153,1,'번호선택_참고표'!$E$55),0)+IFERROR(INDEX($B153:$AT153,1,'번호선택_참고표'!$F$55),0)+IFERROR(INDEX($B153:$AT153,1,'번호선택_참고표'!$G$55),0)+IFERROR(INDEX($B153:$AT153,1,'번호선택_참고표'!$H$55),0)</f>
        <v/>
      </c>
      <c r="AW153" s="64">
        <f>IF(OR('번호선택_참고표'!$C$55=$AU153,'번호선택_참고표'!$D$55=$AU153,'번호선택_참고표'!$E$55=$AU153,'번호선택_참고표'!$F$55=$AU153,'번호선택_참고표'!$G$55=$AU153,'번호선택_참고표'!$H$55=$AU153),1,0)</f>
        <v/>
      </c>
      <c r="AX153" s="64">
        <f>IF(AV153=6,6,IF(AND(AV153=5,AW153=1),5,IF(AND(AV153=5,AW153=0),4,IF(AV153=4,3,IF(AV153=3,2,0)))))</f>
        <v/>
      </c>
      <c r="AY153" s="64">
        <f>IF(AV153=6,"1등",IF(AND(AV153=5,AW153=1),"2등",IF(AND(AV153=5,AW153=0),"3등",IF(AV153=4,"4등",IF(AV153=3,"5등","-")))))</f>
        <v/>
      </c>
      <c r="AZ153" s="64">
        <f>AV153*10000+AW153*1000+ROW()</f>
        <v/>
      </c>
      <c r="BB153" s="63" t="inlineStr">
        <is>
          <t>1 5 13 26 29 34</t>
        </is>
      </c>
    </row>
    <row r="154">
      <c r="A154" s="64" t="n">
        <v>153</v>
      </c>
      <c r="B154" t="n">
        <v>0</v>
      </c>
      <c r="C154" t="n">
        <v>0</v>
      </c>
      <c r="D154" t="n">
        <v>1</v>
      </c>
      <c r="E154" t="n">
        <v>0</v>
      </c>
      <c r="F154" t="n">
        <v>0</v>
      </c>
      <c r="G154" t="n">
        <v>0</v>
      </c>
      <c r="H154" t="n">
        <v>0</v>
      </c>
      <c r="I154" t="n">
        <v>1</v>
      </c>
      <c r="J154" t="n">
        <v>0</v>
      </c>
      <c r="K154" t="n">
        <v>0</v>
      </c>
      <c r="L154" t="n">
        <v>1</v>
      </c>
      <c r="M154" t="n">
        <v>1</v>
      </c>
      <c r="N154" t="n">
        <v>1</v>
      </c>
      <c r="O154" t="n">
        <v>0</v>
      </c>
      <c r="P154" t="n">
        <v>0</v>
      </c>
      <c r="Q154" t="n">
        <v>0</v>
      </c>
      <c r="R154" t="n">
        <v>0</v>
      </c>
      <c r="S154" t="n">
        <v>0</v>
      </c>
      <c r="T154" t="n">
        <v>0</v>
      </c>
      <c r="U154" t="n">
        <v>0</v>
      </c>
      <c r="V154" t="n">
        <v>0</v>
      </c>
      <c r="W154" t="n">
        <v>0</v>
      </c>
      <c r="X154" t="n">
        <v>0</v>
      </c>
      <c r="Y154" t="n">
        <v>0</v>
      </c>
      <c r="Z154" t="n">
        <v>0</v>
      </c>
      <c r="AA154" t="n">
        <v>0</v>
      </c>
      <c r="AB154" t="n">
        <v>0</v>
      </c>
      <c r="AC154" t="n">
        <v>0</v>
      </c>
      <c r="AD154" t="n">
        <v>0</v>
      </c>
      <c r="AE154" t="n">
        <v>0</v>
      </c>
      <c r="AF154" t="n">
        <v>0</v>
      </c>
      <c r="AG154" t="n">
        <v>0</v>
      </c>
      <c r="AH154" t="n">
        <v>0</v>
      </c>
      <c r="AI154" t="n">
        <v>0</v>
      </c>
      <c r="AJ154" t="n">
        <v>0</v>
      </c>
      <c r="AK154" t="n">
        <v>1</v>
      </c>
      <c r="AL154" t="n">
        <v>0</v>
      </c>
      <c r="AM154" t="n">
        <v>0</v>
      </c>
      <c r="AN154" t="n">
        <v>0</v>
      </c>
      <c r="AO154" t="n">
        <v>0</v>
      </c>
      <c r="AP154" t="n">
        <v>0</v>
      </c>
      <c r="AQ154" t="n">
        <v>0</v>
      </c>
      <c r="AR154" t="n">
        <v>0</v>
      </c>
      <c r="AS154" t="n">
        <v>0</v>
      </c>
      <c r="AT154" t="n">
        <v>0</v>
      </c>
      <c r="AU154" s="63" t="n">
        <v>33</v>
      </c>
      <c r="AV154" s="64">
        <f>IFERROR(INDEX($B154:$AT154,1,'번호선택_참고표'!$C$55),0)+IFERROR(INDEX($B154:$AT154,1,'번호선택_참고표'!$D$55),0)+IFERROR(INDEX($B154:$AT154,1,'번호선택_참고표'!$E$55),0)+IFERROR(INDEX($B154:$AT154,1,'번호선택_참고표'!$F$55),0)+IFERROR(INDEX($B154:$AT154,1,'번호선택_참고표'!$G$55),0)+IFERROR(INDEX($B154:$AT154,1,'번호선택_참고표'!$H$55),0)</f>
        <v/>
      </c>
      <c r="AW154" s="64">
        <f>IF(OR('번호선택_참고표'!$C$55=$AU154,'번호선택_참고표'!$D$55=$AU154,'번호선택_참고표'!$E$55=$AU154,'번호선택_참고표'!$F$55=$AU154,'번호선택_참고표'!$G$55=$AU154,'번호선택_참고표'!$H$55=$AU154),1,0)</f>
        <v/>
      </c>
      <c r="AX154" s="64">
        <f>IF(AV154=6,6,IF(AND(AV154=5,AW154=1),5,IF(AND(AV154=5,AW154=0),4,IF(AV154=4,3,IF(AV154=3,2,0)))))</f>
        <v/>
      </c>
      <c r="AY154" s="64">
        <f>IF(AV154=6,"1등",IF(AND(AV154=5,AW154=1),"2등",IF(AND(AV154=5,AW154=0),"3등",IF(AV154=4,"4등",IF(AV154=3,"5등","-")))))</f>
        <v/>
      </c>
      <c r="AZ154" s="64">
        <f>AV154*10000+AW154*1000+ROW()</f>
        <v/>
      </c>
      <c r="BB154" s="63" t="inlineStr">
        <is>
          <t>3 8 11 12 13 36</t>
        </is>
      </c>
    </row>
    <row r="155">
      <c r="A155" s="64" t="n">
        <v>154</v>
      </c>
      <c r="B155" t="n">
        <v>0</v>
      </c>
      <c r="C155" t="n">
        <v>0</v>
      </c>
      <c r="D155" t="n">
        <v>0</v>
      </c>
      <c r="E155" t="n">
        <v>0</v>
      </c>
      <c r="F155" t="n">
        <v>0</v>
      </c>
      <c r="G155" t="n">
        <v>1</v>
      </c>
      <c r="H155" t="n">
        <v>0</v>
      </c>
      <c r="I155" t="n">
        <v>0</v>
      </c>
      <c r="J155" t="n">
        <v>0</v>
      </c>
      <c r="K155" t="n">
        <v>0</v>
      </c>
      <c r="L155" t="n">
        <v>0</v>
      </c>
      <c r="M155" t="n">
        <v>0</v>
      </c>
      <c r="N155" t="n">
        <v>0</v>
      </c>
      <c r="O155" t="n">
        <v>0</v>
      </c>
      <c r="P155" t="n">
        <v>0</v>
      </c>
      <c r="Q155" t="n">
        <v>0</v>
      </c>
      <c r="R155" t="n">
        <v>0</v>
      </c>
      <c r="S155" t="n">
        <v>0</v>
      </c>
      <c r="T155" t="n">
        <v>1</v>
      </c>
      <c r="U155" t="n">
        <v>0</v>
      </c>
      <c r="V155" t="n">
        <v>1</v>
      </c>
      <c r="W155" t="n">
        <v>0</v>
      </c>
      <c r="X155" t="n">
        <v>0</v>
      </c>
      <c r="Y155" t="n">
        <v>0</v>
      </c>
      <c r="Z155" t="n">
        <v>0</v>
      </c>
      <c r="AA155" t="n">
        <v>0</v>
      </c>
      <c r="AB155" t="n">
        <v>0</v>
      </c>
      <c r="AC155" t="n">
        <v>0</v>
      </c>
      <c r="AD155" t="n">
        <v>0</v>
      </c>
      <c r="AE155" t="n">
        <v>0</v>
      </c>
      <c r="AF155" t="n">
        <v>0</v>
      </c>
      <c r="AG155" t="n">
        <v>0</v>
      </c>
      <c r="AH155" t="n">
        <v>0</v>
      </c>
      <c r="AI155" t="n">
        <v>0</v>
      </c>
      <c r="AJ155" t="n">
        <v>1</v>
      </c>
      <c r="AK155" t="n">
        <v>0</v>
      </c>
      <c r="AL155" t="n">
        <v>0</v>
      </c>
      <c r="AM155" t="n">
        <v>0</v>
      </c>
      <c r="AN155" t="n">
        <v>0</v>
      </c>
      <c r="AO155" t="n">
        <v>1</v>
      </c>
      <c r="AP155" t="n">
        <v>0</v>
      </c>
      <c r="AQ155" t="n">
        <v>0</v>
      </c>
      <c r="AR155" t="n">
        <v>0</v>
      </c>
      <c r="AS155" t="n">
        <v>0</v>
      </c>
      <c r="AT155" t="n">
        <v>1</v>
      </c>
      <c r="AU155" s="63" t="n">
        <v>20</v>
      </c>
      <c r="AV155" s="64">
        <f>IFERROR(INDEX($B155:$AT155,1,'번호선택_참고표'!$C$55),0)+IFERROR(INDEX($B155:$AT155,1,'번호선택_참고표'!$D$55),0)+IFERROR(INDEX($B155:$AT155,1,'번호선택_참고표'!$E$55),0)+IFERROR(INDEX($B155:$AT155,1,'번호선택_참고표'!$F$55),0)+IFERROR(INDEX($B155:$AT155,1,'번호선택_참고표'!$G$55),0)+IFERROR(INDEX($B155:$AT155,1,'번호선택_참고표'!$H$55),0)</f>
        <v/>
      </c>
      <c r="AW155" s="64">
        <f>IF(OR('번호선택_참고표'!$C$55=$AU155,'번호선택_참고표'!$D$55=$AU155,'번호선택_참고표'!$E$55=$AU155,'번호선택_참고표'!$F$55=$AU155,'번호선택_참고표'!$G$55=$AU155,'번호선택_참고표'!$H$55=$AU155),1,0)</f>
        <v/>
      </c>
      <c r="AX155" s="64">
        <f>IF(AV155=6,6,IF(AND(AV155=5,AW155=1),5,IF(AND(AV155=5,AW155=0),4,IF(AV155=4,3,IF(AV155=3,2,0)))))</f>
        <v/>
      </c>
      <c r="AY155" s="64">
        <f>IF(AV155=6,"1등",IF(AND(AV155=5,AW155=1),"2등",IF(AND(AV155=5,AW155=0),"3등",IF(AV155=4,"4등",IF(AV155=3,"5등","-")))))</f>
        <v/>
      </c>
      <c r="AZ155" s="64">
        <f>AV155*10000+AW155*1000+ROW()</f>
        <v/>
      </c>
      <c r="BB155" s="63" t="inlineStr">
        <is>
          <t>6 19 21 35 40 45</t>
        </is>
      </c>
    </row>
    <row r="156">
      <c r="A156" s="64" t="n">
        <v>155</v>
      </c>
      <c r="B156" t="n">
        <v>0</v>
      </c>
      <c r="C156" t="n">
        <v>0</v>
      </c>
      <c r="D156" t="n">
        <v>0</v>
      </c>
      <c r="E156" t="n">
        <v>0</v>
      </c>
      <c r="F156" t="n">
        <v>0</v>
      </c>
      <c r="G156" t="n">
        <v>0</v>
      </c>
      <c r="H156" t="n">
        <v>0</v>
      </c>
      <c r="I156" t="n">
        <v>0</v>
      </c>
      <c r="J156" t="n">
        <v>0</v>
      </c>
      <c r="K156" t="n">
        <v>0</v>
      </c>
      <c r="L156" t="n">
        <v>0</v>
      </c>
      <c r="M156" t="n">
        <v>0</v>
      </c>
      <c r="N156" t="n">
        <v>0</v>
      </c>
      <c r="O156" t="n">
        <v>0</v>
      </c>
      <c r="P156" t="n">
        <v>0</v>
      </c>
      <c r="Q156" t="n">
        <v>1</v>
      </c>
      <c r="R156" t="n">
        <v>0</v>
      </c>
      <c r="S156" t="n">
        <v>0</v>
      </c>
      <c r="T156" t="n">
        <v>1</v>
      </c>
      <c r="U156" t="n">
        <v>1</v>
      </c>
      <c r="V156" t="n">
        <v>0</v>
      </c>
      <c r="W156" t="n">
        <v>0</v>
      </c>
      <c r="X156" t="n">
        <v>0</v>
      </c>
      <c r="Y156" t="n">
        <v>0</v>
      </c>
      <c r="Z156" t="n">
        <v>0</v>
      </c>
      <c r="AA156" t="n">
        <v>0</v>
      </c>
      <c r="AB156" t="n">
        <v>0</v>
      </c>
      <c r="AC156" t="n">
        <v>0</v>
      </c>
      <c r="AD156" t="n">
        <v>0</v>
      </c>
      <c r="AE156" t="n">
        <v>0</v>
      </c>
      <c r="AF156" t="n">
        <v>0</v>
      </c>
      <c r="AG156" t="n">
        <v>1</v>
      </c>
      <c r="AH156" t="n">
        <v>1</v>
      </c>
      <c r="AI156" t="n">
        <v>0</v>
      </c>
      <c r="AJ156" t="n">
        <v>0</v>
      </c>
      <c r="AK156" t="n">
        <v>0</v>
      </c>
      <c r="AL156" t="n">
        <v>0</v>
      </c>
      <c r="AM156" t="n">
        <v>0</v>
      </c>
      <c r="AN156" t="n">
        <v>0</v>
      </c>
      <c r="AO156" t="n">
        <v>0</v>
      </c>
      <c r="AP156" t="n">
        <v>1</v>
      </c>
      <c r="AQ156" t="n">
        <v>0</v>
      </c>
      <c r="AR156" t="n">
        <v>0</v>
      </c>
      <c r="AS156" t="n">
        <v>0</v>
      </c>
      <c r="AT156" t="n">
        <v>0</v>
      </c>
      <c r="AU156" s="63" t="n">
        <v>4</v>
      </c>
      <c r="AV156" s="64">
        <f>IFERROR(INDEX($B156:$AT156,1,'번호선택_참고표'!$C$55),0)+IFERROR(INDEX($B156:$AT156,1,'번호선택_참고표'!$D$55),0)+IFERROR(INDEX($B156:$AT156,1,'번호선택_참고표'!$E$55),0)+IFERROR(INDEX($B156:$AT156,1,'번호선택_참고표'!$F$55),0)+IFERROR(INDEX($B156:$AT156,1,'번호선택_참고표'!$G$55),0)+IFERROR(INDEX($B156:$AT156,1,'번호선택_참고표'!$H$55),0)</f>
        <v/>
      </c>
      <c r="AW156" s="64">
        <f>IF(OR('번호선택_참고표'!$C$55=$AU156,'번호선택_참고표'!$D$55=$AU156,'번호선택_참고표'!$E$55=$AU156,'번호선택_참고표'!$F$55=$AU156,'번호선택_참고표'!$G$55=$AU156,'번호선택_참고표'!$H$55=$AU156),1,0)</f>
        <v/>
      </c>
      <c r="AX156" s="64">
        <f>IF(AV156=6,6,IF(AND(AV156=5,AW156=1),5,IF(AND(AV156=5,AW156=0),4,IF(AV156=4,3,IF(AV156=3,2,0)))))</f>
        <v/>
      </c>
      <c r="AY156" s="64">
        <f>IF(AV156=6,"1등",IF(AND(AV156=5,AW156=1),"2등",IF(AND(AV156=5,AW156=0),"3등",IF(AV156=4,"4등",IF(AV156=3,"5등","-")))))</f>
        <v/>
      </c>
      <c r="AZ156" s="64">
        <f>AV156*10000+AW156*1000+ROW()</f>
        <v/>
      </c>
      <c r="BB156" s="63" t="inlineStr">
        <is>
          <t>16 19 20 32 33 41</t>
        </is>
      </c>
    </row>
    <row r="157">
      <c r="A157" s="64" t="n">
        <v>156</v>
      </c>
      <c r="B157" t="n">
        <v>0</v>
      </c>
      <c r="C157" t="n">
        <v>0</v>
      </c>
      <c r="D157" t="n">
        <v>0</v>
      </c>
      <c r="E157" t="n">
        <v>0</v>
      </c>
      <c r="F157" t="n">
        <v>1</v>
      </c>
      <c r="G157" t="n">
        <v>0</v>
      </c>
      <c r="H157" t="n">
        <v>0</v>
      </c>
      <c r="I157" t="n">
        <v>0</v>
      </c>
      <c r="J157" t="n">
        <v>0</v>
      </c>
      <c r="K157" t="n">
        <v>0</v>
      </c>
      <c r="L157" t="n">
        <v>0</v>
      </c>
      <c r="M157" t="n">
        <v>0</v>
      </c>
      <c r="N157" t="n">
        <v>0</v>
      </c>
      <c r="O157" t="n">
        <v>0</v>
      </c>
      <c r="P157" t="n">
        <v>0</v>
      </c>
      <c r="Q157" t="n">
        <v>0</v>
      </c>
      <c r="R157" t="n">
        <v>0</v>
      </c>
      <c r="S157" t="n">
        <v>1</v>
      </c>
      <c r="T157" t="n">
        <v>0</v>
      </c>
      <c r="U157" t="n">
        <v>0</v>
      </c>
      <c r="V157" t="n">
        <v>0</v>
      </c>
      <c r="W157" t="n">
        <v>0</v>
      </c>
      <c r="X157" t="n">
        <v>0</v>
      </c>
      <c r="Y157" t="n">
        <v>0</v>
      </c>
      <c r="Z157" t="n">
        <v>0</v>
      </c>
      <c r="AA157" t="n">
        <v>0</v>
      </c>
      <c r="AB157" t="n">
        <v>0</v>
      </c>
      <c r="AC157" t="n">
        <v>1</v>
      </c>
      <c r="AD157" t="n">
        <v>0</v>
      </c>
      <c r="AE157" t="n">
        <v>1</v>
      </c>
      <c r="AF157" t="n">
        <v>0</v>
      </c>
      <c r="AG157" t="n">
        <v>0</v>
      </c>
      <c r="AH157" t="n">
        <v>0</v>
      </c>
      <c r="AI157" t="n">
        <v>0</v>
      </c>
      <c r="AJ157" t="n">
        <v>0</v>
      </c>
      <c r="AK157" t="n">
        <v>0</v>
      </c>
      <c r="AL157" t="n">
        <v>0</v>
      </c>
      <c r="AM157" t="n">
        <v>0</v>
      </c>
      <c r="AN157" t="n">
        <v>0</v>
      </c>
      <c r="AO157" t="n">
        <v>0</v>
      </c>
      <c r="AP157" t="n">
        <v>0</v>
      </c>
      <c r="AQ157" t="n">
        <v>1</v>
      </c>
      <c r="AR157" t="n">
        <v>0</v>
      </c>
      <c r="AS157" t="n">
        <v>0</v>
      </c>
      <c r="AT157" t="n">
        <v>1</v>
      </c>
      <c r="AU157" s="63" t="n">
        <v>2</v>
      </c>
      <c r="AV157" s="64">
        <f>IFERROR(INDEX($B157:$AT157,1,'번호선택_참고표'!$C$55),0)+IFERROR(INDEX($B157:$AT157,1,'번호선택_참고표'!$D$55),0)+IFERROR(INDEX($B157:$AT157,1,'번호선택_참고표'!$E$55),0)+IFERROR(INDEX($B157:$AT157,1,'번호선택_참고표'!$F$55),0)+IFERROR(INDEX($B157:$AT157,1,'번호선택_참고표'!$G$55),0)+IFERROR(INDEX($B157:$AT157,1,'번호선택_참고표'!$H$55),0)</f>
        <v/>
      </c>
      <c r="AW157" s="64">
        <f>IF(OR('번호선택_참고표'!$C$55=$AU157,'번호선택_참고표'!$D$55=$AU157,'번호선택_참고표'!$E$55=$AU157,'번호선택_참고표'!$F$55=$AU157,'번호선택_참고표'!$G$55=$AU157,'번호선택_참고표'!$H$55=$AU157),1,0)</f>
        <v/>
      </c>
      <c r="AX157" s="64">
        <f>IF(AV157=6,6,IF(AND(AV157=5,AW157=1),5,IF(AND(AV157=5,AW157=0),4,IF(AV157=4,3,IF(AV157=3,2,0)))))</f>
        <v/>
      </c>
      <c r="AY157" s="64">
        <f>IF(AV157=6,"1등",IF(AND(AV157=5,AW157=1),"2등",IF(AND(AV157=5,AW157=0),"3등",IF(AV157=4,"4등",IF(AV157=3,"5등","-")))))</f>
        <v/>
      </c>
      <c r="AZ157" s="64">
        <f>AV157*10000+AW157*1000+ROW()</f>
        <v/>
      </c>
      <c r="BB157" s="63" t="inlineStr">
        <is>
          <t>5 18 28 30 42 45</t>
        </is>
      </c>
    </row>
    <row r="158">
      <c r="A158" s="64" t="n">
        <v>157</v>
      </c>
      <c r="B158" t="n">
        <v>0</v>
      </c>
      <c r="C158" t="n">
        <v>0</v>
      </c>
      <c r="D158" t="n">
        <v>0</v>
      </c>
      <c r="E158" t="n">
        <v>0</v>
      </c>
      <c r="F158" t="n">
        <v>0</v>
      </c>
      <c r="G158" t="n">
        <v>0</v>
      </c>
      <c r="H158" t="n">
        <v>0</v>
      </c>
      <c r="I158" t="n">
        <v>0</v>
      </c>
      <c r="J158" t="n">
        <v>0</v>
      </c>
      <c r="K158" t="n">
        <v>0</v>
      </c>
      <c r="L158" t="n">
        <v>0</v>
      </c>
      <c r="M158" t="n">
        <v>0</v>
      </c>
      <c r="N158" t="n">
        <v>0</v>
      </c>
      <c r="O158" t="n">
        <v>0</v>
      </c>
      <c r="P158" t="n">
        <v>0</v>
      </c>
      <c r="Q158" t="n">
        <v>0</v>
      </c>
      <c r="R158" t="n">
        <v>0</v>
      </c>
      <c r="S158" t="n">
        <v>0</v>
      </c>
      <c r="T158" t="n">
        <v>1</v>
      </c>
      <c r="U158" t="n">
        <v>0</v>
      </c>
      <c r="V158" t="n">
        <v>0</v>
      </c>
      <c r="W158" t="n">
        <v>0</v>
      </c>
      <c r="X158" t="n">
        <v>0</v>
      </c>
      <c r="Y158" t="n">
        <v>0</v>
      </c>
      <c r="Z158" t="n">
        <v>0</v>
      </c>
      <c r="AA158" t="n">
        <v>1</v>
      </c>
      <c r="AB158" t="n">
        <v>0</v>
      </c>
      <c r="AC158" t="n">
        <v>0</v>
      </c>
      <c r="AD158" t="n">
        <v>0</v>
      </c>
      <c r="AE158" t="n">
        <v>1</v>
      </c>
      <c r="AF158" t="n">
        <v>0</v>
      </c>
      <c r="AG158" t="n">
        <v>0</v>
      </c>
      <c r="AH158" t="n">
        <v>1</v>
      </c>
      <c r="AI158" t="n">
        <v>0</v>
      </c>
      <c r="AJ158" t="n">
        <v>1</v>
      </c>
      <c r="AK158" t="n">
        <v>0</v>
      </c>
      <c r="AL158" t="n">
        <v>0</v>
      </c>
      <c r="AM158" t="n">
        <v>0</v>
      </c>
      <c r="AN158" t="n">
        <v>1</v>
      </c>
      <c r="AO158" t="n">
        <v>0</v>
      </c>
      <c r="AP158" t="n">
        <v>0</v>
      </c>
      <c r="AQ158" t="n">
        <v>0</v>
      </c>
      <c r="AR158" t="n">
        <v>0</v>
      </c>
      <c r="AS158" t="n">
        <v>0</v>
      </c>
      <c r="AT158" t="n">
        <v>0</v>
      </c>
      <c r="AU158" s="63" t="n">
        <v>37</v>
      </c>
      <c r="AV158" s="64">
        <f>IFERROR(INDEX($B158:$AT158,1,'번호선택_참고표'!$C$55),0)+IFERROR(INDEX($B158:$AT158,1,'번호선택_참고표'!$D$55),0)+IFERROR(INDEX($B158:$AT158,1,'번호선택_참고표'!$E$55),0)+IFERROR(INDEX($B158:$AT158,1,'번호선택_참고표'!$F$55),0)+IFERROR(INDEX($B158:$AT158,1,'번호선택_참고표'!$G$55),0)+IFERROR(INDEX($B158:$AT158,1,'번호선택_참고표'!$H$55),0)</f>
        <v/>
      </c>
      <c r="AW158" s="64">
        <f>IF(OR('번호선택_참고표'!$C$55=$AU158,'번호선택_참고표'!$D$55=$AU158,'번호선택_참고표'!$E$55=$AU158,'번호선택_참고표'!$F$55=$AU158,'번호선택_참고표'!$G$55=$AU158,'번호선택_참고표'!$H$55=$AU158),1,0)</f>
        <v/>
      </c>
      <c r="AX158" s="64">
        <f>IF(AV158=6,6,IF(AND(AV158=5,AW158=1),5,IF(AND(AV158=5,AW158=0),4,IF(AV158=4,3,IF(AV158=3,2,0)))))</f>
        <v/>
      </c>
      <c r="AY158" s="64">
        <f>IF(AV158=6,"1등",IF(AND(AV158=5,AW158=1),"2등",IF(AND(AV158=5,AW158=0),"3등",IF(AV158=4,"4등",IF(AV158=3,"5등","-")))))</f>
        <v/>
      </c>
      <c r="AZ158" s="64">
        <f>AV158*10000+AW158*1000+ROW()</f>
        <v/>
      </c>
      <c r="BB158" s="63" t="inlineStr">
        <is>
          <t>19 26 30 33 35 39</t>
        </is>
      </c>
    </row>
    <row r="159">
      <c r="A159" s="64" t="n">
        <v>158</v>
      </c>
      <c r="B159" t="n">
        <v>0</v>
      </c>
      <c r="C159" t="n">
        <v>0</v>
      </c>
      <c r="D159" t="n">
        <v>0</v>
      </c>
      <c r="E159" t="n">
        <v>1</v>
      </c>
      <c r="F159" t="n">
        <v>0</v>
      </c>
      <c r="G159" t="n">
        <v>0</v>
      </c>
      <c r="H159" t="n">
        <v>0</v>
      </c>
      <c r="I159" t="n">
        <v>0</v>
      </c>
      <c r="J159" t="n">
        <v>1</v>
      </c>
      <c r="K159" t="n">
        <v>0</v>
      </c>
      <c r="L159" t="n">
        <v>0</v>
      </c>
      <c r="M159" t="n">
        <v>0</v>
      </c>
      <c r="N159" t="n">
        <v>1</v>
      </c>
      <c r="O159" t="n">
        <v>0</v>
      </c>
      <c r="P159" t="n">
        <v>0</v>
      </c>
      <c r="Q159" t="n">
        <v>0</v>
      </c>
      <c r="R159" t="n">
        <v>0</v>
      </c>
      <c r="S159" t="n">
        <v>1</v>
      </c>
      <c r="T159" t="n">
        <v>0</v>
      </c>
      <c r="U159" t="n">
        <v>0</v>
      </c>
      <c r="V159" t="n">
        <v>1</v>
      </c>
      <c r="W159" t="n">
        <v>0</v>
      </c>
      <c r="X159" t="n">
        <v>0</v>
      </c>
      <c r="Y159" t="n">
        <v>0</v>
      </c>
      <c r="Z159" t="n">
        <v>0</v>
      </c>
      <c r="AA159" t="n">
        <v>0</v>
      </c>
      <c r="AB159" t="n">
        <v>0</v>
      </c>
      <c r="AC159" t="n">
        <v>0</v>
      </c>
      <c r="AD159" t="n">
        <v>0</v>
      </c>
      <c r="AE159" t="n">
        <v>0</v>
      </c>
      <c r="AF159" t="n">
        <v>0</v>
      </c>
      <c r="AG159" t="n">
        <v>0</v>
      </c>
      <c r="AH159" t="n">
        <v>0</v>
      </c>
      <c r="AI159" t="n">
        <v>1</v>
      </c>
      <c r="AJ159" t="n">
        <v>0</v>
      </c>
      <c r="AK159" t="n">
        <v>0</v>
      </c>
      <c r="AL159" t="n">
        <v>0</v>
      </c>
      <c r="AM159" t="n">
        <v>0</v>
      </c>
      <c r="AN159" t="n">
        <v>0</v>
      </c>
      <c r="AO159" t="n">
        <v>0</v>
      </c>
      <c r="AP159" t="n">
        <v>0</v>
      </c>
      <c r="AQ159" t="n">
        <v>0</v>
      </c>
      <c r="AR159" t="n">
        <v>0</v>
      </c>
      <c r="AS159" t="n">
        <v>0</v>
      </c>
      <c r="AT159" t="n">
        <v>0</v>
      </c>
      <c r="AU159" s="63" t="n">
        <v>7</v>
      </c>
      <c r="AV159" s="64">
        <f>IFERROR(INDEX($B159:$AT159,1,'번호선택_참고표'!$C$55),0)+IFERROR(INDEX($B159:$AT159,1,'번호선택_참고표'!$D$55),0)+IFERROR(INDEX($B159:$AT159,1,'번호선택_참고표'!$E$55),0)+IFERROR(INDEX($B159:$AT159,1,'번호선택_참고표'!$F$55),0)+IFERROR(INDEX($B159:$AT159,1,'번호선택_참고표'!$G$55),0)+IFERROR(INDEX($B159:$AT159,1,'번호선택_참고표'!$H$55),0)</f>
        <v/>
      </c>
      <c r="AW159" s="64">
        <f>IF(OR('번호선택_참고표'!$C$55=$AU159,'번호선택_참고표'!$D$55=$AU159,'번호선택_참고표'!$E$55=$AU159,'번호선택_참고표'!$F$55=$AU159,'번호선택_참고표'!$G$55=$AU159,'번호선택_참고표'!$H$55=$AU159),1,0)</f>
        <v/>
      </c>
      <c r="AX159" s="64">
        <f>IF(AV159=6,6,IF(AND(AV159=5,AW159=1),5,IF(AND(AV159=5,AW159=0),4,IF(AV159=4,3,IF(AV159=3,2,0)))))</f>
        <v/>
      </c>
      <c r="AY159" s="64">
        <f>IF(AV159=6,"1등",IF(AND(AV159=5,AW159=1),"2등",IF(AND(AV159=5,AW159=0),"3등",IF(AV159=4,"4등",IF(AV159=3,"5등","-")))))</f>
        <v/>
      </c>
      <c r="AZ159" s="64">
        <f>AV159*10000+AW159*1000+ROW()</f>
        <v/>
      </c>
      <c r="BB159" s="63" t="inlineStr">
        <is>
          <t>4 9 13 18 21 34</t>
        </is>
      </c>
    </row>
    <row r="160">
      <c r="A160" s="64" t="n">
        <v>159</v>
      </c>
      <c r="B160" t="n">
        <v>1</v>
      </c>
      <c r="C160" t="n">
        <v>0</v>
      </c>
      <c r="D160" t="n">
        <v>0</v>
      </c>
      <c r="E160" t="n">
        <v>0</v>
      </c>
      <c r="F160" t="n">
        <v>0</v>
      </c>
      <c r="G160" t="n">
        <v>0</v>
      </c>
      <c r="H160" t="n">
        <v>0</v>
      </c>
      <c r="I160" t="n">
        <v>0</v>
      </c>
      <c r="J160" t="n">
        <v>0</v>
      </c>
      <c r="K160" t="n">
        <v>0</v>
      </c>
      <c r="L160" t="n">
        <v>0</v>
      </c>
      <c r="M160" t="n">
        <v>0</v>
      </c>
      <c r="N160" t="n">
        <v>0</v>
      </c>
      <c r="O160" t="n">
        <v>0</v>
      </c>
      <c r="P160" t="n">
        <v>0</v>
      </c>
      <c r="Q160" t="n">
        <v>0</v>
      </c>
      <c r="R160" t="n">
        <v>0</v>
      </c>
      <c r="S160" t="n">
        <v>1</v>
      </c>
      <c r="T160" t="n">
        <v>0</v>
      </c>
      <c r="U160" t="n">
        <v>0</v>
      </c>
      <c r="V160" t="n">
        <v>0</v>
      </c>
      <c r="W160" t="n">
        <v>0</v>
      </c>
      <c r="X160" t="n">
        <v>0</v>
      </c>
      <c r="Y160" t="n">
        <v>0</v>
      </c>
      <c r="Z160" t="n">
        <v>0</v>
      </c>
      <c r="AA160" t="n">
        <v>0</v>
      </c>
      <c r="AB160" t="n">
        <v>0</v>
      </c>
      <c r="AC160" t="n">
        <v>0</v>
      </c>
      <c r="AD160" t="n">
        <v>0</v>
      </c>
      <c r="AE160" t="n">
        <v>1</v>
      </c>
      <c r="AF160" t="n">
        <v>0</v>
      </c>
      <c r="AG160" t="n">
        <v>0</v>
      </c>
      <c r="AH160" t="n">
        <v>0</v>
      </c>
      <c r="AI160" t="n">
        <v>0</v>
      </c>
      <c r="AJ160" t="n">
        <v>0</v>
      </c>
      <c r="AK160" t="n">
        <v>0</v>
      </c>
      <c r="AL160" t="n">
        <v>0</v>
      </c>
      <c r="AM160" t="n">
        <v>0</v>
      </c>
      <c r="AN160" t="n">
        <v>0</v>
      </c>
      <c r="AO160" t="n">
        <v>0</v>
      </c>
      <c r="AP160" t="n">
        <v>1</v>
      </c>
      <c r="AQ160" t="n">
        <v>1</v>
      </c>
      <c r="AR160" t="n">
        <v>1</v>
      </c>
      <c r="AS160" t="n">
        <v>0</v>
      </c>
      <c r="AT160" t="n">
        <v>0</v>
      </c>
      <c r="AU160" s="63" t="n">
        <v>32</v>
      </c>
      <c r="AV160" s="64">
        <f>IFERROR(INDEX($B160:$AT160,1,'번호선택_참고표'!$C$55),0)+IFERROR(INDEX($B160:$AT160,1,'번호선택_참고표'!$D$55),0)+IFERROR(INDEX($B160:$AT160,1,'번호선택_참고표'!$E$55),0)+IFERROR(INDEX($B160:$AT160,1,'번호선택_참고표'!$F$55),0)+IFERROR(INDEX($B160:$AT160,1,'번호선택_참고표'!$G$55),0)+IFERROR(INDEX($B160:$AT160,1,'번호선택_참고표'!$H$55),0)</f>
        <v/>
      </c>
      <c r="AW160" s="64">
        <f>IF(OR('번호선택_참고표'!$C$55=$AU160,'번호선택_참고표'!$D$55=$AU160,'번호선택_참고표'!$E$55=$AU160,'번호선택_참고표'!$F$55=$AU160,'번호선택_참고표'!$G$55=$AU160,'번호선택_참고표'!$H$55=$AU160),1,0)</f>
        <v/>
      </c>
      <c r="AX160" s="64">
        <f>IF(AV160=6,6,IF(AND(AV160=5,AW160=1),5,IF(AND(AV160=5,AW160=0),4,IF(AV160=4,3,IF(AV160=3,2,0)))))</f>
        <v/>
      </c>
      <c r="AY160" s="64">
        <f>IF(AV160=6,"1등",IF(AND(AV160=5,AW160=1),"2등",IF(AND(AV160=5,AW160=0),"3등",IF(AV160=4,"4등",IF(AV160=3,"5등","-")))))</f>
        <v/>
      </c>
      <c r="AZ160" s="64">
        <f>AV160*10000+AW160*1000+ROW()</f>
        <v/>
      </c>
      <c r="BB160" s="63" t="inlineStr">
        <is>
          <t>1 18 30 41 42 43</t>
        </is>
      </c>
    </row>
    <row r="161">
      <c r="A161" s="64" t="n">
        <v>160</v>
      </c>
      <c r="B161" t="n">
        <v>0</v>
      </c>
      <c r="C161" t="n">
        <v>0</v>
      </c>
      <c r="D161" t="n">
        <v>1</v>
      </c>
      <c r="E161" t="n">
        <v>0</v>
      </c>
      <c r="F161" t="n">
        <v>0</v>
      </c>
      <c r="G161" t="n">
        <v>0</v>
      </c>
      <c r="H161" t="n">
        <v>1</v>
      </c>
      <c r="I161" t="n">
        <v>1</v>
      </c>
      <c r="J161" t="n">
        <v>0</v>
      </c>
      <c r="K161" t="n">
        <v>0</v>
      </c>
      <c r="L161" t="n">
        <v>0</v>
      </c>
      <c r="M161" t="n">
        <v>0</v>
      </c>
      <c r="N161" t="n">
        <v>0</v>
      </c>
      <c r="O161" t="n">
        <v>0</v>
      </c>
      <c r="P161" t="n">
        <v>0</v>
      </c>
      <c r="Q161" t="n">
        <v>0</v>
      </c>
      <c r="R161" t="n">
        <v>0</v>
      </c>
      <c r="S161" t="n">
        <v>0</v>
      </c>
      <c r="T161" t="n">
        <v>0</v>
      </c>
      <c r="U161" t="n">
        <v>0</v>
      </c>
      <c r="V161" t="n">
        <v>0</v>
      </c>
      <c r="W161" t="n">
        <v>0</v>
      </c>
      <c r="X161" t="n">
        <v>0</v>
      </c>
      <c r="Y161" t="n">
        <v>0</v>
      </c>
      <c r="Z161" t="n">
        <v>0</v>
      </c>
      <c r="AA161" t="n">
        <v>0</v>
      </c>
      <c r="AB161" t="n">
        <v>0</v>
      </c>
      <c r="AC161" t="n">
        <v>0</v>
      </c>
      <c r="AD161" t="n">
        <v>0</v>
      </c>
      <c r="AE161" t="n">
        <v>0</v>
      </c>
      <c r="AF161" t="n">
        <v>0</v>
      </c>
      <c r="AG161" t="n">
        <v>0</v>
      </c>
      <c r="AH161" t="n">
        <v>0</v>
      </c>
      <c r="AI161" t="n">
        <v>1</v>
      </c>
      <c r="AJ161" t="n">
        <v>0</v>
      </c>
      <c r="AK161" t="n">
        <v>0</v>
      </c>
      <c r="AL161" t="n">
        <v>0</v>
      </c>
      <c r="AM161" t="n">
        <v>0</v>
      </c>
      <c r="AN161" t="n">
        <v>1</v>
      </c>
      <c r="AO161" t="n">
        <v>0</v>
      </c>
      <c r="AP161" t="n">
        <v>1</v>
      </c>
      <c r="AQ161" t="n">
        <v>0</v>
      </c>
      <c r="AR161" t="n">
        <v>0</v>
      </c>
      <c r="AS161" t="n">
        <v>0</v>
      </c>
      <c r="AT161" t="n">
        <v>0</v>
      </c>
      <c r="AU161" s="63" t="n">
        <v>1</v>
      </c>
      <c r="AV161" s="64">
        <f>IFERROR(INDEX($B161:$AT161,1,'번호선택_참고표'!$C$55),0)+IFERROR(INDEX($B161:$AT161,1,'번호선택_참고표'!$D$55),0)+IFERROR(INDEX($B161:$AT161,1,'번호선택_참고표'!$E$55),0)+IFERROR(INDEX($B161:$AT161,1,'번호선택_참고표'!$F$55),0)+IFERROR(INDEX($B161:$AT161,1,'번호선택_참고표'!$G$55),0)+IFERROR(INDEX($B161:$AT161,1,'번호선택_참고표'!$H$55),0)</f>
        <v/>
      </c>
      <c r="AW161" s="64">
        <f>IF(OR('번호선택_참고표'!$C$55=$AU161,'번호선택_참고표'!$D$55=$AU161,'번호선택_참고표'!$E$55=$AU161,'번호선택_참고표'!$F$55=$AU161,'번호선택_참고표'!$G$55=$AU161,'번호선택_참고표'!$H$55=$AU161),1,0)</f>
        <v/>
      </c>
      <c r="AX161" s="64">
        <f>IF(AV161=6,6,IF(AND(AV161=5,AW161=1),5,IF(AND(AV161=5,AW161=0),4,IF(AV161=4,3,IF(AV161=3,2,0)))))</f>
        <v/>
      </c>
      <c r="AY161" s="64">
        <f>IF(AV161=6,"1등",IF(AND(AV161=5,AW161=1),"2등",IF(AND(AV161=5,AW161=0),"3등",IF(AV161=4,"4등",IF(AV161=3,"5등","-")))))</f>
        <v/>
      </c>
      <c r="AZ161" s="64">
        <f>AV161*10000+AW161*1000+ROW()</f>
        <v/>
      </c>
      <c r="BB161" s="63" t="inlineStr">
        <is>
          <t>3 7 8 34 39 41</t>
        </is>
      </c>
    </row>
    <row r="162">
      <c r="A162" s="64" t="n">
        <v>161</v>
      </c>
      <c r="B162" t="n">
        <v>0</v>
      </c>
      <c r="C162" t="n">
        <v>0</v>
      </c>
      <c r="D162" t="n">
        <v>0</v>
      </c>
      <c r="E162" t="n">
        <v>0</v>
      </c>
      <c r="F162" t="n">
        <v>0</v>
      </c>
      <c r="G162" t="n">
        <v>0</v>
      </c>
      <c r="H162" t="n">
        <v>0</v>
      </c>
      <c r="I162" t="n">
        <v>0</v>
      </c>
      <c r="J162" t="n">
        <v>0</v>
      </c>
      <c r="K162" t="n">
        <v>0</v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0</v>
      </c>
      <c r="R162" t="n">
        <v>0</v>
      </c>
      <c r="S162" t="n">
        <v>0</v>
      </c>
      <c r="T162" t="n">
        <v>0</v>
      </c>
      <c r="U162" t="n">
        <v>0</v>
      </c>
      <c r="V162" t="n">
        <v>0</v>
      </c>
      <c r="W162" t="n">
        <v>1</v>
      </c>
      <c r="X162" t="n">
        <v>0</v>
      </c>
      <c r="Y162" t="n">
        <v>0</v>
      </c>
      <c r="Z162" t="n">
        <v>0</v>
      </c>
      <c r="AA162" t="n">
        <v>0</v>
      </c>
      <c r="AB162" t="n">
        <v>0</v>
      </c>
      <c r="AC162" t="n">
        <v>0</v>
      </c>
      <c r="AD162" t="n">
        <v>0</v>
      </c>
      <c r="AE162" t="n">
        <v>0</v>
      </c>
      <c r="AF162" t="n">
        <v>0</v>
      </c>
      <c r="AG162" t="n">
        <v>0</v>
      </c>
      <c r="AH162" t="n">
        <v>0</v>
      </c>
      <c r="AI162" t="n">
        <v>1</v>
      </c>
      <c r="AJ162" t="n">
        <v>0</v>
      </c>
      <c r="AK162" t="n">
        <v>1</v>
      </c>
      <c r="AL162" t="n">
        <v>0</v>
      </c>
      <c r="AM162" t="n">
        <v>0</v>
      </c>
      <c r="AN162" t="n">
        <v>0</v>
      </c>
      <c r="AO162" t="n">
        <v>1</v>
      </c>
      <c r="AP162" t="n">
        <v>0</v>
      </c>
      <c r="AQ162" t="n">
        <v>1</v>
      </c>
      <c r="AR162" t="n">
        <v>0</v>
      </c>
      <c r="AS162" t="n">
        <v>0</v>
      </c>
      <c r="AT162" t="n">
        <v>1</v>
      </c>
      <c r="AU162" s="63" t="n">
        <v>44</v>
      </c>
      <c r="AV162" s="64">
        <f>IFERROR(INDEX($B162:$AT162,1,'번호선택_참고표'!$C$55),0)+IFERROR(INDEX($B162:$AT162,1,'번호선택_참고표'!$D$55),0)+IFERROR(INDEX($B162:$AT162,1,'번호선택_참고표'!$E$55),0)+IFERROR(INDEX($B162:$AT162,1,'번호선택_참고표'!$F$55),0)+IFERROR(INDEX($B162:$AT162,1,'번호선택_참고표'!$G$55),0)+IFERROR(INDEX($B162:$AT162,1,'번호선택_참고표'!$H$55),0)</f>
        <v/>
      </c>
      <c r="AW162" s="64">
        <f>IF(OR('번호선택_참고표'!$C$55=$AU162,'번호선택_참고표'!$D$55=$AU162,'번호선택_참고표'!$E$55=$AU162,'번호선택_참고표'!$F$55=$AU162,'번호선택_참고표'!$G$55=$AU162,'번호선택_참고표'!$H$55=$AU162),1,0)</f>
        <v/>
      </c>
      <c r="AX162" s="64">
        <f>IF(AV162=6,6,IF(AND(AV162=5,AW162=1),5,IF(AND(AV162=5,AW162=0),4,IF(AV162=4,3,IF(AV162=3,2,0)))))</f>
        <v/>
      </c>
      <c r="AY162" s="64">
        <f>IF(AV162=6,"1등",IF(AND(AV162=5,AW162=1),"2등",IF(AND(AV162=5,AW162=0),"3등",IF(AV162=4,"4등",IF(AV162=3,"5등","-")))))</f>
        <v/>
      </c>
      <c r="AZ162" s="64">
        <f>AV162*10000+AW162*1000+ROW()</f>
        <v/>
      </c>
      <c r="BB162" s="63" t="inlineStr">
        <is>
          <t>22 34 36 40 42 45</t>
        </is>
      </c>
    </row>
    <row r="163">
      <c r="A163" s="64" t="n">
        <v>162</v>
      </c>
      <c r="B163" t="n">
        <v>1</v>
      </c>
      <c r="C163" t="n">
        <v>0</v>
      </c>
      <c r="D163" t="n">
        <v>0</v>
      </c>
      <c r="E163" t="n">
        <v>0</v>
      </c>
      <c r="F163" t="n">
        <v>1</v>
      </c>
      <c r="G163" t="n">
        <v>0</v>
      </c>
      <c r="H163" t="n">
        <v>0</v>
      </c>
      <c r="I163" t="n">
        <v>0</v>
      </c>
      <c r="J163" t="n">
        <v>0</v>
      </c>
      <c r="K163" t="n">
        <v>0</v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0</v>
      </c>
      <c r="R163" t="n">
        <v>0</v>
      </c>
      <c r="S163" t="n">
        <v>0</v>
      </c>
      <c r="T163" t="n">
        <v>0</v>
      </c>
      <c r="U163" t="n">
        <v>0</v>
      </c>
      <c r="V163" t="n">
        <v>1</v>
      </c>
      <c r="W163" t="n">
        <v>0</v>
      </c>
      <c r="X163" t="n">
        <v>0</v>
      </c>
      <c r="Y163" t="n">
        <v>0</v>
      </c>
      <c r="Z163" t="n">
        <v>1</v>
      </c>
      <c r="AA163" t="n">
        <v>0</v>
      </c>
      <c r="AB163" t="n">
        <v>0</v>
      </c>
      <c r="AC163" t="n">
        <v>0</v>
      </c>
      <c r="AD163" t="n">
        <v>0</v>
      </c>
      <c r="AE163" t="n">
        <v>0</v>
      </c>
      <c r="AF163" t="n">
        <v>0</v>
      </c>
      <c r="AG163" t="n">
        <v>0</v>
      </c>
      <c r="AH163" t="n">
        <v>0</v>
      </c>
      <c r="AI163" t="n">
        <v>0</v>
      </c>
      <c r="AJ163" t="n">
        <v>0</v>
      </c>
      <c r="AK163" t="n">
        <v>0</v>
      </c>
      <c r="AL163" t="n">
        <v>0</v>
      </c>
      <c r="AM163" t="n">
        <v>1</v>
      </c>
      <c r="AN163" t="n">
        <v>0</v>
      </c>
      <c r="AO163" t="n">
        <v>0</v>
      </c>
      <c r="AP163" t="n">
        <v>1</v>
      </c>
      <c r="AQ163" t="n">
        <v>0</v>
      </c>
      <c r="AR163" t="n">
        <v>0</v>
      </c>
      <c r="AS163" t="n">
        <v>0</v>
      </c>
      <c r="AT163" t="n">
        <v>0</v>
      </c>
      <c r="AU163" s="63" t="n">
        <v>24</v>
      </c>
      <c r="AV163" s="64">
        <f>IFERROR(INDEX($B163:$AT163,1,'번호선택_참고표'!$C$55),0)+IFERROR(INDEX($B163:$AT163,1,'번호선택_참고표'!$D$55),0)+IFERROR(INDEX($B163:$AT163,1,'번호선택_참고표'!$E$55),0)+IFERROR(INDEX($B163:$AT163,1,'번호선택_참고표'!$F$55),0)+IFERROR(INDEX($B163:$AT163,1,'번호선택_참고표'!$G$55),0)+IFERROR(INDEX($B163:$AT163,1,'번호선택_참고표'!$H$55),0)</f>
        <v/>
      </c>
      <c r="AW163" s="64">
        <f>IF(OR('번호선택_참고표'!$C$55=$AU163,'번호선택_참고표'!$D$55=$AU163,'번호선택_참고표'!$E$55=$AU163,'번호선택_참고표'!$F$55=$AU163,'번호선택_참고표'!$G$55=$AU163,'번호선택_참고표'!$H$55=$AU163),1,0)</f>
        <v/>
      </c>
      <c r="AX163" s="64">
        <f>IF(AV163=6,6,IF(AND(AV163=5,AW163=1),5,IF(AND(AV163=5,AW163=0),4,IF(AV163=4,3,IF(AV163=3,2,0)))))</f>
        <v/>
      </c>
      <c r="AY163" s="64">
        <f>IF(AV163=6,"1등",IF(AND(AV163=5,AW163=1),"2등",IF(AND(AV163=5,AW163=0),"3등",IF(AV163=4,"4등",IF(AV163=3,"5등","-")))))</f>
        <v/>
      </c>
      <c r="AZ163" s="64">
        <f>AV163*10000+AW163*1000+ROW()</f>
        <v/>
      </c>
      <c r="BB163" s="63" t="inlineStr">
        <is>
          <t>1 5 21 25 38 41</t>
        </is>
      </c>
    </row>
    <row r="164">
      <c r="A164" s="64" t="n">
        <v>163</v>
      </c>
      <c r="B164" t="n">
        <v>0</v>
      </c>
      <c r="C164" t="n">
        <v>0</v>
      </c>
      <c r="D164" t="n">
        <v>0</v>
      </c>
      <c r="E164" t="n">
        <v>0</v>
      </c>
      <c r="F164" t="n">
        <v>0</v>
      </c>
      <c r="G164" t="n">
        <v>0</v>
      </c>
      <c r="H164" t="n">
        <v>1</v>
      </c>
      <c r="I164" t="n">
        <v>0</v>
      </c>
      <c r="J164" t="n">
        <v>0</v>
      </c>
      <c r="K164" t="n">
        <v>0</v>
      </c>
      <c r="L164" t="n">
        <v>1</v>
      </c>
      <c r="M164" t="n">
        <v>0</v>
      </c>
      <c r="N164" t="n">
        <v>0</v>
      </c>
      <c r="O164" t="n">
        <v>0</v>
      </c>
      <c r="P164" t="n">
        <v>0</v>
      </c>
      <c r="Q164" t="n">
        <v>0</v>
      </c>
      <c r="R164" t="n">
        <v>0</v>
      </c>
      <c r="S164" t="n">
        <v>0</v>
      </c>
      <c r="T164" t="n">
        <v>0</v>
      </c>
      <c r="U164" t="n">
        <v>0</v>
      </c>
      <c r="V164" t="n">
        <v>0</v>
      </c>
      <c r="W164" t="n">
        <v>0</v>
      </c>
      <c r="X164" t="n">
        <v>0</v>
      </c>
      <c r="Y164" t="n">
        <v>0</v>
      </c>
      <c r="Z164" t="n">
        <v>0</v>
      </c>
      <c r="AA164" t="n">
        <v>1</v>
      </c>
      <c r="AB164" t="n">
        <v>0</v>
      </c>
      <c r="AC164" t="n">
        <v>1</v>
      </c>
      <c r="AD164" t="n">
        <v>1</v>
      </c>
      <c r="AE164" t="n">
        <v>0</v>
      </c>
      <c r="AF164" t="n">
        <v>0</v>
      </c>
      <c r="AG164" t="n">
        <v>0</v>
      </c>
      <c r="AH164" t="n">
        <v>0</v>
      </c>
      <c r="AI164" t="n">
        <v>0</v>
      </c>
      <c r="AJ164" t="n">
        <v>0</v>
      </c>
      <c r="AK164" t="n">
        <v>0</v>
      </c>
      <c r="AL164" t="n">
        <v>0</v>
      </c>
      <c r="AM164" t="n">
        <v>0</v>
      </c>
      <c r="AN164" t="n">
        <v>0</v>
      </c>
      <c r="AO164" t="n">
        <v>0</v>
      </c>
      <c r="AP164" t="n">
        <v>0</v>
      </c>
      <c r="AQ164" t="n">
        <v>0</v>
      </c>
      <c r="AR164" t="n">
        <v>0</v>
      </c>
      <c r="AS164" t="n">
        <v>1</v>
      </c>
      <c r="AT164" t="n">
        <v>0</v>
      </c>
      <c r="AU164" s="63" t="n">
        <v>16</v>
      </c>
      <c r="AV164" s="64">
        <f>IFERROR(INDEX($B164:$AT164,1,'번호선택_참고표'!$C$55),0)+IFERROR(INDEX($B164:$AT164,1,'번호선택_참고표'!$D$55),0)+IFERROR(INDEX($B164:$AT164,1,'번호선택_참고표'!$E$55),0)+IFERROR(INDEX($B164:$AT164,1,'번호선택_참고표'!$F$55),0)+IFERROR(INDEX($B164:$AT164,1,'번호선택_참고표'!$G$55),0)+IFERROR(INDEX($B164:$AT164,1,'번호선택_참고표'!$H$55),0)</f>
        <v/>
      </c>
      <c r="AW164" s="64">
        <f>IF(OR('번호선택_참고표'!$C$55=$AU164,'번호선택_참고표'!$D$55=$AU164,'번호선택_참고표'!$E$55=$AU164,'번호선택_참고표'!$F$55=$AU164,'번호선택_참고표'!$G$55=$AU164,'번호선택_참고표'!$H$55=$AU164),1,0)</f>
        <v/>
      </c>
      <c r="AX164" s="64">
        <f>IF(AV164=6,6,IF(AND(AV164=5,AW164=1),5,IF(AND(AV164=5,AW164=0),4,IF(AV164=4,3,IF(AV164=3,2,0)))))</f>
        <v/>
      </c>
      <c r="AY164" s="64">
        <f>IF(AV164=6,"1등",IF(AND(AV164=5,AW164=1),"2등",IF(AND(AV164=5,AW164=0),"3등",IF(AV164=4,"4등",IF(AV164=3,"5등","-")))))</f>
        <v/>
      </c>
      <c r="AZ164" s="64">
        <f>AV164*10000+AW164*1000+ROW()</f>
        <v/>
      </c>
      <c r="BB164" s="63" t="inlineStr">
        <is>
          <t>7 11 26 28 29 44</t>
        </is>
      </c>
    </row>
    <row r="165">
      <c r="A165" s="64" t="n">
        <v>164</v>
      </c>
      <c r="B165" t="n">
        <v>0</v>
      </c>
      <c r="C165" t="n">
        <v>0</v>
      </c>
      <c r="D165" t="n">
        <v>0</v>
      </c>
      <c r="E165" t="n">
        <v>0</v>
      </c>
      <c r="F165" t="n">
        <v>0</v>
      </c>
      <c r="G165" t="n">
        <v>1</v>
      </c>
      <c r="H165" t="n">
        <v>0</v>
      </c>
      <c r="I165" t="n">
        <v>0</v>
      </c>
      <c r="J165" t="n">
        <v>1</v>
      </c>
      <c r="K165" t="n">
        <v>1</v>
      </c>
      <c r="L165" t="n">
        <v>1</v>
      </c>
      <c r="M165" t="n">
        <v>0</v>
      </c>
      <c r="N165" t="n">
        <v>0</v>
      </c>
      <c r="O165" t="n">
        <v>0</v>
      </c>
      <c r="P165" t="n">
        <v>0</v>
      </c>
      <c r="Q165" t="n">
        <v>0</v>
      </c>
      <c r="R165" t="n">
        <v>0</v>
      </c>
      <c r="S165" t="n">
        <v>0</v>
      </c>
      <c r="T165" t="n">
        <v>0</v>
      </c>
      <c r="U165" t="n">
        <v>0</v>
      </c>
      <c r="V165" t="n">
        <v>0</v>
      </c>
      <c r="W165" t="n">
        <v>0</v>
      </c>
      <c r="X165" t="n">
        <v>0</v>
      </c>
      <c r="Y165" t="n">
        <v>0</v>
      </c>
      <c r="Z165" t="n">
        <v>0</v>
      </c>
      <c r="AA165" t="n">
        <v>0</v>
      </c>
      <c r="AB165" t="n">
        <v>0</v>
      </c>
      <c r="AC165" t="n">
        <v>0</v>
      </c>
      <c r="AD165" t="n">
        <v>0</v>
      </c>
      <c r="AE165" t="n">
        <v>0</v>
      </c>
      <c r="AF165" t="n">
        <v>0</v>
      </c>
      <c r="AG165" t="n">
        <v>0</v>
      </c>
      <c r="AH165" t="n">
        <v>0</v>
      </c>
      <c r="AI165" t="n">
        <v>0</v>
      </c>
      <c r="AJ165" t="n">
        <v>0</v>
      </c>
      <c r="AK165" t="n">
        <v>0</v>
      </c>
      <c r="AL165" t="n">
        <v>0</v>
      </c>
      <c r="AM165" t="n">
        <v>0</v>
      </c>
      <c r="AN165" t="n">
        <v>1</v>
      </c>
      <c r="AO165" t="n">
        <v>0</v>
      </c>
      <c r="AP165" t="n">
        <v>1</v>
      </c>
      <c r="AQ165" t="n">
        <v>0</v>
      </c>
      <c r="AR165" t="n">
        <v>0</v>
      </c>
      <c r="AS165" t="n">
        <v>0</v>
      </c>
      <c r="AT165" t="n">
        <v>0</v>
      </c>
      <c r="AU165" s="63" t="n">
        <v>27</v>
      </c>
      <c r="AV165" s="64">
        <f>IFERROR(INDEX($B165:$AT165,1,'번호선택_참고표'!$C$55),0)+IFERROR(INDEX($B165:$AT165,1,'번호선택_참고표'!$D$55),0)+IFERROR(INDEX($B165:$AT165,1,'번호선택_참고표'!$E$55),0)+IFERROR(INDEX($B165:$AT165,1,'번호선택_참고표'!$F$55),0)+IFERROR(INDEX($B165:$AT165,1,'번호선택_참고표'!$G$55),0)+IFERROR(INDEX($B165:$AT165,1,'번호선택_참고표'!$H$55),0)</f>
        <v/>
      </c>
      <c r="AW165" s="64">
        <f>IF(OR('번호선택_참고표'!$C$55=$AU165,'번호선택_참고표'!$D$55=$AU165,'번호선택_참고표'!$E$55=$AU165,'번호선택_참고표'!$F$55=$AU165,'번호선택_참고표'!$G$55=$AU165,'번호선택_참고표'!$H$55=$AU165),1,0)</f>
        <v/>
      </c>
      <c r="AX165" s="64">
        <f>IF(AV165=6,6,IF(AND(AV165=5,AW165=1),5,IF(AND(AV165=5,AW165=0),4,IF(AV165=4,3,IF(AV165=3,2,0)))))</f>
        <v/>
      </c>
      <c r="AY165" s="64">
        <f>IF(AV165=6,"1등",IF(AND(AV165=5,AW165=1),"2등",IF(AND(AV165=5,AW165=0),"3등",IF(AV165=4,"4등",IF(AV165=3,"5등","-")))))</f>
        <v/>
      </c>
      <c r="AZ165" s="64">
        <f>AV165*10000+AW165*1000+ROW()</f>
        <v/>
      </c>
      <c r="BB165" s="63" t="inlineStr">
        <is>
          <t>6 9 10 11 39 41</t>
        </is>
      </c>
    </row>
    <row r="166">
      <c r="A166" s="64" t="n">
        <v>165</v>
      </c>
      <c r="B166" t="n">
        <v>0</v>
      </c>
      <c r="C166" t="n">
        <v>0</v>
      </c>
      <c r="D166" t="n">
        <v>0</v>
      </c>
      <c r="E166" t="n">
        <v>0</v>
      </c>
      <c r="F166" t="n">
        <v>1</v>
      </c>
      <c r="G166" t="n">
        <v>0</v>
      </c>
      <c r="H166" t="n">
        <v>0</v>
      </c>
      <c r="I166" t="n">
        <v>0</v>
      </c>
      <c r="J166" t="n">
        <v>0</v>
      </c>
      <c r="K166" t="n">
        <v>0</v>
      </c>
      <c r="L166" t="n">
        <v>0</v>
      </c>
      <c r="M166" t="n">
        <v>0</v>
      </c>
      <c r="N166" t="n">
        <v>1</v>
      </c>
      <c r="O166" t="n">
        <v>0</v>
      </c>
      <c r="P166" t="n">
        <v>0</v>
      </c>
      <c r="Q166" t="n">
        <v>0</v>
      </c>
      <c r="R166" t="n">
        <v>0</v>
      </c>
      <c r="S166" t="n">
        <v>1</v>
      </c>
      <c r="T166" t="n">
        <v>1</v>
      </c>
      <c r="U166" t="n">
        <v>0</v>
      </c>
      <c r="V166" t="n">
        <v>0</v>
      </c>
      <c r="W166" t="n">
        <v>1</v>
      </c>
      <c r="X166" t="n">
        <v>0</v>
      </c>
      <c r="Y166" t="n">
        <v>0</v>
      </c>
      <c r="Z166" t="n">
        <v>0</v>
      </c>
      <c r="AA166" t="n">
        <v>0</v>
      </c>
      <c r="AB166" t="n">
        <v>0</v>
      </c>
      <c r="AC166" t="n">
        <v>0</v>
      </c>
      <c r="AD166" t="n">
        <v>0</v>
      </c>
      <c r="AE166" t="n">
        <v>0</v>
      </c>
      <c r="AF166" t="n">
        <v>0</v>
      </c>
      <c r="AG166" t="n">
        <v>0</v>
      </c>
      <c r="AH166" t="n">
        <v>0</v>
      </c>
      <c r="AI166" t="n">
        <v>0</v>
      </c>
      <c r="AJ166" t="n">
        <v>0</v>
      </c>
      <c r="AK166" t="n">
        <v>0</v>
      </c>
      <c r="AL166" t="n">
        <v>0</v>
      </c>
      <c r="AM166" t="n">
        <v>0</v>
      </c>
      <c r="AN166" t="n">
        <v>0</v>
      </c>
      <c r="AO166" t="n">
        <v>0</v>
      </c>
      <c r="AP166" t="n">
        <v>0</v>
      </c>
      <c r="AQ166" t="n">
        <v>1</v>
      </c>
      <c r="AR166" t="n">
        <v>0</v>
      </c>
      <c r="AS166" t="n">
        <v>0</v>
      </c>
      <c r="AT166" t="n">
        <v>0</v>
      </c>
      <c r="AU166" s="63" t="n">
        <v>31</v>
      </c>
      <c r="AV166" s="64">
        <f>IFERROR(INDEX($B166:$AT166,1,'번호선택_참고표'!$C$55),0)+IFERROR(INDEX($B166:$AT166,1,'번호선택_참고표'!$D$55),0)+IFERROR(INDEX($B166:$AT166,1,'번호선택_참고표'!$E$55),0)+IFERROR(INDEX($B166:$AT166,1,'번호선택_참고표'!$F$55),0)+IFERROR(INDEX($B166:$AT166,1,'번호선택_참고표'!$G$55),0)+IFERROR(INDEX($B166:$AT166,1,'번호선택_참고표'!$H$55),0)</f>
        <v/>
      </c>
      <c r="AW166" s="64">
        <f>IF(OR('번호선택_참고표'!$C$55=$AU166,'번호선택_참고표'!$D$55=$AU166,'번호선택_참고표'!$E$55=$AU166,'번호선택_참고표'!$F$55=$AU166,'번호선택_참고표'!$G$55=$AU166,'번호선택_참고표'!$H$55=$AU166),1,0)</f>
        <v/>
      </c>
      <c r="AX166" s="64">
        <f>IF(AV166=6,6,IF(AND(AV166=5,AW166=1),5,IF(AND(AV166=5,AW166=0),4,IF(AV166=4,3,IF(AV166=3,2,0)))))</f>
        <v/>
      </c>
      <c r="AY166" s="64">
        <f>IF(AV166=6,"1등",IF(AND(AV166=5,AW166=1),"2등",IF(AND(AV166=5,AW166=0),"3등",IF(AV166=4,"4등",IF(AV166=3,"5등","-")))))</f>
        <v/>
      </c>
      <c r="AZ166" s="64">
        <f>AV166*10000+AW166*1000+ROW()</f>
        <v/>
      </c>
      <c r="BB166" s="63" t="inlineStr">
        <is>
          <t>5 13 18 19 22 42</t>
        </is>
      </c>
    </row>
    <row r="167">
      <c r="A167" s="64" t="n">
        <v>166</v>
      </c>
      <c r="B167" t="n">
        <v>0</v>
      </c>
      <c r="C167" t="n">
        <v>0</v>
      </c>
      <c r="D167" t="n">
        <v>0</v>
      </c>
      <c r="E167" t="n">
        <v>0</v>
      </c>
      <c r="F167" t="n">
        <v>0</v>
      </c>
      <c r="G167" t="n">
        <v>0</v>
      </c>
      <c r="H167" t="n">
        <v>0</v>
      </c>
      <c r="I167" t="n">
        <v>0</v>
      </c>
      <c r="J167" t="n">
        <v>1</v>
      </c>
      <c r="K167" t="n">
        <v>0</v>
      </c>
      <c r="L167" t="n">
        <v>0</v>
      </c>
      <c r="M167" t="n">
        <v>1</v>
      </c>
      <c r="N167" t="n">
        <v>0</v>
      </c>
      <c r="O167" t="n">
        <v>0</v>
      </c>
      <c r="P167" t="n">
        <v>0</v>
      </c>
      <c r="Q167" t="n">
        <v>0</v>
      </c>
      <c r="R167" t="n">
        <v>0</v>
      </c>
      <c r="S167" t="n">
        <v>0</v>
      </c>
      <c r="T167" t="n">
        <v>0</v>
      </c>
      <c r="U167" t="n">
        <v>0</v>
      </c>
      <c r="V167" t="n">
        <v>0</v>
      </c>
      <c r="W167" t="n">
        <v>0</v>
      </c>
      <c r="X167" t="n">
        <v>0</v>
      </c>
      <c r="Y167" t="n">
        <v>0</v>
      </c>
      <c r="Z167" t="n">
        <v>0</v>
      </c>
      <c r="AA167" t="n">
        <v>0</v>
      </c>
      <c r="AB167" t="n">
        <v>1</v>
      </c>
      <c r="AC167" t="n">
        <v>0</v>
      </c>
      <c r="AD167" t="n">
        <v>0</v>
      </c>
      <c r="AE167" t="n">
        <v>0</v>
      </c>
      <c r="AF167" t="n">
        <v>0</v>
      </c>
      <c r="AG167" t="n">
        <v>0</v>
      </c>
      <c r="AH167" t="n">
        <v>0</v>
      </c>
      <c r="AI167" t="n">
        <v>0</v>
      </c>
      <c r="AJ167" t="n">
        <v>0</v>
      </c>
      <c r="AK167" t="n">
        <v>1</v>
      </c>
      <c r="AL167" t="n">
        <v>0</v>
      </c>
      <c r="AM167" t="n">
        <v>0</v>
      </c>
      <c r="AN167" t="n">
        <v>1</v>
      </c>
      <c r="AO167" t="n">
        <v>0</v>
      </c>
      <c r="AP167" t="n">
        <v>0</v>
      </c>
      <c r="AQ167" t="n">
        <v>0</v>
      </c>
      <c r="AR167" t="n">
        <v>0</v>
      </c>
      <c r="AS167" t="n">
        <v>0</v>
      </c>
      <c r="AT167" t="n">
        <v>1</v>
      </c>
      <c r="AU167" s="63" t="n">
        <v>14</v>
      </c>
      <c r="AV167" s="64">
        <f>IFERROR(INDEX($B167:$AT167,1,'번호선택_참고표'!$C$55),0)+IFERROR(INDEX($B167:$AT167,1,'번호선택_참고표'!$D$55),0)+IFERROR(INDEX($B167:$AT167,1,'번호선택_참고표'!$E$55),0)+IFERROR(INDEX($B167:$AT167,1,'번호선택_참고표'!$F$55),0)+IFERROR(INDEX($B167:$AT167,1,'번호선택_참고표'!$G$55),0)+IFERROR(INDEX($B167:$AT167,1,'번호선택_참고표'!$H$55),0)</f>
        <v/>
      </c>
      <c r="AW167" s="64">
        <f>IF(OR('번호선택_참고표'!$C$55=$AU167,'번호선택_참고표'!$D$55=$AU167,'번호선택_참고표'!$E$55=$AU167,'번호선택_참고표'!$F$55=$AU167,'번호선택_참고표'!$G$55=$AU167,'번호선택_참고표'!$H$55=$AU167),1,0)</f>
        <v/>
      </c>
      <c r="AX167" s="64">
        <f>IF(AV167=6,6,IF(AND(AV167=5,AW167=1),5,IF(AND(AV167=5,AW167=0),4,IF(AV167=4,3,IF(AV167=3,2,0)))))</f>
        <v/>
      </c>
      <c r="AY167" s="64">
        <f>IF(AV167=6,"1등",IF(AND(AV167=5,AW167=1),"2등",IF(AND(AV167=5,AW167=0),"3등",IF(AV167=4,"4등",IF(AV167=3,"5등","-")))))</f>
        <v/>
      </c>
      <c r="AZ167" s="64">
        <f>AV167*10000+AW167*1000+ROW()</f>
        <v/>
      </c>
      <c r="BB167" s="63" t="inlineStr">
        <is>
          <t>9 12 27 36 39 45</t>
        </is>
      </c>
    </row>
    <row r="168">
      <c r="A168" s="64" t="n">
        <v>167</v>
      </c>
      <c r="B168" t="n">
        <v>0</v>
      </c>
      <c r="C168" t="n">
        <v>0</v>
      </c>
      <c r="D168" t="n">
        <v>0</v>
      </c>
      <c r="E168" t="n">
        <v>0</v>
      </c>
      <c r="F168" t="n">
        <v>0</v>
      </c>
      <c r="G168" t="n">
        <v>0</v>
      </c>
      <c r="H168" t="n">
        <v>0</v>
      </c>
      <c r="I168" t="n">
        <v>0</v>
      </c>
      <c r="J168" t="n">
        <v>0</v>
      </c>
      <c r="K168" t="n">
        <v>0</v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0</v>
      </c>
      <c r="R168" t="n">
        <v>0</v>
      </c>
      <c r="S168" t="n">
        <v>0</v>
      </c>
      <c r="T168" t="n">
        <v>0</v>
      </c>
      <c r="U168" t="n">
        <v>0</v>
      </c>
      <c r="V168" t="n">
        <v>0</v>
      </c>
      <c r="W168" t="n">
        <v>0</v>
      </c>
      <c r="X168" t="n">
        <v>0</v>
      </c>
      <c r="Y168" t="n">
        <v>1</v>
      </c>
      <c r="Z168" t="n">
        <v>0</v>
      </c>
      <c r="AA168" t="n">
        <v>0</v>
      </c>
      <c r="AB168" t="n">
        <v>1</v>
      </c>
      <c r="AC168" t="n">
        <v>1</v>
      </c>
      <c r="AD168" t="n">
        <v>0</v>
      </c>
      <c r="AE168" t="n">
        <v>1</v>
      </c>
      <c r="AF168" t="n">
        <v>0</v>
      </c>
      <c r="AG168" t="n">
        <v>0</v>
      </c>
      <c r="AH168" t="n">
        <v>0</v>
      </c>
      <c r="AI168" t="n">
        <v>0</v>
      </c>
      <c r="AJ168" t="n">
        <v>0</v>
      </c>
      <c r="AK168" t="n">
        <v>1</v>
      </c>
      <c r="AL168" t="n">
        <v>0</v>
      </c>
      <c r="AM168" t="n">
        <v>0</v>
      </c>
      <c r="AN168" t="n">
        <v>1</v>
      </c>
      <c r="AO168" t="n">
        <v>0</v>
      </c>
      <c r="AP168" t="n">
        <v>0</v>
      </c>
      <c r="AQ168" t="n">
        <v>0</v>
      </c>
      <c r="AR168" t="n">
        <v>0</v>
      </c>
      <c r="AS168" t="n">
        <v>0</v>
      </c>
      <c r="AT168" t="n">
        <v>0</v>
      </c>
      <c r="AU168" s="63" t="n">
        <v>4</v>
      </c>
      <c r="AV168" s="64">
        <f>IFERROR(INDEX($B168:$AT168,1,'번호선택_참고표'!$C$55),0)+IFERROR(INDEX($B168:$AT168,1,'번호선택_참고표'!$D$55),0)+IFERROR(INDEX($B168:$AT168,1,'번호선택_참고표'!$E$55),0)+IFERROR(INDEX($B168:$AT168,1,'번호선택_참고표'!$F$55),0)+IFERROR(INDEX($B168:$AT168,1,'번호선택_참고표'!$G$55),0)+IFERROR(INDEX($B168:$AT168,1,'번호선택_참고표'!$H$55),0)</f>
        <v/>
      </c>
      <c r="AW168" s="64">
        <f>IF(OR('번호선택_참고표'!$C$55=$AU168,'번호선택_참고표'!$D$55=$AU168,'번호선택_참고표'!$E$55=$AU168,'번호선택_참고표'!$F$55=$AU168,'번호선택_참고표'!$G$55=$AU168,'번호선택_참고표'!$H$55=$AU168),1,0)</f>
        <v/>
      </c>
      <c r="AX168" s="64">
        <f>IF(AV168=6,6,IF(AND(AV168=5,AW168=1),5,IF(AND(AV168=5,AW168=0),4,IF(AV168=4,3,IF(AV168=3,2,0)))))</f>
        <v/>
      </c>
      <c r="AY168" s="64">
        <f>IF(AV168=6,"1등",IF(AND(AV168=5,AW168=1),"2등",IF(AND(AV168=5,AW168=0),"3등",IF(AV168=4,"4등",IF(AV168=3,"5등","-")))))</f>
        <v/>
      </c>
      <c r="AZ168" s="64">
        <f>AV168*10000+AW168*1000+ROW()</f>
        <v/>
      </c>
      <c r="BB168" s="63" t="inlineStr">
        <is>
          <t>24 27 28 30 36 39</t>
        </is>
      </c>
    </row>
    <row r="169">
      <c r="A169" s="64" t="n">
        <v>168</v>
      </c>
      <c r="B169" t="n">
        <v>0</v>
      </c>
      <c r="C169" t="n">
        <v>0</v>
      </c>
      <c r="D169" t="n">
        <v>1</v>
      </c>
      <c r="E169" t="n">
        <v>0</v>
      </c>
      <c r="F169" t="n">
        <v>0</v>
      </c>
      <c r="G169" t="n">
        <v>0</v>
      </c>
      <c r="H169" t="n">
        <v>0</v>
      </c>
      <c r="I169" t="n">
        <v>0</v>
      </c>
      <c r="J169" t="n">
        <v>0</v>
      </c>
      <c r="K169" t="n">
        <v>1</v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0</v>
      </c>
      <c r="R169" t="n">
        <v>0</v>
      </c>
      <c r="S169" t="n">
        <v>0</v>
      </c>
      <c r="T169" t="n">
        <v>0</v>
      </c>
      <c r="U169" t="n">
        <v>0</v>
      </c>
      <c r="V169" t="n">
        <v>0</v>
      </c>
      <c r="W169" t="n">
        <v>0</v>
      </c>
      <c r="X169" t="n">
        <v>0</v>
      </c>
      <c r="Y169" t="n">
        <v>0</v>
      </c>
      <c r="Z169" t="n">
        <v>0</v>
      </c>
      <c r="AA169" t="n">
        <v>0</v>
      </c>
      <c r="AB169" t="n">
        <v>0</v>
      </c>
      <c r="AC169" t="n">
        <v>0</v>
      </c>
      <c r="AD169" t="n">
        <v>0</v>
      </c>
      <c r="AE169" t="n">
        <v>0</v>
      </c>
      <c r="AF169" t="n">
        <v>1</v>
      </c>
      <c r="AG169" t="n">
        <v>0</v>
      </c>
      <c r="AH169" t="n">
        <v>0</v>
      </c>
      <c r="AI169" t="n">
        <v>0</v>
      </c>
      <c r="AJ169" t="n">
        <v>0</v>
      </c>
      <c r="AK169" t="n">
        <v>0</v>
      </c>
      <c r="AL169" t="n">
        <v>0</v>
      </c>
      <c r="AM169" t="n">
        <v>0</v>
      </c>
      <c r="AN169" t="n">
        <v>0</v>
      </c>
      <c r="AO169" t="n">
        <v>1</v>
      </c>
      <c r="AP169" t="n">
        <v>0</v>
      </c>
      <c r="AQ169" t="n">
        <v>1</v>
      </c>
      <c r="AR169" t="n">
        <v>1</v>
      </c>
      <c r="AS169" t="n">
        <v>0</v>
      </c>
      <c r="AT169" t="n">
        <v>0</v>
      </c>
      <c r="AU169" s="63" t="n">
        <v>30</v>
      </c>
      <c r="AV169" s="64">
        <f>IFERROR(INDEX($B169:$AT169,1,'번호선택_참고표'!$C$55),0)+IFERROR(INDEX($B169:$AT169,1,'번호선택_참고표'!$D$55),0)+IFERROR(INDEX($B169:$AT169,1,'번호선택_참고표'!$E$55),0)+IFERROR(INDEX($B169:$AT169,1,'번호선택_참고표'!$F$55),0)+IFERROR(INDEX($B169:$AT169,1,'번호선택_참고표'!$G$55),0)+IFERROR(INDEX($B169:$AT169,1,'번호선택_참고표'!$H$55),0)</f>
        <v/>
      </c>
      <c r="AW169" s="64">
        <f>IF(OR('번호선택_참고표'!$C$55=$AU169,'번호선택_참고표'!$D$55=$AU169,'번호선택_참고표'!$E$55=$AU169,'번호선택_참고표'!$F$55=$AU169,'번호선택_참고표'!$G$55=$AU169,'번호선택_참고표'!$H$55=$AU169),1,0)</f>
        <v/>
      </c>
      <c r="AX169" s="64">
        <f>IF(AV169=6,6,IF(AND(AV169=5,AW169=1),5,IF(AND(AV169=5,AW169=0),4,IF(AV169=4,3,IF(AV169=3,2,0)))))</f>
        <v/>
      </c>
      <c r="AY169" s="64">
        <f>IF(AV169=6,"1등",IF(AND(AV169=5,AW169=1),"2등",IF(AND(AV169=5,AW169=0),"3등",IF(AV169=4,"4등",IF(AV169=3,"5등","-")))))</f>
        <v/>
      </c>
      <c r="AZ169" s="64">
        <f>AV169*10000+AW169*1000+ROW()</f>
        <v/>
      </c>
      <c r="BB169" s="63" t="inlineStr">
        <is>
          <t>3 10 31 40 42 43</t>
        </is>
      </c>
    </row>
    <row r="170">
      <c r="A170" s="64" t="n">
        <v>169</v>
      </c>
      <c r="B170" t="n">
        <v>0</v>
      </c>
      <c r="C170" t="n">
        <v>0</v>
      </c>
      <c r="D170" t="n">
        <v>0</v>
      </c>
      <c r="E170" t="n">
        <v>0</v>
      </c>
      <c r="F170" t="n">
        <v>0</v>
      </c>
      <c r="G170" t="n">
        <v>0</v>
      </c>
      <c r="H170" t="n">
        <v>0</v>
      </c>
      <c r="I170" t="n">
        <v>0</v>
      </c>
      <c r="J170" t="n">
        <v>0</v>
      </c>
      <c r="K170" t="n">
        <v>0</v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1</v>
      </c>
      <c r="R170" t="n">
        <v>0</v>
      </c>
      <c r="S170" t="n">
        <v>0</v>
      </c>
      <c r="T170" t="n">
        <v>0</v>
      </c>
      <c r="U170" t="n">
        <v>0</v>
      </c>
      <c r="V170" t="n">
        <v>0</v>
      </c>
      <c r="W170" t="n">
        <v>0</v>
      </c>
      <c r="X170" t="n">
        <v>0</v>
      </c>
      <c r="Y170" t="n">
        <v>0</v>
      </c>
      <c r="Z170" t="n">
        <v>0</v>
      </c>
      <c r="AA170" t="n">
        <v>0</v>
      </c>
      <c r="AB170" t="n">
        <v>1</v>
      </c>
      <c r="AC170" t="n">
        <v>0</v>
      </c>
      <c r="AD170" t="n">
        <v>0</v>
      </c>
      <c r="AE170" t="n">
        <v>0</v>
      </c>
      <c r="AF170" t="n">
        <v>0</v>
      </c>
      <c r="AG170" t="n">
        <v>0</v>
      </c>
      <c r="AH170" t="n">
        <v>0</v>
      </c>
      <c r="AI170" t="n">
        <v>0</v>
      </c>
      <c r="AJ170" t="n">
        <v>1</v>
      </c>
      <c r="AK170" t="n">
        <v>0</v>
      </c>
      <c r="AL170" t="n">
        <v>1</v>
      </c>
      <c r="AM170" t="n">
        <v>0</v>
      </c>
      <c r="AN170" t="n">
        <v>0</v>
      </c>
      <c r="AO170" t="n">
        <v>0</v>
      </c>
      <c r="AP170" t="n">
        <v>0</v>
      </c>
      <c r="AQ170" t="n">
        <v>0</v>
      </c>
      <c r="AR170" t="n">
        <v>1</v>
      </c>
      <c r="AS170" t="n">
        <v>0</v>
      </c>
      <c r="AT170" t="n">
        <v>1</v>
      </c>
      <c r="AU170" s="63" t="n">
        <v>19</v>
      </c>
      <c r="AV170" s="64">
        <f>IFERROR(INDEX($B170:$AT170,1,'번호선택_참고표'!$C$55),0)+IFERROR(INDEX($B170:$AT170,1,'번호선택_참고표'!$D$55),0)+IFERROR(INDEX($B170:$AT170,1,'번호선택_참고표'!$E$55),0)+IFERROR(INDEX($B170:$AT170,1,'번호선택_참고표'!$F$55),0)+IFERROR(INDEX($B170:$AT170,1,'번호선택_참고표'!$G$55),0)+IFERROR(INDEX($B170:$AT170,1,'번호선택_참고표'!$H$55),0)</f>
        <v/>
      </c>
      <c r="AW170" s="64">
        <f>IF(OR('번호선택_참고표'!$C$55=$AU170,'번호선택_참고표'!$D$55=$AU170,'번호선택_참고표'!$E$55=$AU170,'번호선택_참고표'!$F$55=$AU170,'번호선택_참고표'!$G$55=$AU170,'번호선택_참고표'!$H$55=$AU170),1,0)</f>
        <v/>
      </c>
      <c r="AX170" s="64">
        <f>IF(AV170=6,6,IF(AND(AV170=5,AW170=1),5,IF(AND(AV170=5,AW170=0),4,IF(AV170=4,3,IF(AV170=3,2,0)))))</f>
        <v/>
      </c>
      <c r="AY170" s="64">
        <f>IF(AV170=6,"1등",IF(AND(AV170=5,AW170=1),"2등",IF(AND(AV170=5,AW170=0),"3등",IF(AV170=4,"4등",IF(AV170=3,"5등","-")))))</f>
        <v/>
      </c>
      <c r="AZ170" s="64">
        <f>AV170*10000+AW170*1000+ROW()</f>
        <v/>
      </c>
      <c r="BB170" s="63" t="inlineStr">
        <is>
          <t>16 27 35 37 43 45</t>
        </is>
      </c>
    </row>
    <row r="171">
      <c r="A171" s="64" t="n">
        <v>170</v>
      </c>
      <c r="B171" t="n">
        <v>0</v>
      </c>
      <c r="C171" t="n">
        <v>1</v>
      </c>
      <c r="D171" t="n">
        <v>0</v>
      </c>
      <c r="E171" t="n">
        <v>0</v>
      </c>
      <c r="F171" t="n">
        <v>0</v>
      </c>
      <c r="G171" t="n">
        <v>0</v>
      </c>
      <c r="H171" t="n">
        <v>0</v>
      </c>
      <c r="I171" t="n">
        <v>0</v>
      </c>
      <c r="J171" t="n">
        <v>0</v>
      </c>
      <c r="K171" t="n">
        <v>0</v>
      </c>
      <c r="L171" t="n">
        <v>1</v>
      </c>
      <c r="M171" t="n">
        <v>0</v>
      </c>
      <c r="N171" t="n">
        <v>1</v>
      </c>
      <c r="O171" t="n">
        <v>0</v>
      </c>
      <c r="P171" t="n">
        <v>1</v>
      </c>
      <c r="Q171" t="n">
        <v>0</v>
      </c>
      <c r="R171" t="n">
        <v>0</v>
      </c>
      <c r="S171" t="n">
        <v>0</v>
      </c>
      <c r="T171" t="n">
        <v>0</v>
      </c>
      <c r="U171" t="n">
        <v>0</v>
      </c>
      <c r="V171" t="n">
        <v>0</v>
      </c>
      <c r="W171" t="n">
        <v>0</v>
      </c>
      <c r="X171" t="n">
        <v>0</v>
      </c>
      <c r="Y171" t="n">
        <v>0</v>
      </c>
      <c r="Z171" t="n">
        <v>0</v>
      </c>
      <c r="AA171" t="n">
        <v>0</v>
      </c>
      <c r="AB171" t="n">
        <v>0</v>
      </c>
      <c r="AC171" t="n">
        <v>0</v>
      </c>
      <c r="AD171" t="n">
        <v>0</v>
      </c>
      <c r="AE171" t="n">
        <v>0</v>
      </c>
      <c r="AF171" t="n">
        <v>1</v>
      </c>
      <c r="AG171" t="n">
        <v>0</v>
      </c>
      <c r="AH171" t="n">
        <v>0</v>
      </c>
      <c r="AI171" t="n">
        <v>0</v>
      </c>
      <c r="AJ171" t="n">
        <v>0</v>
      </c>
      <c r="AK171" t="n">
        <v>0</v>
      </c>
      <c r="AL171" t="n">
        <v>0</v>
      </c>
      <c r="AM171" t="n">
        <v>0</v>
      </c>
      <c r="AN171" t="n">
        <v>0</v>
      </c>
      <c r="AO171" t="n">
        <v>0</v>
      </c>
      <c r="AP171" t="n">
        <v>0</v>
      </c>
      <c r="AQ171" t="n">
        <v>1</v>
      </c>
      <c r="AR171" t="n">
        <v>0</v>
      </c>
      <c r="AS171" t="n">
        <v>0</v>
      </c>
      <c r="AT171" t="n">
        <v>0</v>
      </c>
      <c r="AU171" s="63" t="n">
        <v>10</v>
      </c>
      <c r="AV171" s="64">
        <f>IFERROR(INDEX($B171:$AT171,1,'번호선택_참고표'!$C$55),0)+IFERROR(INDEX($B171:$AT171,1,'번호선택_참고표'!$D$55),0)+IFERROR(INDEX($B171:$AT171,1,'번호선택_참고표'!$E$55),0)+IFERROR(INDEX($B171:$AT171,1,'번호선택_참고표'!$F$55),0)+IFERROR(INDEX($B171:$AT171,1,'번호선택_참고표'!$G$55),0)+IFERROR(INDEX($B171:$AT171,1,'번호선택_참고표'!$H$55),0)</f>
        <v/>
      </c>
      <c r="AW171" s="64">
        <f>IF(OR('번호선택_참고표'!$C$55=$AU171,'번호선택_참고표'!$D$55=$AU171,'번호선택_참고표'!$E$55=$AU171,'번호선택_참고표'!$F$55=$AU171,'번호선택_참고표'!$G$55=$AU171,'번호선택_참고표'!$H$55=$AU171),1,0)</f>
        <v/>
      </c>
      <c r="AX171" s="64">
        <f>IF(AV171=6,6,IF(AND(AV171=5,AW171=1),5,IF(AND(AV171=5,AW171=0),4,IF(AV171=4,3,IF(AV171=3,2,0)))))</f>
        <v/>
      </c>
      <c r="AY171" s="64">
        <f>IF(AV171=6,"1등",IF(AND(AV171=5,AW171=1),"2등",IF(AND(AV171=5,AW171=0),"3등",IF(AV171=4,"4등",IF(AV171=3,"5등","-")))))</f>
        <v/>
      </c>
      <c r="AZ171" s="64">
        <f>AV171*10000+AW171*1000+ROW()</f>
        <v/>
      </c>
      <c r="BB171" s="63" t="inlineStr">
        <is>
          <t>2 11 13 15 31 42</t>
        </is>
      </c>
    </row>
    <row r="172">
      <c r="A172" s="64" t="n">
        <v>171</v>
      </c>
      <c r="B172" t="n">
        <v>0</v>
      </c>
      <c r="C172" t="n">
        <v>0</v>
      </c>
      <c r="D172" t="n">
        <v>0</v>
      </c>
      <c r="E172" t="n">
        <v>1</v>
      </c>
      <c r="F172" t="n">
        <v>0</v>
      </c>
      <c r="G172" t="n">
        <v>0</v>
      </c>
      <c r="H172" t="n">
        <v>0</v>
      </c>
      <c r="I172" t="n">
        <v>0</v>
      </c>
      <c r="J172" t="n">
        <v>0</v>
      </c>
      <c r="K172" t="n">
        <v>0</v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1</v>
      </c>
      <c r="R172" t="n">
        <v>0</v>
      </c>
      <c r="S172" t="n">
        <v>0</v>
      </c>
      <c r="T172" t="n">
        <v>0</v>
      </c>
      <c r="U172" t="n">
        <v>0</v>
      </c>
      <c r="V172" t="n">
        <v>0</v>
      </c>
      <c r="W172" t="n">
        <v>0</v>
      </c>
      <c r="X172" t="n">
        <v>0</v>
      </c>
      <c r="Y172" t="n">
        <v>0</v>
      </c>
      <c r="Z172" t="n">
        <v>1</v>
      </c>
      <c r="AA172" t="n">
        <v>0</v>
      </c>
      <c r="AB172" t="n">
        <v>0</v>
      </c>
      <c r="AC172" t="n">
        <v>0</v>
      </c>
      <c r="AD172" t="n">
        <v>1</v>
      </c>
      <c r="AE172" t="n">
        <v>0</v>
      </c>
      <c r="AF172" t="n">
        <v>0</v>
      </c>
      <c r="AG172" t="n">
        <v>0</v>
      </c>
      <c r="AH172" t="n">
        <v>0</v>
      </c>
      <c r="AI172" t="n">
        <v>1</v>
      </c>
      <c r="AJ172" t="n">
        <v>1</v>
      </c>
      <c r="AK172" t="n">
        <v>0</v>
      </c>
      <c r="AL172" t="n">
        <v>0</v>
      </c>
      <c r="AM172" t="n">
        <v>0</v>
      </c>
      <c r="AN172" t="n">
        <v>0</v>
      </c>
      <c r="AO172" t="n">
        <v>0</v>
      </c>
      <c r="AP172" t="n">
        <v>0</v>
      </c>
      <c r="AQ172" t="n">
        <v>0</v>
      </c>
      <c r="AR172" t="n">
        <v>0</v>
      </c>
      <c r="AS172" t="n">
        <v>0</v>
      </c>
      <c r="AT172" t="n">
        <v>0</v>
      </c>
      <c r="AU172" s="63" t="n">
        <v>1</v>
      </c>
      <c r="AV172" s="64">
        <f>IFERROR(INDEX($B172:$AT172,1,'번호선택_참고표'!$C$55),0)+IFERROR(INDEX($B172:$AT172,1,'번호선택_참고표'!$D$55),0)+IFERROR(INDEX($B172:$AT172,1,'번호선택_참고표'!$E$55),0)+IFERROR(INDEX($B172:$AT172,1,'번호선택_참고표'!$F$55),0)+IFERROR(INDEX($B172:$AT172,1,'번호선택_참고표'!$G$55),0)+IFERROR(INDEX($B172:$AT172,1,'번호선택_참고표'!$H$55),0)</f>
        <v/>
      </c>
      <c r="AW172" s="64">
        <f>IF(OR('번호선택_참고표'!$C$55=$AU172,'번호선택_참고표'!$D$55=$AU172,'번호선택_참고표'!$E$55=$AU172,'번호선택_참고표'!$F$55=$AU172,'번호선택_참고표'!$G$55=$AU172,'번호선택_참고표'!$H$55=$AU172),1,0)</f>
        <v/>
      </c>
      <c r="AX172" s="64">
        <f>IF(AV172=6,6,IF(AND(AV172=5,AW172=1),5,IF(AND(AV172=5,AW172=0),4,IF(AV172=4,3,IF(AV172=3,2,0)))))</f>
        <v/>
      </c>
      <c r="AY172" s="64">
        <f>IF(AV172=6,"1등",IF(AND(AV172=5,AW172=1),"2등",IF(AND(AV172=5,AW172=0),"3등",IF(AV172=4,"4등",IF(AV172=3,"5등","-")))))</f>
        <v/>
      </c>
      <c r="AZ172" s="64">
        <f>AV172*10000+AW172*1000+ROW()</f>
        <v/>
      </c>
      <c r="BB172" s="63" t="inlineStr">
        <is>
          <t>4 16 25 29 34 35</t>
        </is>
      </c>
    </row>
    <row r="173">
      <c r="A173" s="64" t="n">
        <v>172</v>
      </c>
      <c r="B173" t="n">
        <v>0</v>
      </c>
      <c r="C173" t="n">
        <v>0</v>
      </c>
      <c r="D173" t="n">
        <v>0</v>
      </c>
      <c r="E173" t="n">
        <v>1</v>
      </c>
      <c r="F173" t="n">
        <v>0</v>
      </c>
      <c r="G173" t="n">
        <v>0</v>
      </c>
      <c r="H173" t="n">
        <v>0</v>
      </c>
      <c r="I173" t="n">
        <v>0</v>
      </c>
      <c r="J173" t="n">
        <v>0</v>
      </c>
      <c r="K173" t="n">
        <v>0</v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0</v>
      </c>
      <c r="R173" t="n">
        <v>0</v>
      </c>
      <c r="S173" t="n">
        <v>0</v>
      </c>
      <c r="T173" t="n">
        <v>1</v>
      </c>
      <c r="U173" t="n">
        <v>0</v>
      </c>
      <c r="V173" t="n">
        <v>1</v>
      </c>
      <c r="W173" t="n">
        <v>0</v>
      </c>
      <c r="X173" t="n">
        <v>0</v>
      </c>
      <c r="Y173" t="n">
        <v>1</v>
      </c>
      <c r="Z173" t="n">
        <v>0</v>
      </c>
      <c r="AA173" t="n">
        <v>1</v>
      </c>
      <c r="AB173" t="n">
        <v>0</v>
      </c>
      <c r="AC173" t="n">
        <v>0</v>
      </c>
      <c r="AD173" t="n">
        <v>0</v>
      </c>
      <c r="AE173" t="n">
        <v>0</v>
      </c>
      <c r="AF173" t="n">
        <v>0</v>
      </c>
      <c r="AG173" t="n">
        <v>0</v>
      </c>
      <c r="AH173" t="n">
        <v>0</v>
      </c>
      <c r="AI173" t="n">
        <v>0</v>
      </c>
      <c r="AJ173" t="n">
        <v>0</v>
      </c>
      <c r="AK173" t="n">
        <v>0</v>
      </c>
      <c r="AL173" t="n">
        <v>0</v>
      </c>
      <c r="AM173" t="n">
        <v>0</v>
      </c>
      <c r="AN173" t="n">
        <v>0</v>
      </c>
      <c r="AO173" t="n">
        <v>0</v>
      </c>
      <c r="AP173" t="n">
        <v>1</v>
      </c>
      <c r="AQ173" t="n">
        <v>0</v>
      </c>
      <c r="AR173" t="n">
        <v>0</v>
      </c>
      <c r="AS173" t="n">
        <v>0</v>
      </c>
      <c r="AT173" t="n">
        <v>0</v>
      </c>
      <c r="AU173" s="63" t="n">
        <v>35</v>
      </c>
      <c r="AV173" s="64">
        <f>IFERROR(INDEX($B173:$AT173,1,'번호선택_참고표'!$C$55),0)+IFERROR(INDEX($B173:$AT173,1,'번호선택_참고표'!$D$55),0)+IFERROR(INDEX($B173:$AT173,1,'번호선택_참고표'!$E$55),0)+IFERROR(INDEX($B173:$AT173,1,'번호선택_참고표'!$F$55),0)+IFERROR(INDEX($B173:$AT173,1,'번호선택_참고표'!$G$55),0)+IFERROR(INDEX($B173:$AT173,1,'번호선택_참고표'!$H$55),0)</f>
        <v/>
      </c>
      <c r="AW173" s="64">
        <f>IF(OR('번호선택_참고표'!$C$55=$AU173,'번호선택_참고표'!$D$55=$AU173,'번호선택_참고표'!$E$55=$AU173,'번호선택_참고표'!$F$55=$AU173,'번호선택_참고표'!$G$55=$AU173,'번호선택_참고표'!$H$55=$AU173),1,0)</f>
        <v/>
      </c>
      <c r="AX173" s="64">
        <f>IF(AV173=6,6,IF(AND(AV173=5,AW173=1),5,IF(AND(AV173=5,AW173=0),4,IF(AV173=4,3,IF(AV173=3,2,0)))))</f>
        <v/>
      </c>
      <c r="AY173" s="64">
        <f>IF(AV173=6,"1등",IF(AND(AV173=5,AW173=1),"2등",IF(AND(AV173=5,AW173=0),"3등",IF(AV173=4,"4등",IF(AV173=3,"5등","-")))))</f>
        <v/>
      </c>
      <c r="AZ173" s="64">
        <f>AV173*10000+AW173*1000+ROW()</f>
        <v/>
      </c>
      <c r="BB173" s="63" t="inlineStr">
        <is>
          <t>4 19 21 24 26 41</t>
        </is>
      </c>
    </row>
    <row r="174">
      <c r="A174" s="64" t="n">
        <v>173</v>
      </c>
      <c r="B174" t="n">
        <v>0</v>
      </c>
      <c r="C174" t="n">
        <v>0</v>
      </c>
      <c r="D174" t="n">
        <v>1</v>
      </c>
      <c r="E174" t="n">
        <v>0</v>
      </c>
      <c r="F174" t="n">
        <v>0</v>
      </c>
      <c r="G174" t="n">
        <v>0</v>
      </c>
      <c r="H174" t="n">
        <v>0</v>
      </c>
      <c r="I174" t="n">
        <v>0</v>
      </c>
      <c r="J174" t="n">
        <v>1</v>
      </c>
      <c r="K174" t="n">
        <v>0</v>
      </c>
      <c r="L174" t="n">
        <v>0</v>
      </c>
      <c r="M174" t="n">
        <v>0</v>
      </c>
      <c r="N174" t="n">
        <v>0</v>
      </c>
      <c r="O174" t="n">
        <v>0</v>
      </c>
      <c r="P174" t="n">
        <v>0</v>
      </c>
      <c r="Q174" t="n">
        <v>0</v>
      </c>
      <c r="R174" t="n">
        <v>0</v>
      </c>
      <c r="S174" t="n">
        <v>0</v>
      </c>
      <c r="T174" t="n">
        <v>0</v>
      </c>
      <c r="U174" t="n">
        <v>0</v>
      </c>
      <c r="V174" t="n">
        <v>0</v>
      </c>
      <c r="W174" t="n">
        <v>0</v>
      </c>
      <c r="X174" t="n">
        <v>0</v>
      </c>
      <c r="Y174" t="n">
        <v>1</v>
      </c>
      <c r="Z174" t="n">
        <v>0</v>
      </c>
      <c r="AA174" t="n">
        <v>0</v>
      </c>
      <c r="AB174" t="n">
        <v>0</v>
      </c>
      <c r="AC174" t="n">
        <v>0</v>
      </c>
      <c r="AD174" t="n">
        <v>0</v>
      </c>
      <c r="AE174" t="n">
        <v>1</v>
      </c>
      <c r="AF174" t="n">
        <v>0</v>
      </c>
      <c r="AG174" t="n">
        <v>0</v>
      </c>
      <c r="AH174" t="n">
        <v>1</v>
      </c>
      <c r="AI174" t="n">
        <v>1</v>
      </c>
      <c r="AJ174" t="n">
        <v>0</v>
      </c>
      <c r="AK174" t="n">
        <v>0</v>
      </c>
      <c r="AL174" t="n">
        <v>0</v>
      </c>
      <c r="AM174" t="n">
        <v>0</v>
      </c>
      <c r="AN174" t="n">
        <v>0</v>
      </c>
      <c r="AO174" t="n">
        <v>0</v>
      </c>
      <c r="AP174" t="n">
        <v>0</v>
      </c>
      <c r="AQ174" t="n">
        <v>0</v>
      </c>
      <c r="AR174" t="n">
        <v>0</v>
      </c>
      <c r="AS174" t="n">
        <v>0</v>
      </c>
      <c r="AT174" t="n">
        <v>0</v>
      </c>
      <c r="AU174" s="63" t="n">
        <v>18</v>
      </c>
      <c r="AV174" s="64">
        <f>IFERROR(INDEX($B174:$AT174,1,'번호선택_참고표'!$C$55),0)+IFERROR(INDEX($B174:$AT174,1,'번호선택_참고표'!$D$55),0)+IFERROR(INDEX($B174:$AT174,1,'번호선택_참고표'!$E$55),0)+IFERROR(INDEX($B174:$AT174,1,'번호선택_참고표'!$F$55),0)+IFERROR(INDEX($B174:$AT174,1,'번호선택_참고표'!$G$55),0)+IFERROR(INDEX($B174:$AT174,1,'번호선택_참고표'!$H$55),0)</f>
        <v/>
      </c>
      <c r="AW174" s="64">
        <f>IF(OR('번호선택_참고표'!$C$55=$AU174,'번호선택_참고표'!$D$55=$AU174,'번호선택_참고표'!$E$55=$AU174,'번호선택_참고표'!$F$55=$AU174,'번호선택_참고표'!$G$55=$AU174,'번호선택_참고표'!$H$55=$AU174),1,0)</f>
        <v/>
      </c>
      <c r="AX174" s="64">
        <f>IF(AV174=6,6,IF(AND(AV174=5,AW174=1),5,IF(AND(AV174=5,AW174=0),4,IF(AV174=4,3,IF(AV174=3,2,0)))))</f>
        <v/>
      </c>
      <c r="AY174" s="64">
        <f>IF(AV174=6,"1등",IF(AND(AV174=5,AW174=1),"2등",IF(AND(AV174=5,AW174=0),"3등",IF(AV174=4,"4등",IF(AV174=3,"5등","-")))))</f>
        <v/>
      </c>
      <c r="AZ174" s="64">
        <f>AV174*10000+AW174*1000+ROW()</f>
        <v/>
      </c>
      <c r="BB174" s="63" t="inlineStr">
        <is>
          <t>3 9 24 30 33 34</t>
        </is>
      </c>
    </row>
    <row r="175">
      <c r="A175" s="64" t="n">
        <v>174</v>
      </c>
      <c r="B175" t="n">
        <v>0</v>
      </c>
      <c r="C175" t="n">
        <v>0</v>
      </c>
      <c r="D175" t="n">
        <v>0</v>
      </c>
      <c r="E175" t="n">
        <v>0</v>
      </c>
      <c r="F175" t="n">
        <v>0</v>
      </c>
      <c r="G175" t="n">
        <v>0</v>
      </c>
      <c r="H175" t="n">
        <v>0</v>
      </c>
      <c r="I175" t="n">
        <v>0</v>
      </c>
      <c r="J175" t="n">
        <v>0</v>
      </c>
      <c r="K175" t="n">
        <v>0</v>
      </c>
      <c r="L175" t="n">
        <v>0</v>
      </c>
      <c r="M175" t="n">
        <v>0</v>
      </c>
      <c r="N175" t="n">
        <v>1</v>
      </c>
      <c r="O175" t="n">
        <v>1</v>
      </c>
      <c r="P175" t="n">
        <v>0</v>
      </c>
      <c r="Q175" t="n">
        <v>0</v>
      </c>
      <c r="R175" t="n">
        <v>0</v>
      </c>
      <c r="S175" t="n">
        <v>1</v>
      </c>
      <c r="T175" t="n">
        <v>0</v>
      </c>
      <c r="U175" t="n">
        <v>0</v>
      </c>
      <c r="V175" t="n">
        <v>0</v>
      </c>
      <c r="W175" t="n">
        <v>1</v>
      </c>
      <c r="X175" t="n">
        <v>0</v>
      </c>
      <c r="Y175" t="n">
        <v>0</v>
      </c>
      <c r="Z175" t="n">
        <v>0</v>
      </c>
      <c r="AA175" t="n">
        <v>0</v>
      </c>
      <c r="AB175" t="n">
        <v>0</v>
      </c>
      <c r="AC175" t="n">
        <v>0</v>
      </c>
      <c r="AD175" t="n">
        <v>0</v>
      </c>
      <c r="AE175" t="n">
        <v>0</v>
      </c>
      <c r="AF175" t="n">
        <v>0</v>
      </c>
      <c r="AG175" t="n">
        <v>0</v>
      </c>
      <c r="AH175" t="n">
        <v>0</v>
      </c>
      <c r="AI175" t="n">
        <v>0</v>
      </c>
      <c r="AJ175" t="n">
        <v>1</v>
      </c>
      <c r="AK175" t="n">
        <v>0</v>
      </c>
      <c r="AL175" t="n">
        <v>0</v>
      </c>
      <c r="AM175" t="n">
        <v>0</v>
      </c>
      <c r="AN175" t="n">
        <v>1</v>
      </c>
      <c r="AO175" t="n">
        <v>0</v>
      </c>
      <c r="AP175" t="n">
        <v>0</v>
      </c>
      <c r="AQ175" t="n">
        <v>0</v>
      </c>
      <c r="AR175" t="n">
        <v>0</v>
      </c>
      <c r="AS175" t="n">
        <v>0</v>
      </c>
      <c r="AT175" t="n">
        <v>0</v>
      </c>
      <c r="AU175" s="63" t="n">
        <v>16</v>
      </c>
      <c r="AV175" s="64">
        <f>IFERROR(INDEX($B175:$AT175,1,'번호선택_참고표'!$C$55),0)+IFERROR(INDEX($B175:$AT175,1,'번호선택_참고표'!$D$55),0)+IFERROR(INDEX($B175:$AT175,1,'번호선택_참고표'!$E$55),0)+IFERROR(INDEX($B175:$AT175,1,'번호선택_참고표'!$F$55),0)+IFERROR(INDEX($B175:$AT175,1,'번호선택_참고표'!$G$55),0)+IFERROR(INDEX($B175:$AT175,1,'번호선택_참고표'!$H$55),0)</f>
        <v/>
      </c>
      <c r="AW175" s="64">
        <f>IF(OR('번호선택_참고표'!$C$55=$AU175,'번호선택_참고표'!$D$55=$AU175,'번호선택_참고표'!$E$55=$AU175,'번호선택_참고표'!$F$55=$AU175,'번호선택_참고표'!$G$55=$AU175,'번호선택_참고표'!$H$55=$AU175),1,0)</f>
        <v/>
      </c>
      <c r="AX175" s="64">
        <f>IF(AV175=6,6,IF(AND(AV175=5,AW175=1),5,IF(AND(AV175=5,AW175=0),4,IF(AV175=4,3,IF(AV175=3,2,0)))))</f>
        <v/>
      </c>
      <c r="AY175" s="64">
        <f>IF(AV175=6,"1등",IF(AND(AV175=5,AW175=1),"2등",IF(AND(AV175=5,AW175=0),"3등",IF(AV175=4,"4등",IF(AV175=3,"5등","-")))))</f>
        <v/>
      </c>
      <c r="AZ175" s="64">
        <f>AV175*10000+AW175*1000+ROW()</f>
        <v/>
      </c>
      <c r="BB175" s="63" t="inlineStr">
        <is>
          <t>13 14 18 22 35 39</t>
        </is>
      </c>
    </row>
    <row r="176">
      <c r="A176" s="64" t="n">
        <v>175</v>
      </c>
      <c r="B176" t="n">
        <v>0</v>
      </c>
      <c r="C176" t="n">
        <v>0</v>
      </c>
      <c r="D176" t="n">
        <v>0</v>
      </c>
      <c r="E176" t="n">
        <v>0</v>
      </c>
      <c r="F176" t="n">
        <v>0</v>
      </c>
      <c r="G176" t="n">
        <v>0</v>
      </c>
      <c r="H176" t="n">
        <v>0</v>
      </c>
      <c r="I176" t="n">
        <v>0</v>
      </c>
      <c r="J176" t="n">
        <v>0</v>
      </c>
      <c r="K176" t="n">
        <v>0</v>
      </c>
      <c r="L176" t="n">
        <v>0</v>
      </c>
      <c r="M176" t="n">
        <v>0</v>
      </c>
      <c r="N176" t="n">
        <v>0</v>
      </c>
      <c r="O176" t="n">
        <v>0</v>
      </c>
      <c r="P176" t="n">
        <v>0</v>
      </c>
      <c r="Q176" t="n">
        <v>0</v>
      </c>
      <c r="R176" t="n">
        <v>0</v>
      </c>
      <c r="S176" t="n">
        <v>0</v>
      </c>
      <c r="T176" t="n">
        <v>1</v>
      </c>
      <c r="U176" t="n">
        <v>0</v>
      </c>
      <c r="V176" t="n">
        <v>0</v>
      </c>
      <c r="W176" t="n">
        <v>0</v>
      </c>
      <c r="X176" t="n">
        <v>0</v>
      </c>
      <c r="Y176" t="n">
        <v>0</v>
      </c>
      <c r="Z176" t="n">
        <v>0</v>
      </c>
      <c r="AA176" t="n">
        <v>1</v>
      </c>
      <c r="AB176" t="n">
        <v>0</v>
      </c>
      <c r="AC176" t="n">
        <v>1</v>
      </c>
      <c r="AD176" t="n">
        <v>0</v>
      </c>
      <c r="AE176" t="n">
        <v>0</v>
      </c>
      <c r="AF176" t="n">
        <v>1</v>
      </c>
      <c r="AG176" t="n">
        <v>0</v>
      </c>
      <c r="AH176" t="n">
        <v>1</v>
      </c>
      <c r="AI176" t="n">
        <v>0</v>
      </c>
      <c r="AJ176" t="n">
        <v>0</v>
      </c>
      <c r="AK176" t="n">
        <v>1</v>
      </c>
      <c r="AL176" t="n">
        <v>0</v>
      </c>
      <c r="AM176" t="n">
        <v>0</v>
      </c>
      <c r="AN176" t="n">
        <v>0</v>
      </c>
      <c r="AO176" t="n">
        <v>0</v>
      </c>
      <c r="AP176" t="n">
        <v>0</v>
      </c>
      <c r="AQ176" t="n">
        <v>0</v>
      </c>
      <c r="AR176" t="n">
        <v>0</v>
      </c>
      <c r="AS176" t="n">
        <v>0</v>
      </c>
      <c r="AT176" t="n">
        <v>0</v>
      </c>
      <c r="AU176" s="63" t="n">
        <v>17</v>
      </c>
      <c r="AV176" s="64">
        <f>IFERROR(INDEX($B176:$AT176,1,'번호선택_참고표'!$C$55),0)+IFERROR(INDEX($B176:$AT176,1,'번호선택_참고표'!$D$55),0)+IFERROR(INDEX($B176:$AT176,1,'번호선택_참고표'!$E$55),0)+IFERROR(INDEX($B176:$AT176,1,'번호선택_참고표'!$F$55),0)+IFERROR(INDEX($B176:$AT176,1,'번호선택_참고표'!$G$55),0)+IFERROR(INDEX($B176:$AT176,1,'번호선택_참고표'!$H$55),0)</f>
        <v/>
      </c>
      <c r="AW176" s="64">
        <f>IF(OR('번호선택_참고표'!$C$55=$AU176,'번호선택_참고표'!$D$55=$AU176,'번호선택_참고표'!$E$55=$AU176,'번호선택_참고표'!$F$55=$AU176,'번호선택_참고표'!$G$55=$AU176,'번호선택_참고표'!$H$55=$AU176),1,0)</f>
        <v/>
      </c>
      <c r="AX176" s="64">
        <f>IF(AV176=6,6,IF(AND(AV176=5,AW176=1),5,IF(AND(AV176=5,AW176=0),4,IF(AV176=4,3,IF(AV176=3,2,0)))))</f>
        <v/>
      </c>
      <c r="AY176" s="64">
        <f>IF(AV176=6,"1등",IF(AND(AV176=5,AW176=1),"2등",IF(AND(AV176=5,AW176=0),"3등",IF(AV176=4,"4등",IF(AV176=3,"5등","-")))))</f>
        <v/>
      </c>
      <c r="AZ176" s="64">
        <f>AV176*10000+AW176*1000+ROW()</f>
        <v/>
      </c>
      <c r="BB176" s="63" t="inlineStr">
        <is>
          <t>19 26 28 31 33 36</t>
        </is>
      </c>
    </row>
    <row r="177">
      <c r="A177" s="64" t="n">
        <v>176</v>
      </c>
      <c r="B177" t="n">
        <v>0</v>
      </c>
      <c r="C177" t="n">
        <v>0</v>
      </c>
      <c r="D177" t="n">
        <v>0</v>
      </c>
      <c r="E177" t="n">
        <v>1</v>
      </c>
      <c r="F177" t="n">
        <v>0</v>
      </c>
      <c r="G177" t="n">
        <v>0</v>
      </c>
      <c r="H177" t="n">
        <v>0</v>
      </c>
      <c r="I177" t="n">
        <v>0</v>
      </c>
      <c r="J177" t="n">
        <v>0</v>
      </c>
      <c r="K177" t="n">
        <v>0</v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0</v>
      </c>
      <c r="R177" t="n">
        <v>1</v>
      </c>
      <c r="S177" t="n">
        <v>0</v>
      </c>
      <c r="T177" t="n">
        <v>0</v>
      </c>
      <c r="U177" t="n">
        <v>0</v>
      </c>
      <c r="V177" t="n">
        <v>0</v>
      </c>
      <c r="W177" t="n">
        <v>0</v>
      </c>
      <c r="X177" t="n">
        <v>0</v>
      </c>
      <c r="Y177" t="n">
        <v>0</v>
      </c>
      <c r="Z177" t="n">
        <v>0</v>
      </c>
      <c r="AA177" t="n">
        <v>0</v>
      </c>
      <c r="AB177" t="n">
        <v>0</v>
      </c>
      <c r="AC177" t="n">
        <v>0</v>
      </c>
      <c r="AD177" t="n">
        <v>0</v>
      </c>
      <c r="AE177" t="n">
        <v>1</v>
      </c>
      <c r="AF177" t="n">
        <v>0</v>
      </c>
      <c r="AG177" t="n">
        <v>1</v>
      </c>
      <c r="AH177" t="n">
        <v>1</v>
      </c>
      <c r="AI177" t="n">
        <v>1</v>
      </c>
      <c r="AJ177" t="n">
        <v>0</v>
      </c>
      <c r="AK177" t="n">
        <v>0</v>
      </c>
      <c r="AL177" t="n">
        <v>0</v>
      </c>
      <c r="AM177" t="n">
        <v>0</v>
      </c>
      <c r="AN177" t="n">
        <v>0</v>
      </c>
      <c r="AO177" t="n">
        <v>0</v>
      </c>
      <c r="AP177" t="n">
        <v>0</v>
      </c>
      <c r="AQ177" t="n">
        <v>0</v>
      </c>
      <c r="AR177" t="n">
        <v>0</v>
      </c>
      <c r="AS177" t="n">
        <v>0</v>
      </c>
      <c r="AT177" t="n">
        <v>0</v>
      </c>
      <c r="AU177" s="63" t="n">
        <v>15</v>
      </c>
      <c r="AV177" s="64">
        <f>IFERROR(INDEX($B177:$AT177,1,'번호선택_참고표'!$C$55),0)+IFERROR(INDEX($B177:$AT177,1,'번호선택_참고표'!$D$55),0)+IFERROR(INDEX($B177:$AT177,1,'번호선택_참고표'!$E$55),0)+IFERROR(INDEX($B177:$AT177,1,'번호선택_참고표'!$F$55),0)+IFERROR(INDEX($B177:$AT177,1,'번호선택_참고표'!$G$55),0)+IFERROR(INDEX($B177:$AT177,1,'번호선택_참고표'!$H$55),0)</f>
        <v/>
      </c>
      <c r="AW177" s="64">
        <f>IF(OR('번호선택_참고표'!$C$55=$AU177,'번호선택_참고표'!$D$55=$AU177,'번호선택_참고표'!$E$55=$AU177,'번호선택_참고표'!$F$55=$AU177,'번호선택_참고표'!$G$55=$AU177,'번호선택_참고표'!$H$55=$AU177),1,0)</f>
        <v/>
      </c>
      <c r="AX177" s="64">
        <f>IF(AV177=6,6,IF(AND(AV177=5,AW177=1),5,IF(AND(AV177=5,AW177=0),4,IF(AV177=4,3,IF(AV177=3,2,0)))))</f>
        <v/>
      </c>
      <c r="AY177" s="64">
        <f>IF(AV177=6,"1등",IF(AND(AV177=5,AW177=1),"2등",IF(AND(AV177=5,AW177=0),"3등",IF(AV177=4,"4등",IF(AV177=3,"5등","-")))))</f>
        <v/>
      </c>
      <c r="AZ177" s="64">
        <f>AV177*10000+AW177*1000+ROW()</f>
        <v/>
      </c>
      <c r="BB177" s="63" t="inlineStr">
        <is>
          <t>4 17 30 32 33 34</t>
        </is>
      </c>
    </row>
    <row r="178">
      <c r="A178" s="64" t="n">
        <v>177</v>
      </c>
      <c r="B178" t="n">
        <v>1</v>
      </c>
      <c r="C178" t="n">
        <v>0</v>
      </c>
      <c r="D178" t="n">
        <v>0</v>
      </c>
      <c r="E178" t="n">
        <v>0</v>
      </c>
      <c r="F178" t="n">
        <v>0</v>
      </c>
      <c r="G178" t="n">
        <v>0</v>
      </c>
      <c r="H178" t="n">
        <v>0</v>
      </c>
      <c r="I178" t="n">
        <v>0</v>
      </c>
      <c r="J178" t="n">
        <v>0</v>
      </c>
      <c r="K178" t="n">
        <v>1</v>
      </c>
      <c r="L178" t="n">
        <v>0</v>
      </c>
      <c r="M178" t="n">
        <v>0</v>
      </c>
      <c r="N178" t="n">
        <v>1</v>
      </c>
      <c r="O178" t="n">
        <v>0</v>
      </c>
      <c r="P178" t="n">
        <v>0</v>
      </c>
      <c r="Q178" t="n">
        <v>1</v>
      </c>
      <c r="R178" t="n">
        <v>0</v>
      </c>
      <c r="S178" t="n">
        <v>0</v>
      </c>
      <c r="T178" t="n">
        <v>0</v>
      </c>
      <c r="U178" t="n">
        <v>0</v>
      </c>
      <c r="V178" t="n">
        <v>0</v>
      </c>
      <c r="W178" t="n">
        <v>0</v>
      </c>
      <c r="X178" t="n">
        <v>0</v>
      </c>
      <c r="Y178" t="n">
        <v>0</v>
      </c>
      <c r="Z178" t="n">
        <v>0</v>
      </c>
      <c r="AA178" t="n">
        <v>0</v>
      </c>
      <c r="AB178" t="n">
        <v>0</v>
      </c>
      <c r="AC178" t="n">
        <v>0</v>
      </c>
      <c r="AD178" t="n">
        <v>0</v>
      </c>
      <c r="AE178" t="n">
        <v>0</v>
      </c>
      <c r="AF178" t="n">
        <v>0</v>
      </c>
      <c r="AG178" t="n">
        <v>0</v>
      </c>
      <c r="AH178" t="n">
        <v>0</v>
      </c>
      <c r="AI178" t="n">
        <v>0</v>
      </c>
      <c r="AJ178" t="n">
        <v>0</v>
      </c>
      <c r="AK178" t="n">
        <v>0</v>
      </c>
      <c r="AL178" t="n">
        <v>1</v>
      </c>
      <c r="AM178" t="n">
        <v>0</v>
      </c>
      <c r="AN178" t="n">
        <v>0</v>
      </c>
      <c r="AO178" t="n">
        <v>0</v>
      </c>
      <c r="AP178" t="n">
        <v>0</v>
      </c>
      <c r="AQ178" t="n">
        <v>0</v>
      </c>
      <c r="AR178" t="n">
        <v>1</v>
      </c>
      <c r="AS178" t="n">
        <v>0</v>
      </c>
      <c r="AT178" t="n">
        <v>0</v>
      </c>
      <c r="AU178" s="63" t="n">
        <v>6</v>
      </c>
      <c r="AV178" s="64">
        <f>IFERROR(INDEX($B178:$AT178,1,'번호선택_참고표'!$C$55),0)+IFERROR(INDEX($B178:$AT178,1,'번호선택_참고표'!$D$55),0)+IFERROR(INDEX($B178:$AT178,1,'번호선택_참고표'!$E$55),0)+IFERROR(INDEX($B178:$AT178,1,'번호선택_참고표'!$F$55),0)+IFERROR(INDEX($B178:$AT178,1,'번호선택_참고표'!$G$55),0)+IFERROR(INDEX($B178:$AT178,1,'번호선택_참고표'!$H$55),0)</f>
        <v/>
      </c>
      <c r="AW178" s="64">
        <f>IF(OR('번호선택_참고표'!$C$55=$AU178,'번호선택_참고표'!$D$55=$AU178,'번호선택_참고표'!$E$55=$AU178,'번호선택_참고표'!$F$55=$AU178,'번호선택_참고표'!$G$55=$AU178,'번호선택_참고표'!$H$55=$AU178),1,0)</f>
        <v/>
      </c>
      <c r="AX178" s="64">
        <f>IF(AV178=6,6,IF(AND(AV178=5,AW178=1),5,IF(AND(AV178=5,AW178=0),4,IF(AV178=4,3,IF(AV178=3,2,0)))))</f>
        <v/>
      </c>
      <c r="AY178" s="64">
        <f>IF(AV178=6,"1등",IF(AND(AV178=5,AW178=1),"2등",IF(AND(AV178=5,AW178=0),"3등",IF(AV178=4,"4등",IF(AV178=3,"5등","-")))))</f>
        <v/>
      </c>
      <c r="AZ178" s="64">
        <f>AV178*10000+AW178*1000+ROW()</f>
        <v/>
      </c>
      <c r="BB178" s="63" t="inlineStr">
        <is>
          <t>1 10 13 16 37 43</t>
        </is>
      </c>
    </row>
    <row r="179">
      <c r="A179" s="64" t="n">
        <v>178</v>
      </c>
      <c r="B179" t="n">
        <v>1</v>
      </c>
      <c r="C179" t="n">
        <v>0</v>
      </c>
      <c r="D179" t="n">
        <v>0</v>
      </c>
      <c r="E179" t="n">
        <v>0</v>
      </c>
      <c r="F179" t="n">
        <v>1</v>
      </c>
      <c r="G179" t="n">
        <v>0</v>
      </c>
      <c r="H179" t="n">
        <v>0</v>
      </c>
      <c r="I179" t="n">
        <v>0</v>
      </c>
      <c r="J179" t="n">
        <v>0</v>
      </c>
      <c r="K179" t="n">
        <v>0</v>
      </c>
      <c r="L179" t="n">
        <v>1</v>
      </c>
      <c r="M179" t="n">
        <v>1</v>
      </c>
      <c r="N179" t="n">
        <v>0</v>
      </c>
      <c r="O179" t="n">
        <v>0</v>
      </c>
      <c r="P179" t="n">
        <v>0</v>
      </c>
      <c r="Q179" t="n">
        <v>0</v>
      </c>
      <c r="R179" t="n">
        <v>0</v>
      </c>
      <c r="S179" t="n">
        <v>1</v>
      </c>
      <c r="T179" t="n">
        <v>0</v>
      </c>
      <c r="U179" t="n">
        <v>0</v>
      </c>
      <c r="V179" t="n">
        <v>0</v>
      </c>
      <c r="W179" t="n">
        <v>0</v>
      </c>
      <c r="X179" t="n">
        <v>1</v>
      </c>
      <c r="Y179" t="n">
        <v>0</v>
      </c>
      <c r="Z179" t="n">
        <v>0</v>
      </c>
      <c r="AA179" t="n">
        <v>0</v>
      </c>
      <c r="AB179" t="n">
        <v>0</v>
      </c>
      <c r="AC179" t="n">
        <v>0</v>
      </c>
      <c r="AD179" t="n">
        <v>0</v>
      </c>
      <c r="AE179" t="n">
        <v>0</v>
      </c>
      <c r="AF179" t="n">
        <v>0</v>
      </c>
      <c r="AG179" t="n">
        <v>0</v>
      </c>
      <c r="AH179" t="n">
        <v>0</v>
      </c>
      <c r="AI179" t="n">
        <v>0</v>
      </c>
      <c r="AJ179" t="n">
        <v>0</v>
      </c>
      <c r="AK179" t="n">
        <v>0</v>
      </c>
      <c r="AL179" t="n">
        <v>0</v>
      </c>
      <c r="AM179" t="n">
        <v>0</v>
      </c>
      <c r="AN179" t="n">
        <v>0</v>
      </c>
      <c r="AO179" t="n">
        <v>0</v>
      </c>
      <c r="AP179" t="n">
        <v>0</v>
      </c>
      <c r="AQ179" t="n">
        <v>0</v>
      </c>
      <c r="AR179" t="n">
        <v>0</v>
      </c>
      <c r="AS179" t="n">
        <v>0</v>
      </c>
      <c r="AT179" t="n">
        <v>0</v>
      </c>
      <c r="AU179" s="63" t="n">
        <v>9</v>
      </c>
      <c r="AV179" s="64">
        <f>IFERROR(INDEX($B179:$AT179,1,'번호선택_참고표'!$C$55),0)+IFERROR(INDEX($B179:$AT179,1,'번호선택_참고표'!$D$55),0)+IFERROR(INDEX($B179:$AT179,1,'번호선택_참고표'!$E$55),0)+IFERROR(INDEX($B179:$AT179,1,'번호선택_참고표'!$F$55),0)+IFERROR(INDEX($B179:$AT179,1,'번호선택_참고표'!$G$55),0)+IFERROR(INDEX($B179:$AT179,1,'번호선택_참고표'!$H$55),0)</f>
        <v/>
      </c>
      <c r="AW179" s="64">
        <f>IF(OR('번호선택_참고표'!$C$55=$AU179,'번호선택_참고표'!$D$55=$AU179,'번호선택_참고표'!$E$55=$AU179,'번호선택_참고표'!$F$55=$AU179,'번호선택_참고표'!$G$55=$AU179,'번호선택_참고표'!$H$55=$AU179),1,0)</f>
        <v/>
      </c>
      <c r="AX179" s="64">
        <f>IF(AV179=6,6,IF(AND(AV179=5,AW179=1),5,IF(AND(AV179=5,AW179=0),4,IF(AV179=4,3,IF(AV179=3,2,0)))))</f>
        <v/>
      </c>
      <c r="AY179" s="64">
        <f>IF(AV179=6,"1등",IF(AND(AV179=5,AW179=1),"2등",IF(AND(AV179=5,AW179=0),"3등",IF(AV179=4,"4등",IF(AV179=3,"5등","-")))))</f>
        <v/>
      </c>
      <c r="AZ179" s="64">
        <f>AV179*10000+AW179*1000+ROW()</f>
        <v/>
      </c>
      <c r="BB179" s="63" t="inlineStr">
        <is>
          <t>1 5 11 12 18 23</t>
        </is>
      </c>
    </row>
    <row r="180">
      <c r="A180" s="64" t="n">
        <v>179</v>
      </c>
      <c r="B180" t="n">
        <v>0</v>
      </c>
      <c r="C180" t="n">
        <v>0</v>
      </c>
      <c r="D180" t="n">
        <v>0</v>
      </c>
      <c r="E180" t="n">
        <v>0</v>
      </c>
      <c r="F180" t="n">
        <v>1</v>
      </c>
      <c r="G180" t="n">
        <v>0</v>
      </c>
      <c r="H180" t="n">
        <v>0</v>
      </c>
      <c r="I180" t="n">
        <v>0</v>
      </c>
      <c r="J180" t="n">
        <v>1</v>
      </c>
      <c r="K180" t="n">
        <v>0</v>
      </c>
      <c r="L180" t="n">
        <v>0</v>
      </c>
      <c r="M180" t="n">
        <v>0</v>
      </c>
      <c r="N180" t="n">
        <v>0</v>
      </c>
      <c r="O180" t="n">
        <v>0</v>
      </c>
      <c r="P180" t="n">
        <v>0</v>
      </c>
      <c r="Q180" t="n">
        <v>0</v>
      </c>
      <c r="R180" t="n">
        <v>1</v>
      </c>
      <c r="S180" t="n">
        <v>0</v>
      </c>
      <c r="T180" t="n">
        <v>0</v>
      </c>
      <c r="U180" t="n">
        <v>0</v>
      </c>
      <c r="V180" t="n">
        <v>0</v>
      </c>
      <c r="W180" t="n">
        <v>0</v>
      </c>
      <c r="X180" t="n">
        <v>0</v>
      </c>
      <c r="Y180" t="n">
        <v>0</v>
      </c>
      <c r="Z180" t="n">
        <v>1</v>
      </c>
      <c r="AA180" t="n">
        <v>0</v>
      </c>
      <c r="AB180" t="n">
        <v>0</v>
      </c>
      <c r="AC180" t="n">
        <v>0</v>
      </c>
      <c r="AD180" t="n">
        <v>0</v>
      </c>
      <c r="AE180" t="n">
        <v>0</v>
      </c>
      <c r="AF180" t="n">
        <v>0</v>
      </c>
      <c r="AG180" t="n">
        <v>0</v>
      </c>
      <c r="AH180" t="n">
        <v>0</v>
      </c>
      <c r="AI180" t="n">
        <v>0</v>
      </c>
      <c r="AJ180" t="n">
        <v>0</v>
      </c>
      <c r="AK180" t="n">
        <v>0</v>
      </c>
      <c r="AL180" t="n">
        <v>0</v>
      </c>
      <c r="AM180" t="n">
        <v>0</v>
      </c>
      <c r="AN180" t="n">
        <v>1</v>
      </c>
      <c r="AO180" t="n">
        <v>0</v>
      </c>
      <c r="AP180" t="n">
        <v>0</v>
      </c>
      <c r="AQ180" t="n">
        <v>0</v>
      </c>
      <c r="AR180" t="n">
        <v>1</v>
      </c>
      <c r="AS180" t="n">
        <v>0</v>
      </c>
      <c r="AT180" t="n">
        <v>0</v>
      </c>
      <c r="AU180" s="63" t="n">
        <v>32</v>
      </c>
      <c r="AV180" s="64">
        <f>IFERROR(INDEX($B180:$AT180,1,'번호선택_참고표'!$C$55),0)+IFERROR(INDEX($B180:$AT180,1,'번호선택_참고표'!$D$55),0)+IFERROR(INDEX($B180:$AT180,1,'번호선택_참고표'!$E$55),0)+IFERROR(INDEX($B180:$AT180,1,'번호선택_참고표'!$F$55),0)+IFERROR(INDEX($B180:$AT180,1,'번호선택_참고표'!$G$55),0)+IFERROR(INDEX($B180:$AT180,1,'번호선택_참고표'!$H$55),0)</f>
        <v/>
      </c>
      <c r="AW180" s="64">
        <f>IF(OR('번호선택_참고표'!$C$55=$AU180,'번호선택_참고표'!$D$55=$AU180,'번호선택_참고표'!$E$55=$AU180,'번호선택_참고표'!$F$55=$AU180,'번호선택_참고표'!$G$55=$AU180,'번호선택_참고표'!$H$55=$AU180),1,0)</f>
        <v/>
      </c>
      <c r="AX180" s="64">
        <f>IF(AV180=6,6,IF(AND(AV180=5,AW180=1),5,IF(AND(AV180=5,AW180=0),4,IF(AV180=4,3,IF(AV180=3,2,0)))))</f>
        <v/>
      </c>
      <c r="AY180" s="64">
        <f>IF(AV180=6,"1등",IF(AND(AV180=5,AW180=1),"2등",IF(AND(AV180=5,AW180=0),"3등",IF(AV180=4,"4등",IF(AV180=3,"5등","-")))))</f>
        <v/>
      </c>
      <c r="AZ180" s="64">
        <f>AV180*10000+AW180*1000+ROW()</f>
        <v/>
      </c>
      <c r="BB180" s="63" t="inlineStr">
        <is>
          <t>5 9 17 25 39 43</t>
        </is>
      </c>
    </row>
    <row r="181">
      <c r="A181" s="64" t="n">
        <v>180</v>
      </c>
      <c r="B181" t="n">
        <v>0</v>
      </c>
      <c r="C181" t="n">
        <v>1</v>
      </c>
      <c r="D181" t="n">
        <v>0</v>
      </c>
      <c r="E181" t="n">
        <v>0</v>
      </c>
      <c r="F181" t="n">
        <v>0</v>
      </c>
      <c r="G181" t="n">
        <v>0</v>
      </c>
      <c r="H181" t="n">
        <v>0</v>
      </c>
      <c r="I181" t="n">
        <v>0</v>
      </c>
      <c r="J181" t="n">
        <v>0</v>
      </c>
      <c r="K181" t="n">
        <v>0</v>
      </c>
      <c r="L181" t="n">
        <v>0</v>
      </c>
      <c r="M181" t="n">
        <v>0</v>
      </c>
      <c r="N181" t="n">
        <v>0</v>
      </c>
      <c r="O181" t="n">
        <v>0</v>
      </c>
      <c r="P181" t="n">
        <v>1</v>
      </c>
      <c r="Q181" t="n">
        <v>0</v>
      </c>
      <c r="R181" t="n">
        <v>0</v>
      </c>
      <c r="S181" t="n">
        <v>0</v>
      </c>
      <c r="T181" t="n">
        <v>0</v>
      </c>
      <c r="U181" t="n">
        <v>1</v>
      </c>
      <c r="V181" t="n">
        <v>1</v>
      </c>
      <c r="W181" t="n">
        <v>0</v>
      </c>
      <c r="X181" t="n">
        <v>0</v>
      </c>
      <c r="Y181" t="n">
        <v>0</v>
      </c>
      <c r="Z181" t="n">
        <v>0</v>
      </c>
      <c r="AA181" t="n">
        <v>0</v>
      </c>
      <c r="AB181" t="n">
        <v>0</v>
      </c>
      <c r="AC181" t="n">
        <v>0</v>
      </c>
      <c r="AD181" t="n">
        <v>1</v>
      </c>
      <c r="AE181" t="n">
        <v>0</v>
      </c>
      <c r="AF181" t="n">
        <v>0</v>
      </c>
      <c r="AG181" t="n">
        <v>0</v>
      </c>
      <c r="AH181" t="n">
        <v>0</v>
      </c>
      <c r="AI181" t="n">
        <v>1</v>
      </c>
      <c r="AJ181" t="n">
        <v>0</v>
      </c>
      <c r="AK181" t="n">
        <v>0</v>
      </c>
      <c r="AL181" t="n">
        <v>0</v>
      </c>
      <c r="AM181" t="n">
        <v>0</v>
      </c>
      <c r="AN181" t="n">
        <v>0</v>
      </c>
      <c r="AO181" t="n">
        <v>0</v>
      </c>
      <c r="AP181" t="n">
        <v>0</v>
      </c>
      <c r="AQ181" t="n">
        <v>0</v>
      </c>
      <c r="AR181" t="n">
        <v>0</v>
      </c>
      <c r="AS181" t="n">
        <v>0</v>
      </c>
      <c r="AT181" t="n">
        <v>0</v>
      </c>
      <c r="AU181" s="63" t="n">
        <v>22</v>
      </c>
      <c r="AV181" s="64">
        <f>IFERROR(INDEX($B181:$AT181,1,'번호선택_참고표'!$C$55),0)+IFERROR(INDEX($B181:$AT181,1,'번호선택_참고표'!$D$55),0)+IFERROR(INDEX($B181:$AT181,1,'번호선택_참고표'!$E$55),0)+IFERROR(INDEX($B181:$AT181,1,'번호선택_참고표'!$F$55),0)+IFERROR(INDEX($B181:$AT181,1,'번호선택_참고표'!$G$55),0)+IFERROR(INDEX($B181:$AT181,1,'번호선택_참고표'!$H$55),0)</f>
        <v/>
      </c>
      <c r="AW181" s="64">
        <f>IF(OR('번호선택_참고표'!$C$55=$AU181,'번호선택_참고표'!$D$55=$AU181,'번호선택_참고표'!$E$55=$AU181,'번호선택_참고표'!$F$55=$AU181,'번호선택_참고표'!$G$55=$AU181,'번호선택_참고표'!$H$55=$AU181),1,0)</f>
        <v/>
      </c>
      <c r="AX181" s="64">
        <f>IF(AV181=6,6,IF(AND(AV181=5,AW181=1),5,IF(AND(AV181=5,AW181=0),4,IF(AV181=4,3,IF(AV181=3,2,0)))))</f>
        <v/>
      </c>
      <c r="AY181" s="64">
        <f>IF(AV181=6,"1등",IF(AND(AV181=5,AW181=1),"2등",IF(AND(AV181=5,AW181=0),"3등",IF(AV181=4,"4등",IF(AV181=3,"5등","-")))))</f>
        <v/>
      </c>
      <c r="AZ181" s="64">
        <f>AV181*10000+AW181*1000+ROW()</f>
        <v/>
      </c>
      <c r="BB181" s="63" t="inlineStr">
        <is>
          <t>2 15 20 21 29 34</t>
        </is>
      </c>
    </row>
    <row r="182">
      <c r="A182" s="64" t="n">
        <v>181</v>
      </c>
      <c r="B182" t="n">
        <v>0</v>
      </c>
      <c r="C182" t="n">
        <v>0</v>
      </c>
      <c r="D182" t="n">
        <v>0</v>
      </c>
      <c r="E182" t="n">
        <v>0</v>
      </c>
      <c r="F182" t="n">
        <v>0</v>
      </c>
      <c r="G182" t="n">
        <v>0</v>
      </c>
      <c r="H182" t="n">
        <v>0</v>
      </c>
      <c r="I182" t="n">
        <v>0</v>
      </c>
      <c r="J182" t="n">
        <v>0</v>
      </c>
      <c r="K182" t="n">
        <v>0</v>
      </c>
      <c r="L182" t="n">
        <v>0</v>
      </c>
      <c r="M182" t="n">
        <v>0</v>
      </c>
      <c r="N182" t="n">
        <v>0</v>
      </c>
      <c r="O182" t="n">
        <v>1</v>
      </c>
      <c r="P182" t="n">
        <v>0</v>
      </c>
      <c r="Q182" t="n">
        <v>0</v>
      </c>
      <c r="R182" t="n">
        <v>0</v>
      </c>
      <c r="S182" t="n">
        <v>0</v>
      </c>
      <c r="T182" t="n">
        <v>0</v>
      </c>
      <c r="U182" t="n">
        <v>0</v>
      </c>
      <c r="V182" t="n">
        <v>1</v>
      </c>
      <c r="W182" t="n">
        <v>0</v>
      </c>
      <c r="X182" t="n">
        <v>1</v>
      </c>
      <c r="Y182" t="n">
        <v>0</v>
      </c>
      <c r="Z182" t="n">
        <v>0</v>
      </c>
      <c r="AA182" t="n">
        <v>0</v>
      </c>
      <c r="AB182" t="n">
        <v>0</v>
      </c>
      <c r="AC182" t="n">
        <v>0</v>
      </c>
      <c r="AD182" t="n">
        <v>0</v>
      </c>
      <c r="AE182" t="n">
        <v>0</v>
      </c>
      <c r="AF182" t="n">
        <v>0</v>
      </c>
      <c r="AG182" t="n">
        <v>1</v>
      </c>
      <c r="AH182" t="n">
        <v>0</v>
      </c>
      <c r="AI182" t="n">
        <v>0</v>
      </c>
      <c r="AJ182" t="n">
        <v>0</v>
      </c>
      <c r="AK182" t="n">
        <v>0</v>
      </c>
      <c r="AL182" t="n">
        <v>0</v>
      </c>
      <c r="AM182" t="n">
        <v>0</v>
      </c>
      <c r="AN182" t="n">
        <v>0</v>
      </c>
      <c r="AO182" t="n">
        <v>1</v>
      </c>
      <c r="AP182" t="n">
        <v>0</v>
      </c>
      <c r="AQ182" t="n">
        <v>0</v>
      </c>
      <c r="AR182" t="n">
        <v>0</v>
      </c>
      <c r="AS182" t="n">
        <v>0</v>
      </c>
      <c r="AT182" t="n">
        <v>1</v>
      </c>
      <c r="AU182" s="63" t="n">
        <v>44</v>
      </c>
      <c r="AV182" s="64">
        <f>IFERROR(INDEX($B182:$AT182,1,'번호선택_참고표'!$C$55),0)+IFERROR(INDEX($B182:$AT182,1,'번호선택_참고표'!$D$55),0)+IFERROR(INDEX($B182:$AT182,1,'번호선택_참고표'!$E$55),0)+IFERROR(INDEX($B182:$AT182,1,'번호선택_참고표'!$F$55),0)+IFERROR(INDEX($B182:$AT182,1,'번호선택_참고표'!$G$55),0)+IFERROR(INDEX($B182:$AT182,1,'번호선택_참고표'!$H$55),0)</f>
        <v/>
      </c>
      <c r="AW182" s="64">
        <f>IF(OR('번호선택_참고표'!$C$55=$AU182,'번호선택_참고표'!$D$55=$AU182,'번호선택_참고표'!$E$55=$AU182,'번호선택_참고표'!$F$55=$AU182,'번호선택_참고표'!$G$55=$AU182,'번호선택_참고표'!$H$55=$AU182),1,0)</f>
        <v/>
      </c>
      <c r="AX182" s="64">
        <f>IF(AV182=6,6,IF(AND(AV182=5,AW182=1),5,IF(AND(AV182=5,AW182=0),4,IF(AV182=4,3,IF(AV182=3,2,0)))))</f>
        <v/>
      </c>
      <c r="AY182" s="64">
        <f>IF(AV182=6,"1등",IF(AND(AV182=5,AW182=1),"2등",IF(AND(AV182=5,AW182=0),"3등",IF(AV182=4,"4등",IF(AV182=3,"5등","-")))))</f>
        <v/>
      </c>
      <c r="AZ182" s="64">
        <f>AV182*10000+AW182*1000+ROW()</f>
        <v/>
      </c>
      <c r="BB182" s="63" t="inlineStr">
        <is>
          <t>14 21 23 32 40 45</t>
        </is>
      </c>
    </row>
    <row r="183">
      <c r="A183" s="64" t="n">
        <v>182</v>
      </c>
      <c r="B183" t="n">
        <v>0</v>
      </c>
      <c r="C183" t="n">
        <v>0</v>
      </c>
      <c r="D183" t="n">
        <v>0</v>
      </c>
      <c r="E183" t="n">
        <v>0</v>
      </c>
      <c r="F183" t="n">
        <v>0</v>
      </c>
      <c r="G183" t="n">
        <v>0</v>
      </c>
      <c r="H183" t="n">
        <v>0</v>
      </c>
      <c r="I183" t="n">
        <v>0</v>
      </c>
      <c r="J183" t="n">
        <v>0</v>
      </c>
      <c r="K183" t="n">
        <v>0</v>
      </c>
      <c r="L183" t="n">
        <v>0</v>
      </c>
      <c r="M183" t="n">
        <v>0</v>
      </c>
      <c r="N183" t="n">
        <v>1</v>
      </c>
      <c r="O183" t="n">
        <v>0</v>
      </c>
      <c r="P183" t="n">
        <v>1</v>
      </c>
      <c r="Q183" t="n">
        <v>0</v>
      </c>
      <c r="R183" t="n">
        <v>0</v>
      </c>
      <c r="S183" t="n">
        <v>0</v>
      </c>
      <c r="T183" t="n">
        <v>0</v>
      </c>
      <c r="U183" t="n">
        <v>0</v>
      </c>
      <c r="V183" t="n">
        <v>0</v>
      </c>
      <c r="W183" t="n">
        <v>0</v>
      </c>
      <c r="X183" t="n">
        <v>0</v>
      </c>
      <c r="Y183" t="n">
        <v>0</v>
      </c>
      <c r="Z183" t="n">
        <v>0</v>
      </c>
      <c r="AA183" t="n">
        <v>0</v>
      </c>
      <c r="AB183" t="n">
        <v>1</v>
      </c>
      <c r="AC183" t="n">
        <v>0</v>
      </c>
      <c r="AD183" t="n">
        <v>1</v>
      </c>
      <c r="AE183" t="n">
        <v>0</v>
      </c>
      <c r="AF183" t="n">
        <v>0</v>
      </c>
      <c r="AG183" t="n">
        <v>0</v>
      </c>
      <c r="AH183" t="n">
        <v>0</v>
      </c>
      <c r="AI183" t="n">
        <v>1</v>
      </c>
      <c r="AJ183" t="n">
        <v>0</v>
      </c>
      <c r="AK183" t="n">
        <v>0</v>
      </c>
      <c r="AL183" t="n">
        <v>0</v>
      </c>
      <c r="AM183" t="n">
        <v>0</v>
      </c>
      <c r="AN183" t="n">
        <v>0</v>
      </c>
      <c r="AO183" t="n">
        <v>1</v>
      </c>
      <c r="AP183" t="n">
        <v>0</v>
      </c>
      <c r="AQ183" t="n">
        <v>0</v>
      </c>
      <c r="AR183" t="n">
        <v>0</v>
      </c>
      <c r="AS183" t="n">
        <v>0</v>
      </c>
      <c r="AT183" t="n">
        <v>0</v>
      </c>
      <c r="AU183" s="63" t="n">
        <v>35</v>
      </c>
      <c r="AV183" s="64">
        <f>IFERROR(INDEX($B183:$AT183,1,'번호선택_참고표'!$C$55),0)+IFERROR(INDEX($B183:$AT183,1,'번호선택_참고표'!$D$55),0)+IFERROR(INDEX($B183:$AT183,1,'번호선택_참고표'!$E$55),0)+IFERROR(INDEX($B183:$AT183,1,'번호선택_참고표'!$F$55),0)+IFERROR(INDEX($B183:$AT183,1,'번호선택_참고표'!$G$55),0)+IFERROR(INDEX($B183:$AT183,1,'번호선택_참고표'!$H$55),0)</f>
        <v/>
      </c>
      <c r="AW183" s="64">
        <f>IF(OR('번호선택_참고표'!$C$55=$AU183,'번호선택_참고표'!$D$55=$AU183,'번호선택_참고표'!$E$55=$AU183,'번호선택_참고표'!$F$55=$AU183,'번호선택_참고표'!$G$55=$AU183,'번호선택_참고표'!$H$55=$AU183),1,0)</f>
        <v/>
      </c>
      <c r="AX183" s="64">
        <f>IF(AV183=6,6,IF(AND(AV183=5,AW183=1),5,IF(AND(AV183=5,AW183=0),4,IF(AV183=4,3,IF(AV183=3,2,0)))))</f>
        <v/>
      </c>
      <c r="AY183" s="64">
        <f>IF(AV183=6,"1등",IF(AND(AV183=5,AW183=1),"2등",IF(AND(AV183=5,AW183=0),"3등",IF(AV183=4,"4등",IF(AV183=3,"5등","-")))))</f>
        <v/>
      </c>
      <c r="AZ183" s="64">
        <f>AV183*10000+AW183*1000+ROW()</f>
        <v/>
      </c>
      <c r="BB183" s="63" t="inlineStr">
        <is>
          <t>13 15 27 29 34 40</t>
        </is>
      </c>
    </row>
    <row r="184">
      <c r="A184" s="64" t="n">
        <v>183</v>
      </c>
      <c r="B184" t="n">
        <v>0</v>
      </c>
      <c r="C184" t="n">
        <v>1</v>
      </c>
      <c r="D184" t="n">
        <v>0</v>
      </c>
      <c r="E184" t="n">
        <v>0</v>
      </c>
      <c r="F184" t="n">
        <v>0</v>
      </c>
      <c r="G184" t="n">
        <v>0</v>
      </c>
      <c r="H184" t="n">
        <v>0</v>
      </c>
      <c r="I184" t="n">
        <v>0</v>
      </c>
      <c r="J184" t="n">
        <v>0</v>
      </c>
      <c r="K184" t="n">
        <v>0</v>
      </c>
      <c r="L184" t="n">
        <v>0</v>
      </c>
      <c r="M184" t="n">
        <v>0</v>
      </c>
      <c r="N184" t="n">
        <v>0</v>
      </c>
      <c r="O184" t="n">
        <v>0</v>
      </c>
      <c r="P184" t="n">
        <v>0</v>
      </c>
      <c r="Q184" t="n">
        <v>0</v>
      </c>
      <c r="R184" t="n">
        <v>0</v>
      </c>
      <c r="S184" t="n">
        <v>1</v>
      </c>
      <c r="T184" t="n">
        <v>0</v>
      </c>
      <c r="U184" t="n">
        <v>0</v>
      </c>
      <c r="V184" t="n">
        <v>0</v>
      </c>
      <c r="W184" t="n">
        <v>0</v>
      </c>
      <c r="X184" t="n">
        <v>0</v>
      </c>
      <c r="Y184" t="n">
        <v>1</v>
      </c>
      <c r="Z184" t="n">
        <v>0</v>
      </c>
      <c r="AA184" t="n">
        <v>0</v>
      </c>
      <c r="AB184" t="n">
        <v>0</v>
      </c>
      <c r="AC184" t="n">
        <v>0</v>
      </c>
      <c r="AD184" t="n">
        <v>0</v>
      </c>
      <c r="AE184" t="n">
        <v>0</v>
      </c>
      <c r="AF184" t="n">
        <v>0</v>
      </c>
      <c r="AG184" t="n">
        <v>0</v>
      </c>
      <c r="AH184" t="n">
        <v>0</v>
      </c>
      <c r="AI184" t="n">
        <v>1</v>
      </c>
      <c r="AJ184" t="n">
        <v>0</v>
      </c>
      <c r="AK184" t="n">
        <v>0</v>
      </c>
      <c r="AL184" t="n">
        <v>0</v>
      </c>
      <c r="AM184" t="n">
        <v>0</v>
      </c>
      <c r="AN184" t="n">
        <v>0</v>
      </c>
      <c r="AO184" t="n">
        <v>1</v>
      </c>
      <c r="AP184" t="n">
        <v>0</v>
      </c>
      <c r="AQ184" t="n">
        <v>1</v>
      </c>
      <c r="AR184" t="n">
        <v>0</v>
      </c>
      <c r="AS184" t="n">
        <v>0</v>
      </c>
      <c r="AT184" t="n">
        <v>0</v>
      </c>
      <c r="AU184" s="63" t="n">
        <v>5</v>
      </c>
      <c r="AV184" s="64">
        <f>IFERROR(INDEX($B184:$AT184,1,'번호선택_참고표'!$C$55),0)+IFERROR(INDEX($B184:$AT184,1,'번호선택_참고표'!$D$55),0)+IFERROR(INDEX($B184:$AT184,1,'번호선택_참고표'!$E$55),0)+IFERROR(INDEX($B184:$AT184,1,'번호선택_참고표'!$F$55),0)+IFERROR(INDEX($B184:$AT184,1,'번호선택_참고표'!$G$55),0)+IFERROR(INDEX($B184:$AT184,1,'번호선택_참고표'!$H$55),0)</f>
        <v/>
      </c>
      <c r="AW184" s="64">
        <f>IF(OR('번호선택_참고표'!$C$55=$AU184,'번호선택_참고표'!$D$55=$AU184,'번호선택_참고표'!$E$55=$AU184,'번호선택_참고표'!$F$55=$AU184,'번호선택_참고표'!$G$55=$AU184,'번호선택_참고표'!$H$55=$AU184),1,0)</f>
        <v/>
      </c>
      <c r="AX184" s="64">
        <f>IF(AV184=6,6,IF(AND(AV184=5,AW184=1),5,IF(AND(AV184=5,AW184=0),4,IF(AV184=4,3,IF(AV184=3,2,0)))))</f>
        <v/>
      </c>
      <c r="AY184" s="64">
        <f>IF(AV184=6,"1등",IF(AND(AV184=5,AW184=1),"2등",IF(AND(AV184=5,AW184=0),"3등",IF(AV184=4,"4등",IF(AV184=3,"5등","-")))))</f>
        <v/>
      </c>
      <c r="AZ184" s="64">
        <f>AV184*10000+AW184*1000+ROW()</f>
        <v/>
      </c>
      <c r="BB184" s="63" t="inlineStr">
        <is>
          <t>2 18 24 34 40 42</t>
        </is>
      </c>
    </row>
    <row r="185">
      <c r="A185" s="64" t="n">
        <v>184</v>
      </c>
      <c r="B185" t="n">
        <v>1</v>
      </c>
      <c r="C185" t="n">
        <v>1</v>
      </c>
      <c r="D185" t="n">
        <v>0</v>
      </c>
      <c r="E185" t="n">
        <v>0</v>
      </c>
      <c r="F185" t="n">
        <v>0</v>
      </c>
      <c r="G185" t="n">
        <v>1</v>
      </c>
      <c r="H185" t="n">
        <v>0</v>
      </c>
      <c r="I185" t="n">
        <v>0</v>
      </c>
      <c r="J185" t="n">
        <v>0</v>
      </c>
      <c r="K185" t="n">
        <v>0</v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1</v>
      </c>
      <c r="R185" t="n">
        <v>0</v>
      </c>
      <c r="S185" t="n">
        <v>0</v>
      </c>
      <c r="T185" t="n">
        <v>0</v>
      </c>
      <c r="U185" t="n">
        <v>1</v>
      </c>
      <c r="V185" t="n">
        <v>0</v>
      </c>
      <c r="W185" t="n">
        <v>0</v>
      </c>
      <c r="X185" t="n">
        <v>0</v>
      </c>
      <c r="Y185" t="n">
        <v>0</v>
      </c>
      <c r="Z185" t="n">
        <v>0</v>
      </c>
      <c r="AA185" t="n">
        <v>0</v>
      </c>
      <c r="AB185" t="n">
        <v>0</v>
      </c>
      <c r="AC185" t="n">
        <v>0</v>
      </c>
      <c r="AD185" t="n">
        <v>0</v>
      </c>
      <c r="AE185" t="n">
        <v>0</v>
      </c>
      <c r="AF185" t="n">
        <v>0</v>
      </c>
      <c r="AG185" t="n">
        <v>0</v>
      </c>
      <c r="AH185" t="n">
        <v>1</v>
      </c>
      <c r="AI185" t="n">
        <v>0</v>
      </c>
      <c r="AJ185" t="n">
        <v>0</v>
      </c>
      <c r="AK185" t="n">
        <v>0</v>
      </c>
      <c r="AL185" t="n">
        <v>0</v>
      </c>
      <c r="AM185" t="n">
        <v>0</v>
      </c>
      <c r="AN185" t="n">
        <v>0</v>
      </c>
      <c r="AO185" t="n">
        <v>0</v>
      </c>
      <c r="AP185" t="n">
        <v>0</v>
      </c>
      <c r="AQ185" t="n">
        <v>0</v>
      </c>
      <c r="AR185" t="n">
        <v>0</v>
      </c>
      <c r="AS185" t="n">
        <v>0</v>
      </c>
      <c r="AT185" t="n">
        <v>0</v>
      </c>
      <c r="AU185" s="63" t="n">
        <v>41</v>
      </c>
      <c r="AV185" s="64">
        <f>IFERROR(INDEX($B185:$AT185,1,'번호선택_참고표'!$C$55),0)+IFERROR(INDEX($B185:$AT185,1,'번호선택_참고표'!$D$55),0)+IFERROR(INDEX($B185:$AT185,1,'번호선택_참고표'!$E$55),0)+IFERROR(INDEX($B185:$AT185,1,'번호선택_참고표'!$F$55),0)+IFERROR(INDEX($B185:$AT185,1,'번호선택_참고표'!$G$55),0)+IFERROR(INDEX($B185:$AT185,1,'번호선택_참고표'!$H$55),0)</f>
        <v/>
      </c>
      <c r="AW185" s="64">
        <f>IF(OR('번호선택_참고표'!$C$55=$AU185,'번호선택_참고표'!$D$55=$AU185,'번호선택_참고표'!$E$55=$AU185,'번호선택_참고표'!$F$55=$AU185,'번호선택_참고표'!$G$55=$AU185,'번호선택_참고표'!$H$55=$AU185),1,0)</f>
        <v/>
      </c>
      <c r="AX185" s="64">
        <f>IF(AV185=6,6,IF(AND(AV185=5,AW185=1),5,IF(AND(AV185=5,AW185=0),4,IF(AV185=4,3,IF(AV185=3,2,0)))))</f>
        <v/>
      </c>
      <c r="AY185" s="64">
        <f>IF(AV185=6,"1등",IF(AND(AV185=5,AW185=1),"2등",IF(AND(AV185=5,AW185=0),"3등",IF(AV185=4,"4등",IF(AV185=3,"5등","-")))))</f>
        <v/>
      </c>
      <c r="AZ185" s="64">
        <f>AV185*10000+AW185*1000+ROW()</f>
        <v/>
      </c>
      <c r="BB185" s="63" t="inlineStr">
        <is>
          <t>1 2 6 16 20 33</t>
        </is>
      </c>
    </row>
    <row r="186">
      <c r="A186" s="64" t="n">
        <v>185</v>
      </c>
      <c r="B186" t="n">
        <v>1</v>
      </c>
      <c r="C186" t="n">
        <v>1</v>
      </c>
      <c r="D186" t="n">
        <v>0</v>
      </c>
      <c r="E186" t="n">
        <v>1</v>
      </c>
      <c r="F186" t="n">
        <v>0</v>
      </c>
      <c r="G186" t="n">
        <v>0</v>
      </c>
      <c r="H186" t="n">
        <v>0</v>
      </c>
      <c r="I186" t="n">
        <v>1</v>
      </c>
      <c r="J186" t="n">
        <v>0</v>
      </c>
      <c r="K186" t="n">
        <v>0</v>
      </c>
      <c r="L186" t="n">
        <v>0</v>
      </c>
      <c r="M186" t="n">
        <v>0</v>
      </c>
      <c r="N186" t="n">
        <v>0</v>
      </c>
      <c r="O186" t="n">
        <v>0</v>
      </c>
      <c r="P186" t="n">
        <v>0</v>
      </c>
      <c r="Q186" t="n">
        <v>0</v>
      </c>
      <c r="R186" t="n">
        <v>0</v>
      </c>
      <c r="S186" t="n">
        <v>0</v>
      </c>
      <c r="T186" t="n">
        <v>1</v>
      </c>
      <c r="U186" t="n">
        <v>0</v>
      </c>
      <c r="V186" t="n">
        <v>0</v>
      </c>
      <c r="W186" t="n">
        <v>0</v>
      </c>
      <c r="X186" t="n">
        <v>0</v>
      </c>
      <c r="Y186" t="n">
        <v>0</v>
      </c>
      <c r="Z186" t="n">
        <v>0</v>
      </c>
      <c r="AA186" t="n">
        <v>0</v>
      </c>
      <c r="AB186" t="n">
        <v>0</v>
      </c>
      <c r="AC186" t="n">
        <v>0</v>
      </c>
      <c r="AD186" t="n">
        <v>0</v>
      </c>
      <c r="AE186" t="n">
        <v>0</v>
      </c>
      <c r="AF186" t="n">
        <v>0</v>
      </c>
      <c r="AG186" t="n">
        <v>0</v>
      </c>
      <c r="AH186" t="n">
        <v>0</v>
      </c>
      <c r="AI186" t="n">
        <v>0</v>
      </c>
      <c r="AJ186" t="n">
        <v>0</v>
      </c>
      <c r="AK186" t="n">
        <v>0</v>
      </c>
      <c r="AL186" t="n">
        <v>0</v>
      </c>
      <c r="AM186" t="n">
        <v>1</v>
      </c>
      <c r="AN186" t="n">
        <v>0</v>
      </c>
      <c r="AO186" t="n">
        <v>0</v>
      </c>
      <c r="AP186" t="n">
        <v>0</v>
      </c>
      <c r="AQ186" t="n">
        <v>0</v>
      </c>
      <c r="AR186" t="n">
        <v>0</v>
      </c>
      <c r="AS186" t="n">
        <v>0</v>
      </c>
      <c r="AT186" t="n">
        <v>0</v>
      </c>
      <c r="AU186" s="63" t="n">
        <v>14</v>
      </c>
      <c r="AV186" s="64">
        <f>IFERROR(INDEX($B186:$AT186,1,'번호선택_참고표'!$C$55),0)+IFERROR(INDEX($B186:$AT186,1,'번호선택_참고표'!$D$55),0)+IFERROR(INDEX($B186:$AT186,1,'번호선택_참고표'!$E$55),0)+IFERROR(INDEX($B186:$AT186,1,'번호선택_참고표'!$F$55),0)+IFERROR(INDEX($B186:$AT186,1,'번호선택_참고표'!$G$55),0)+IFERROR(INDEX($B186:$AT186,1,'번호선택_참고표'!$H$55),0)</f>
        <v/>
      </c>
      <c r="AW186" s="64">
        <f>IF(OR('번호선택_참고표'!$C$55=$AU186,'번호선택_참고표'!$D$55=$AU186,'번호선택_참고표'!$E$55=$AU186,'번호선택_참고표'!$F$55=$AU186,'번호선택_참고표'!$G$55=$AU186,'번호선택_참고표'!$H$55=$AU186),1,0)</f>
        <v/>
      </c>
      <c r="AX186" s="64">
        <f>IF(AV186=6,6,IF(AND(AV186=5,AW186=1),5,IF(AND(AV186=5,AW186=0),4,IF(AV186=4,3,IF(AV186=3,2,0)))))</f>
        <v/>
      </c>
      <c r="AY186" s="64">
        <f>IF(AV186=6,"1등",IF(AND(AV186=5,AW186=1),"2등",IF(AND(AV186=5,AW186=0),"3등",IF(AV186=4,"4등",IF(AV186=3,"5등","-")))))</f>
        <v/>
      </c>
      <c r="AZ186" s="64">
        <f>AV186*10000+AW186*1000+ROW()</f>
        <v/>
      </c>
      <c r="BB186" s="63" t="inlineStr">
        <is>
          <t>1 2 4 8 19 38</t>
        </is>
      </c>
    </row>
    <row r="187">
      <c r="A187" s="64" t="n">
        <v>186</v>
      </c>
      <c r="B187" t="n">
        <v>0</v>
      </c>
      <c r="C187" t="n">
        <v>0</v>
      </c>
      <c r="D187" t="n">
        <v>0</v>
      </c>
      <c r="E187" t="n">
        <v>1</v>
      </c>
      <c r="F187" t="n">
        <v>0</v>
      </c>
      <c r="G187" t="n">
        <v>0</v>
      </c>
      <c r="H187" t="n">
        <v>0</v>
      </c>
      <c r="I187" t="n">
        <v>0</v>
      </c>
      <c r="J187" t="n">
        <v>0</v>
      </c>
      <c r="K187" t="n">
        <v>1</v>
      </c>
      <c r="L187" t="n">
        <v>0</v>
      </c>
      <c r="M187" t="n">
        <v>0</v>
      </c>
      <c r="N187" t="n">
        <v>0</v>
      </c>
      <c r="O187" t="n">
        <v>1</v>
      </c>
      <c r="P187" t="n">
        <v>0</v>
      </c>
      <c r="Q187" t="n">
        <v>0</v>
      </c>
      <c r="R187" t="n">
        <v>0</v>
      </c>
      <c r="S187" t="n">
        <v>0</v>
      </c>
      <c r="T187" t="n">
        <v>1</v>
      </c>
      <c r="U187" t="n">
        <v>0</v>
      </c>
      <c r="V187" t="n">
        <v>1</v>
      </c>
      <c r="W187" t="n">
        <v>0</v>
      </c>
      <c r="X187" t="n">
        <v>0</v>
      </c>
      <c r="Y187" t="n">
        <v>0</v>
      </c>
      <c r="Z187" t="n">
        <v>0</v>
      </c>
      <c r="AA187" t="n">
        <v>0</v>
      </c>
      <c r="AB187" t="n">
        <v>0</v>
      </c>
      <c r="AC187" t="n">
        <v>0</v>
      </c>
      <c r="AD187" t="n">
        <v>0</v>
      </c>
      <c r="AE187" t="n">
        <v>0</v>
      </c>
      <c r="AF187" t="n">
        <v>0</v>
      </c>
      <c r="AG187" t="n">
        <v>0</v>
      </c>
      <c r="AH187" t="n">
        <v>0</v>
      </c>
      <c r="AI187" t="n">
        <v>0</v>
      </c>
      <c r="AJ187" t="n">
        <v>0</v>
      </c>
      <c r="AK187" t="n">
        <v>0</v>
      </c>
      <c r="AL187" t="n">
        <v>0</v>
      </c>
      <c r="AM187" t="n">
        <v>0</v>
      </c>
      <c r="AN187" t="n">
        <v>0</v>
      </c>
      <c r="AO187" t="n">
        <v>0</v>
      </c>
      <c r="AP187" t="n">
        <v>0</v>
      </c>
      <c r="AQ187" t="n">
        <v>0</v>
      </c>
      <c r="AR187" t="n">
        <v>0</v>
      </c>
      <c r="AS187" t="n">
        <v>0</v>
      </c>
      <c r="AT187" t="n">
        <v>1</v>
      </c>
      <c r="AU187" s="63" t="n">
        <v>9</v>
      </c>
      <c r="AV187" s="64">
        <f>IFERROR(INDEX($B187:$AT187,1,'번호선택_참고표'!$C$55),0)+IFERROR(INDEX($B187:$AT187,1,'번호선택_참고표'!$D$55),0)+IFERROR(INDEX($B187:$AT187,1,'번호선택_참고표'!$E$55),0)+IFERROR(INDEX($B187:$AT187,1,'번호선택_참고표'!$F$55),0)+IFERROR(INDEX($B187:$AT187,1,'번호선택_참고표'!$G$55),0)+IFERROR(INDEX($B187:$AT187,1,'번호선택_참고표'!$H$55),0)</f>
        <v/>
      </c>
      <c r="AW187" s="64">
        <f>IF(OR('번호선택_참고표'!$C$55=$AU187,'번호선택_참고표'!$D$55=$AU187,'번호선택_참고표'!$E$55=$AU187,'번호선택_참고표'!$F$55=$AU187,'번호선택_참고표'!$G$55=$AU187,'번호선택_참고표'!$H$55=$AU187),1,0)</f>
        <v/>
      </c>
      <c r="AX187" s="64">
        <f>IF(AV187=6,6,IF(AND(AV187=5,AW187=1),5,IF(AND(AV187=5,AW187=0),4,IF(AV187=4,3,IF(AV187=3,2,0)))))</f>
        <v/>
      </c>
      <c r="AY187" s="64">
        <f>IF(AV187=6,"1등",IF(AND(AV187=5,AW187=1),"2등",IF(AND(AV187=5,AW187=0),"3등",IF(AV187=4,"4등",IF(AV187=3,"5등","-")))))</f>
        <v/>
      </c>
      <c r="AZ187" s="64">
        <f>AV187*10000+AW187*1000+ROW()</f>
        <v/>
      </c>
      <c r="BB187" s="63" t="inlineStr">
        <is>
          <t>4 10 14 19 21 45</t>
        </is>
      </c>
    </row>
    <row r="188">
      <c r="A188" s="64" t="n">
        <v>187</v>
      </c>
      <c r="B188" t="n">
        <v>1</v>
      </c>
      <c r="C188" t="n">
        <v>1</v>
      </c>
      <c r="D188" t="n">
        <v>0</v>
      </c>
      <c r="E188" t="n">
        <v>0</v>
      </c>
      <c r="F188" t="n">
        <v>0</v>
      </c>
      <c r="G188" t="n">
        <v>0</v>
      </c>
      <c r="H188" t="n">
        <v>0</v>
      </c>
      <c r="I188" t="n">
        <v>1</v>
      </c>
      <c r="J188" t="n">
        <v>0</v>
      </c>
      <c r="K188" t="n">
        <v>0</v>
      </c>
      <c r="L188" t="n">
        <v>0</v>
      </c>
      <c r="M188" t="n">
        <v>0</v>
      </c>
      <c r="N188" t="n">
        <v>0</v>
      </c>
      <c r="O188" t="n">
        <v>0</v>
      </c>
      <c r="P188" t="n">
        <v>0</v>
      </c>
      <c r="Q188" t="n">
        <v>0</v>
      </c>
      <c r="R188" t="n">
        <v>0</v>
      </c>
      <c r="S188" t="n">
        <v>1</v>
      </c>
      <c r="T188" t="n">
        <v>0</v>
      </c>
      <c r="U188" t="n">
        <v>0</v>
      </c>
      <c r="V188" t="n">
        <v>0</v>
      </c>
      <c r="W188" t="n">
        <v>0</v>
      </c>
      <c r="X188" t="n">
        <v>0</v>
      </c>
      <c r="Y188" t="n">
        <v>0</v>
      </c>
      <c r="Z188" t="n">
        <v>0</v>
      </c>
      <c r="AA188" t="n">
        <v>0</v>
      </c>
      <c r="AB188" t="n">
        <v>0</v>
      </c>
      <c r="AC188" t="n">
        <v>0</v>
      </c>
      <c r="AD188" t="n">
        <v>1</v>
      </c>
      <c r="AE188" t="n">
        <v>0</v>
      </c>
      <c r="AF188" t="n">
        <v>0</v>
      </c>
      <c r="AG188" t="n">
        <v>0</v>
      </c>
      <c r="AH188" t="n">
        <v>0</v>
      </c>
      <c r="AI188" t="n">
        <v>0</v>
      </c>
      <c r="AJ188" t="n">
        <v>0</v>
      </c>
      <c r="AK188" t="n">
        <v>0</v>
      </c>
      <c r="AL188" t="n">
        <v>0</v>
      </c>
      <c r="AM188" t="n">
        <v>1</v>
      </c>
      <c r="AN188" t="n">
        <v>0</v>
      </c>
      <c r="AO188" t="n">
        <v>0</v>
      </c>
      <c r="AP188" t="n">
        <v>0</v>
      </c>
      <c r="AQ188" t="n">
        <v>0</v>
      </c>
      <c r="AR188" t="n">
        <v>0</v>
      </c>
      <c r="AS188" t="n">
        <v>0</v>
      </c>
      <c r="AT188" t="n">
        <v>0</v>
      </c>
      <c r="AU188" s="63" t="n">
        <v>42</v>
      </c>
      <c r="AV188" s="64">
        <f>IFERROR(INDEX($B188:$AT188,1,'번호선택_참고표'!$C$55),0)+IFERROR(INDEX($B188:$AT188,1,'번호선택_참고표'!$D$55),0)+IFERROR(INDEX($B188:$AT188,1,'번호선택_참고표'!$E$55),0)+IFERROR(INDEX($B188:$AT188,1,'번호선택_참고표'!$F$55),0)+IFERROR(INDEX($B188:$AT188,1,'번호선택_참고표'!$G$55),0)+IFERROR(INDEX($B188:$AT188,1,'번호선택_참고표'!$H$55),0)</f>
        <v/>
      </c>
      <c r="AW188" s="64">
        <f>IF(OR('번호선택_참고표'!$C$55=$AU188,'번호선택_참고표'!$D$55=$AU188,'번호선택_참고표'!$E$55=$AU188,'번호선택_참고표'!$F$55=$AU188,'번호선택_참고표'!$G$55=$AU188,'번호선택_참고표'!$H$55=$AU188),1,0)</f>
        <v/>
      </c>
      <c r="AX188" s="64">
        <f>IF(AV188=6,6,IF(AND(AV188=5,AW188=1),5,IF(AND(AV188=5,AW188=0),4,IF(AV188=4,3,IF(AV188=3,2,0)))))</f>
        <v/>
      </c>
      <c r="AY188" s="64">
        <f>IF(AV188=6,"1등",IF(AND(AV188=5,AW188=1),"2등",IF(AND(AV188=5,AW188=0),"3등",IF(AV188=4,"4등",IF(AV188=3,"5등","-")))))</f>
        <v/>
      </c>
      <c r="AZ188" s="64">
        <f>AV188*10000+AW188*1000+ROW()</f>
        <v/>
      </c>
      <c r="BB188" s="63" t="inlineStr">
        <is>
          <t>1 2 8 18 29 38</t>
        </is>
      </c>
    </row>
    <row r="189">
      <c r="A189" s="64" t="n">
        <v>188</v>
      </c>
      <c r="B189" t="n">
        <v>0</v>
      </c>
      <c r="C189" t="n">
        <v>0</v>
      </c>
      <c r="D189" t="n">
        <v>0</v>
      </c>
      <c r="E189" t="n">
        <v>0</v>
      </c>
      <c r="F189" t="n">
        <v>0</v>
      </c>
      <c r="G189" t="n">
        <v>0</v>
      </c>
      <c r="H189" t="n">
        <v>0</v>
      </c>
      <c r="I189" t="n">
        <v>0</v>
      </c>
      <c r="J189" t="n">
        <v>0</v>
      </c>
      <c r="K189" t="n">
        <v>0</v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0</v>
      </c>
      <c r="R189" t="n">
        <v>0</v>
      </c>
      <c r="S189" t="n">
        <v>0</v>
      </c>
      <c r="T189" t="n">
        <v>1</v>
      </c>
      <c r="U189" t="n">
        <v>0</v>
      </c>
      <c r="V189" t="n">
        <v>0</v>
      </c>
      <c r="W189" t="n">
        <v>0</v>
      </c>
      <c r="X189" t="n">
        <v>0</v>
      </c>
      <c r="Y189" t="n">
        <v>1</v>
      </c>
      <c r="Z189" t="n">
        <v>0</v>
      </c>
      <c r="AA189" t="n">
        <v>0</v>
      </c>
      <c r="AB189" t="n">
        <v>1</v>
      </c>
      <c r="AC189" t="n">
        <v>0</v>
      </c>
      <c r="AD189" t="n">
        <v>0</v>
      </c>
      <c r="AE189" t="n">
        <v>1</v>
      </c>
      <c r="AF189" t="n">
        <v>1</v>
      </c>
      <c r="AG189" t="n">
        <v>0</v>
      </c>
      <c r="AH189" t="n">
        <v>0</v>
      </c>
      <c r="AI189" t="n">
        <v>1</v>
      </c>
      <c r="AJ189" t="n">
        <v>0</v>
      </c>
      <c r="AK189" t="n">
        <v>0</v>
      </c>
      <c r="AL189" t="n">
        <v>0</v>
      </c>
      <c r="AM189" t="n">
        <v>0</v>
      </c>
      <c r="AN189" t="n">
        <v>0</v>
      </c>
      <c r="AO189" t="n">
        <v>0</v>
      </c>
      <c r="AP189" t="n">
        <v>0</v>
      </c>
      <c r="AQ189" t="n">
        <v>0</v>
      </c>
      <c r="AR189" t="n">
        <v>0</v>
      </c>
      <c r="AS189" t="n">
        <v>0</v>
      </c>
      <c r="AT189" t="n">
        <v>0</v>
      </c>
      <c r="AU189" s="63" t="n">
        <v>36</v>
      </c>
      <c r="AV189" s="64">
        <f>IFERROR(INDEX($B189:$AT189,1,'번호선택_참고표'!$C$55),0)+IFERROR(INDEX($B189:$AT189,1,'번호선택_참고표'!$D$55),0)+IFERROR(INDEX($B189:$AT189,1,'번호선택_참고표'!$E$55),0)+IFERROR(INDEX($B189:$AT189,1,'번호선택_참고표'!$F$55),0)+IFERROR(INDEX($B189:$AT189,1,'번호선택_참고표'!$G$55),0)+IFERROR(INDEX($B189:$AT189,1,'번호선택_참고표'!$H$55),0)</f>
        <v/>
      </c>
      <c r="AW189" s="64">
        <f>IF(OR('번호선택_참고표'!$C$55=$AU189,'번호선택_참고표'!$D$55=$AU189,'번호선택_참고표'!$E$55=$AU189,'번호선택_참고표'!$F$55=$AU189,'번호선택_참고표'!$G$55=$AU189,'번호선택_참고표'!$H$55=$AU189),1,0)</f>
        <v/>
      </c>
      <c r="AX189" s="64">
        <f>IF(AV189=6,6,IF(AND(AV189=5,AW189=1),5,IF(AND(AV189=5,AW189=0),4,IF(AV189=4,3,IF(AV189=3,2,0)))))</f>
        <v/>
      </c>
      <c r="AY189" s="64">
        <f>IF(AV189=6,"1등",IF(AND(AV189=5,AW189=1),"2등",IF(AND(AV189=5,AW189=0),"3등",IF(AV189=4,"4등",IF(AV189=3,"5등","-")))))</f>
        <v/>
      </c>
      <c r="AZ189" s="64">
        <f>AV189*10000+AW189*1000+ROW()</f>
        <v/>
      </c>
      <c r="BB189" s="63" t="inlineStr">
        <is>
          <t>19 24 27 30 31 34</t>
        </is>
      </c>
    </row>
    <row r="190">
      <c r="A190" s="64" t="n">
        <v>189</v>
      </c>
      <c r="B190" t="n">
        <v>0</v>
      </c>
      <c r="C190" t="n">
        <v>0</v>
      </c>
      <c r="D190" t="n">
        <v>0</v>
      </c>
      <c r="E190" t="n">
        <v>0</v>
      </c>
      <c r="F190" t="n">
        <v>0</v>
      </c>
      <c r="G190" t="n">
        <v>0</v>
      </c>
      <c r="H190" t="n">
        <v>0</v>
      </c>
      <c r="I190" t="n">
        <v>1</v>
      </c>
      <c r="J190" t="n">
        <v>0</v>
      </c>
      <c r="K190" t="n">
        <v>0</v>
      </c>
      <c r="L190" t="n">
        <v>0</v>
      </c>
      <c r="M190" t="n">
        <v>0</v>
      </c>
      <c r="N190" t="n">
        <v>0</v>
      </c>
      <c r="O190" t="n">
        <v>1</v>
      </c>
      <c r="P190" t="n">
        <v>0</v>
      </c>
      <c r="Q190" t="n">
        <v>0</v>
      </c>
      <c r="R190" t="n">
        <v>0</v>
      </c>
      <c r="S190" t="n">
        <v>0</v>
      </c>
      <c r="T190" t="n">
        <v>0</v>
      </c>
      <c r="U190" t="n">
        <v>0</v>
      </c>
      <c r="V190" t="n">
        <v>0</v>
      </c>
      <c r="W190" t="n">
        <v>0</v>
      </c>
      <c r="X190" t="n">
        <v>0</v>
      </c>
      <c r="Y190" t="n">
        <v>0</v>
      </c>
      <c r="Z190" t="n">
        <v>0</v>
      </c>
      <c r="AA190" t="n">
        <v>0</v>
      </c>
      <c r="AB190" t="n">
        <v>0</v>
      </c>
      <c r="AC190" t="n">
        <v>0</v>
      </c>
      <c r="AD190" t="n">
        <v>0</v>
      </c>
      <c r="AE190" t="n">
        <v>0</v>
      </c>
      <c r="AF190" t="n">
        <v>0</v>
      </c>
      <c r="AG190" t="n">
        <v>1</v>
      </c>
      <c r="AH190" t="n">
        <v>0</v>
      </c>
      <c r="AI190" t="n">
        <v>0</v>
      </c>
      <c r="AJ190" t="n">
        <v>1</v>
      </c>
      <c r="AK190" t="n">
        <v>0</v>
      </c>
      <c r="AL190" t="n">
        <v>1</v>
      </c>
      <c r="AM190" t="n">
        <v>0</v>
      </c>
      <c r="AN190" t="n">
        <v>0</v>
      </c>
      <c r="AO190" t="n">
        <v>0</v>
      </c>
      <c r="AP190" t="n">
        <v>0</v>
      </c>
      <c r="AQ190" t="n">
        <v>0</v>
      </c>
      <c r="AR190" t="n">
        <v>0</v>
      </c>
      <c r="AS190" t="n">
        <v>0</v>
      </c>
      <c r="AT190" t="n">
        <v>1</v>
      </c>
      <c r="AU190" s="63" t="n">
        <v>28</v>
      </c>
      <c r="AV190" s="64">
        <f>IFERROR(INDEX($B190:$AT190,1,'번호선택_참고표'!$C$55),0)+IFERROR(INDEX($B190:$AT190,1,'번호선택_참고표'!$D$55),0)+IFERROR(INDEX($B190:$AT190,1,'번호선택_참고표'!$E$55),0)+IFERROR(INDEX($B190:$AT190,1,'번호선택_참고표'!$F$55),0)+IFERROR(INDEX($B190:$AT190,1,'번호선택_참고표'!$G$55),0)+IFERROR(INDEX($B190:$AT190,1,'번호선택_참고표'!$H$55),0)</f>
        <v/>
      </c>
      <c r="AW190" s="64">
        <f>IF(OR('번호선택_참고표'!$C$55=$AU190,'번호선택_참고표'!$D$55=$AU190,'번호선택_참고표'!$E$55=$AU190,'번호선택_참고표'!$F$55=$AU190,'번호선택_참고표'!$G$55=$AU190,'번호선택_참고표'!$H$55=$AU190),1,0)</f>
        <v/>
      </c>
      <c r="AX190" s="64">
        <f>IF(AV190=6,6,IF(AND(AV190=5,AW190=1),5,IF(AND(AV190=5,AW190=0),4,IF(AV190=4,3,IF(AV190=3,2,0)))))</f>
        <v/>
      </c>
      <c r="AY190" s="64">
        <f>IF(AV190=6,"1등",IF(AND(AV190=5,AW190=1),"2등",IF(AND(AV190=5,AW190=0),"3등",IF(AV190=4,"4등",IF(AV190=3,"5등","-")))))</f>
        <v/>
      </c>
      <c r="AZ190" s="64">
        <f>AV190*10000+AW190*1000+ROW()</f>
        <v/>
      </c>
      <c r="BB190" s="63" t="inlineStr">
        <is>
          <t>8 14 32 35 37 45</t>
        </is>
      </c>
    </row>
    <row r="191">
      <c r="A191" s="64" t="n">
        <v>190</v>
      </c>
      <c r="B191" t="n">
        <v>0</v>
      </c>
      <c r="C191" t="n">
        <v>0</v>
      </c>
      <c r="D191" t="n">
        <v>0</v>
      </c>
      <c r="E191" t="n">
        <v>0</v>
      </c>
      <c r="F191" t="n">
        <v>0</v>
      </c>
      <c r="G191" t="n">
        <v>0</v>
      </c>
      <c r="H191" t="n">
        <v>0</v>
      </c>
      <c r="I191" t="n">
        <v>1</v>
      </c>
      <c r="J191" t="n">
        <v>0</v>
      </c>
      <c r="K191" t="n">
        <v>0</v>
      </c>
      <c r="L191" t="n">
        <v>0</v>
      </c>
      <c r="M191" t="n">
        <v>0</v>
      </c>
      <c r="N191" t="n">
        <v>0</v>
      </c>
      <c r="O191" t="n">
        <v>1</v>
      </c>
      <c r="P191" t="n">
        <v>0</v>
      </c>
      <c r="Q191" t="n">
        <v>0</v>
      </c>
      <c r="R191" t="n">
        <v>0</v>
      </c>
      <c r="S191" t="n">
        <v>1</v>
      </c>
      <c r="T191" t="n">
        <v>0</v>
      </c>
      <c r="U191" t="n">
        <v>0</v>
      </c>
      <c r="V191" t="n">
        <v>0</v>
      </c>
      <c r="W191" t="n">
        <v>0</v>
      </c>
      <c r="X191" t="n">
        <v>0</v>
      </c>
      <c r="Y191" t="n">
        <v>0</v>
      </c>
      <c r="Z191" t="n">
        <v>0</v>
      </c>
      <c r="AA191" t="n">
        <v>0</v>
      </c>
      <c r="AB191" t="n">
        <v>0</v>
      </c>
      <c r="AC191" t="n">
        <v>0</v>
      </c>
      <c r="AD191" t="n">
        <v>0</v>
      </c>
      <c r="AE191" t="n">
        <v>1</v>
      </c>
      <c r="AF191" t="n">
        <v>1</v>
      </c>
      <c r="AG191" t="n">
        <v>0</v>
      </c>
      <c r="AH191" t="n">
        <v>0</v>
      </c>
      <c r="AI191" t="n">
        <v>0</v>
      </c>
      <c r="AJ191" t="n">
        <v>0</v>
      </c>
      <c r="AK191" t="n">
        <v>0</v>
      </c>
      <c r="AL191" t="n">
        <v>0</v>
      </c>
      <c r="AM191" t="n">
        <v>0</v>
      </c>
      <c r="AN191" t="n">
        <v>0</v>
      </c>
      <c r="AO191" t="n">
        <v>0</v>
      </c>
      <c r="AP191" t="n">
        <v>0</v>
      </c>
      <c r="AQ191" t="n">
        <v>0</v>
      </c>
      <c r="AR191" t="n">
        <v>0</v>
      </c>
      <c r="AS191" t="n">
        <v>1</v>
      </c>
      <c r="AT191" t="n">
        <v>0</v>
      </c>
      <c r="AU191" s="63" t="n">
        <v>15</v>
      </c>
      <c r="AV191" s="64">
        <f>IFERROR(INDEX($B191:$AT191,1,'번호선택_참고표'!$C$55),0)+IFERROR(INDEX($B191:$AT191,1,'번호선택_참고표'!$D$55),0)+IFERROR(INDEX($B191:$AT191,1,'번호선택_참고표'!$E$55),0)+IFERROR(INDEX($B191:$AT191,1,'번호선택_참고표'!$F$55),0)+IFERROR(INDEX($B191:$AT191,1,'번호선택_참고표'!$G$55),0)+IFERROR(INDEX($B191:$AT191,1,'번호선택_참고표'!$H$55),0)</f>
        <v/>
      </c>
      <c r="AW191" s="64">
        <f>IF(OR('번호선택_참고표'!$C$55=$AU191,'번호선택_참고표'!$D$55=$AU191,'번호선택_참고표'!$E$55=$AU191,'번호선택_참고표'!$F$55=$AU191,'번호선택_참고표'!$G$55=$AU191,'번호선택_참고표'!$H$55=$AU191),1,0)</f>
        <v/>
      </c>
      <c r="AX191" s="64">
        <f>IF(AV191=6,6,IF(AND(AV191=5,AW191=1),5,IF(AND(AV191=5,AW191=0),4,IF(AV191=4,3,IF(AV191=3,2,0)))))</f>
        <v/>
      </c>
      <c r="AY191" s="64">
        <f>IF(AV191=6,"1등",IF(AND(AV191=5,AW191=1),"2등",IF(AND(AV191=5,AW191=0),"3등",IF(AV191=4,"4등",IF(AV191=3,"5등","-")))))</f>
        <v/>
      </c>
      <c r="AZ191" s="64">
        <f>AV191*10000+AW191*1000+ROW()</f>
        <v/>
      </c>
      <c r="BB191" s="63" t="inlineStr">
        <is>
          <t>8 14 18 30 31 44</t>
        </is>
      </c>
    </row>
    <row r="192">
      <c r="A192" s="64" t="n">
        <v>191</v>
      </c>
      <c r="B192" t="n">
        <v>0</v>
      </c>
      <c r="C192" t="n">
        <v>0</v>
      </c>
      <c r="D192" t="n">
        <v>0</v>
      </c>
      <c r="E192" t="n">
        <v>0</v>
      </c>
      <c r="F192" t="n">
        <v>1</v>
      </c>
      <c r="G192" t="n">
        <v>1</v>
      </c>
      <c r="H192" t="n">
        <v>0</v>
      </c>
      <c r="I192" t="n">
        <v>0</v>
      </c>
      <c r="J192" t="n">
        <v>0</v>
      </c>
      <c r="K192" t="n">
        <v>0</v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 t="n">
        <v>0</v>
      </c>
      <c r="U192" t="n">
        <v>0</v>
      </c>
      <c r="V192" t="n">
        <v>0</v>
      </c>
      <c r="W192" t="n">
        <v>0</v>
      </c>
      <c r="X192" t="n">
        <v>0</v>
      </c>
      <c r="Y192" t="n">
        <v>1</v>
      </c>
      <c r="Z192" t="n">
        <v>1</v>
      </c>
      <c r="AA192" t="n">
        <v>0</v>
      </c>
      <c r="AB192" t="n">
        <v>0</v>
      </c>
      <c r="AC192" t="n">
        <v>0</v>
      </c>
      <c r="AD192" t="n">
        <v>0</v>
      </c>
      <c r="AE192" t="n">
        <v>0</v>
      </c>
      <c r="AF192" t="n">
        <v>0</v>
      </c>
      <c r="AG192" t="n">
        <v>1</v>
      </c>
      <c r="AH192" t="n">
        <v>0</v>
      </c>
      <c r="AI192" t="n">
        <v>0</v>
      </c>
      <c r="AJ192" t="n">
        <v>0</v>
      </c>
      <c r="AK192" t="n">
        <v>0</v>
      </c>
      <c r="AL192" t="n">
        <v>1</v>
      </c>
      <c r="AM192" t="n">
        <v>0</v>
      </c>
      <c r="AN192" t="n">
        <v>0</v>
      </c>
      <c r="AO192" t="n">
        <v>0</v>
      </c>
      <c r="AP192" t="n">
        <v>0</v>
      </c>
      <c r="AQ192" t="n">
        <v>0</v>
      </c>
      <c r="AR192" t="n">
        <v>0</v>
      </c>
      <c r="AS192" t="n">
        <v>0</v>
      </c>
      <c r="AT192" t="n">
        <v>0</v>
      </c>
      <c r="AU192" s="63" t="n">
        <v>8</v>
      </c>
      <c r="AV192" s="64">
        <f>IFERROR(INDEX($B192:$AT192,1,'번호선택_참고표'!$C$55),0)+IFERROR(INDEX($B192:$AT192,1,'번호선택_참고표'!$D$55),0)+IFERROR(INDEX($B192:$AT192,1,'번호선택_참고표'!$E$55),0)+IFERROR(INDEX($B192:$AT192,1,'번호선택_참고표'!$F$55),0)+IFERROR(INDEX($B192:$AT192,1,'번호선택_참고표'!$G$55),0)+IFERROR(INDEX($B192:$AT192,1,'번호선택_참고표'!$H$55),0)</f>
        <v/>
      </c>
      <c r="AW192" s="64">
        <f>IF(OR('번호선택_참고표'!$C$55=$AU192,'번호선택_참고표'!$D$55=$AU192,'번호선택_참고표'!$E$55=$AU192,'번호선택_참고표'!$F$55=$AU192,'번호선택_참고표'!$G$55=$AU192,'번호선택_참고표'!$H$55=$AU192),1,0)</f>
        <v/>
      </c>
      <c r="AX192" s="64">
        <f>IF(AV192=6,6,IF(AND(AV192=5,AW192=1),5,IF(AND(AV192=5,AW192=0),4,IF(AV192=4,3,IF(AV192=3,2,0)))))</f>
        <v/>
      </c>
      <c r="AY192" s="64">
        <f>IF(AV192=6,"1등",IF(AND(AV192=5,AW192=1),"2등",IF(AND(AV192=5,AW192=0),"3등",IF(AV192=4,"4등",IF(AV192=3,"5등","-")))))</f>
        <v/>
      </c>
      <c r="AZ192" s="64">
        <f>AV192*10000+AW192*1000+ROW()</f>
        <v/>
      </c>
      <c r="BB192" s="63" t="inlineStr">
        <is>
          <t>5 6 24 25 32 37</t>
        </is>
      </c>
    </row>
    <row r="193">
      <c r="A193" s="64" t="n">
        <v>192</v>
      </c>
      <c r="B193" t="n">
        <v>0</v>
      </c>
      <c r="C193" t="n">
        <v>0</v>
      </c>
      <c r="D193" t="n">
        <v>0</v>
      </c>
      <c r="E193" t="n">
        <v>1</v>
      </c>
      <c r="F193" t="n">
        <v>0</v>
      </c>
      <c r="G193" t="n">
        <v>0</v>
      </c>
      <c r="H193" t="n">
        <v>0</v>
      </c>
      <c r="I193" t="n">
        <v>1</v>
      </c>
      <c r="J193" t="n">
        <v>0</v>
      </c>
      <c r="K193" t="n">
        <v>0</v>
      </c>
      <c r="L193" t="n">
        <v>1</v>
      </c>
      <c r="M193" t="n">
        <v>0</v>
      </c>
      <c r="N193" t="n">
        <v>0</v>
      </c>
      <c r="O193" t="n">
        <v>0</v>
      </c>
      <c r="P193" t="n">
        <v>0</v>
      </c>
      <c r="Q193" t="n">
        <v>0</v>
      </c>
      <c r="R193" t="n">
        <v>0</v>
      </c>
      <c r="S193" t="n">
        <v>1</v>
      </c>
      <c r="T193" t="n">
        <v>0</v>
      </c>
      <c r="U193" t="n">
        <v>0</v>
      </c>
      <c r="V193" t="n">
        <v>0</v>
      </c>
      <c r="W193" t="n">
        <v>0</v>
      </c>
      <c r="X193" t="n">
        <v>0</v>
      </c>
      <c r="Y193" t="n">
        <v>0</v>
      </c>
      <c r="Z193" t="n">
        <v>0</v>
      </c>
      <c r="AA193" t="n">
        <v>0</v>
      </c>
      <c r="AB193" t="n">
        <v>0</v>
      </c>
      <c r="AC193" t="n">
        <v>0</v>
      </c>
      <c r="AD193" t="n">
        <v>0</v>
      </c>
      <c r="AE193" t="n">
        <v>0</v>
      </c>
      <c r="AF193" t="n">
        <v>0</v>
      </c>
      <c r="AG193" t="n">
        <v>0</v>
      </c>
      <c r="AH193" t="n">
        <v>0</v>
      </c>
      <c r="AI193" t="n">
        <v>0</v>
      </c>
      <c r="AJ193" t="n">
        <v>0</v>
      </c>
      <c r="AK193" t="n">
        <v>0</v>
      </c>
      <c r="AL193" t="n">
        <v>1</v>
      </c>
      <c r="AM193" t="n">
        <v>0</v>
      </c>
      <c r="AN193" t="n">
        <v>0</v>
      </c>
      <c r="AO193" t="n">
        <v>0</v>
      </c>
      <c r="AP193" t="n">
        <v>0</v>
      </c>
      <c r="AQ193" t="n">
        <v>0</v>
      </c>
      <c r="AR193" t="n">
        <v>0</v>
      </c>
      <c r="AS193" t="n">
        <v>0</v>
      </c>
      <c r="AT193" t="n">
        <v>1</v>
      </c>
      <c r="AU193" s="63" t="n">
        <v>33</v>
      </c>
      <c r="AV193" s="64">
        <f>IFERROR(INDEX($B193:$AT193,1,'번호선택_참고표'!$C$55),0)+IFERROR(INDEX($B193:$AT193,1,'번호선택_참고표'!$D$55),0)+IFERROR(INDEX($B193:$AT193,1,'번호선택_참고표'!$E$55),0)+IFERROR(INDEX($B193:$AT193,1,'번호선택_참고표'!$F$55),0)+IFERROR(INDEX($B193:$AT193,1,'번호선택_참고표'!$G$55),0)+IFERROR(INDEX($B193:$AT193,1,'번호선택_참고표'!$H$55),0)</f>
        <v/>
      </c>
      <c r="AW193" s="64">
        <f>IF(OR('번호선택_참고표'!$C$55=$AU193,'번호선택_참고표'!$D$55=$AU193,'번호선택_참고표'!$E$55=$AU193,'번호선택_참고표'!$F$55=$AU193,'번호선택_참고표'!$G$55=$AU193,'번호선택_참고표'!$H$55=$AU193),1,0)</f>
        <v/>
      </c>
      <c r="AX193" s="64">
        <f>IF(AV193=6,6,IF(AND(AV193=5,AW193=1),5,IF(AND(AV193=5,AW193=0),4,IF(AV193=4,3,IF(AV193=3,2,0)))))</f>
        <v/>
      </c>
      <c r="AY193" s="64">
        <f>IF(AV193=6,"1등",IF(AND(AV193=5,AW193=1),"2등",IF(AND(AV193=5,AW193=0),"3등",IF(AV193=4,"4등",IF(AV193=3,"5등","-")))))</f>
        <v/>
      </c>
      <c r="AZ193" s="64">
        <f>AV193*10000+AW193*1000+ROW()</f>
        <v/>
      </c>
      <c r="BB193" s="63" t="inlineStr">
        <is>
          <t>4 8 11 18 37 45</t>
        </is>
      </c>
    </row>
    <row r="194">
      <c r="A194" s="64" t="n">
        <v>193</v>
      </c>
      <c r="B194" t="n">
        <v>0</v>
      </c>
      <c r="C194" t="n">
        <v>0</v>
      </c>
      <c r="D194" t="n">
        <v>0</v>
      </c>
      <c r="E194" t="n">
        <v>0</v>
      </c>
      <c r="F194" t="n">
        <v>0</v>
      </c>
      <c r="G194" t="n">
        <v>1</v>
      </c>
      <c r="H194" t="n">
        <v>0</v>
      </c>
      <c r="I194" t="n">
        <v>0</v>
      </c>
      <c r="J194" t="n">
        <v>0</v>
      </c>
      <c r="K194" t="n">
        <v>0</v>
      </c>
      <c r="L194" t="n">
        <v>0</v>
      </c>
      <c r="M194" t="n">
        <v>0</v>
      </c>
      <c r="N194" t="n">
        <v>0</v>
      </c>
      <c r="O194" t="n">
        <v>1</v>
      </c>
      <c r="P194" t="n">
        <v>0</v>
      </c>
      <c r="Q194" t="n">
        <v>0</v>
      </c>
      <c r="R194" t="n">
        <v>0</v>
      </c>
      <c r="S194" t="n">
        <v>1</v>
      </c>
      <c r="T194" t="n">
        <v>0</v>
      </c>
      <c r="U194" t="n">
        <v>0</v>
      </c>
      <c r="V194" t="n">
        <v>0</v>
      </c>
      <c r="W194" t="n">
        <v>0</v>
      </c>
      <c r="X194" t="n">
        <v>0</v>
      </c>
      <c r="Y194" t="n">
        <v>0</v>
      </c>
      <c r="Z194" t="n">
        <v>0</v>
      </c>
      <c r="AA194" t="n">
        <v>1</v>
      </c>
      <c r="AB194" t="n">
        <v>0</v>
      </c>
      <c r="AC194" t="n">
        <v>0</v>
      </c>
      <c r="AD194" t="n">
        <v>0</v>
      </c>
      <c r="AE194" t="n">
        <v>0</v>
      </c>
      <c r="AF194" t="n">
        <v>0</v>
      </c>
      <c r="AG194" t="n">
        <v>0</v>
      </c>
      <c r="AH194" t="n">
        <v>0</v>
      </c>
      <c r="AI194" t="n">
        <v>0</v>
      </c>
      <c r="AJ194" t="n">
        <v>0</v>
      </c>
      <c r="AK194" t="n">
        <v>1</v>
      </c>
      <c r="AL194" t="n">
        <v>0</v>
      </c>
      <c r="AM194" t="n">
        <v>0</v>
      </c>
      <c r="AN194" t="n">
        <v>1</v>
      </c>
      <c r="AO194" t="n">
        <v>0</v>
      </c>
      <c r="AP194" t="n">
        <v>0</v>
      </c>
      <c r="AQ194" t="n">
        <v>0</v>
      </c>
      <c r="AR194" t="n">
        <v>0</v>
      </c>
      <c r="AS194" t="n">
        <v>0</v>
      </c>
      <c r="AT194" t="n">
        <v>0</v>
      </c>
      <c r="AU194" s="63" t="n">
        <v>13</v>
      </c>
      <c r="AV194" s="64">
        <f>IFERROR(INDEX($B194:$AT194,1,'번호선택_참고표'!$C$55),0)+IFERROR(INDEX($B194:$AT194,1,'번호선택_참고표'!$D$55),0)+IFERROR(INDEX($B194:$AT194,1,'번호선택_참고표'!$E$55),0)+IFERROR(INDEX($B194:$AT194,1,'번호선택_참고표'!$F$55),0)+IFERROR(INDEX($B194:$AT194,1,'번호선택_참고표'!$G$55),0)+IFERROR(INDEX($B194:$AT194,1,'번호선택_참고표'!$H$55),0)</f>
        <v/>
      </c>
      <c r="AW194" s="64">
        <f>IF(OR('번호선택_참고표'!$C$55=$AU194,'번호선택_참고표'!$D$55=$AU194,'번호선택_참고표'!$E$55=$AU194,'번호선택_참고표'!$F$55=$AU194,'번호선택_참고표'!$G$55=$AU194,'번호선택_참고표'!$H$55=$AU194),1,0)</f>
        <v/>
      </c>
      <c r="AX194" s="64">
        <f>IF(AV194=6,6,IF(AND(AV194=5,AW194=1),5,IF(AND(AV194=5,AW194=0),4,IF(AV194=4,3,IF(AV194=3,2,0)))))</f>
        <v/>
      </c>
      <c r="AY194" s="64">
        <f>IF(AV194=6,"1등",IF(AND(AV194=5,AW194=1),"2등",IF(AND(AV194=5,AW194=0),"3등",IF(AV194=4,"4등",IF(AV194=3,"5등","-")))))</f>
        <v/>
      </c>
      <c r="AZ194" s="64">
        <f>AV194*10000+AW194*1000+ROW()</f>
        <v/>
      </c>
      <c r="BB194" s="63" t="inlineStr">
        <is>
          <t>6 14 18 26 36 39</t>
        </is>
      </c>
    </row>
    <row r="195">
      <c r="A195" s="64" t="n">
        <v>194</v>
      </c>
      <c r="B195" t="n">
        <v>0</v>
      </c>
      <c r="C195" t="n">
        <v>0</v>
      </c>
      <c r="D195" t="n">
        <v>0</v>
      </c>
      <c r="E195" t="n">
        <v>0</v>
      </c>
      <c r="F195" t="n">
        <v>0</v>
      </c>
      <c r="G195" t="n">
        <v>0</v>
      </c>
      <c r="H195" t="n">
        <v>0</v>
      </c>
      <c r="I195" t="n">
        <v>0</v>
      </c>
      <c r="J195" t="n">
        <v>0</v>
      </c>
      <c r="K195" t="n">
        <v>0</v>
      </c>
      <c r="L195" t="n">
        <v>0</v>
      </c>
      <c r="M195" t="n">
        <v>0</v>
      </c>
      <c r="N195" t="n">
        <v>0</v>
      </c>
      <c r="O195" t="n">
        <v>0</v>
      </c>
      <c r="P195" t="n">
        <v>1</v>
      </c>
      <c r="Q195" t="n">
        <v>0</v>
      </c>
      <c r="R195" t="n">
        <v>0</v>
      </c>
      <c r="S195" t="n">
        <v>0</v>
      </c>
      <c r="T195" t="n">
        <v>0</v>
      </c>
      <c r="U195" t="n">
        <v>1</v>
      </c>
      <c r="V195" t="n">
        <v>0</v>
      </c>
      <c r="W195" t="n">
        <v>0</v>
      </c>
      <c r="X195" t="n">
        <v>1</v>
      </c>
      <c r="Y195" t="n">
        <v>0</v>
      </c>
      <c r="Z195" t="n">
        <v>0</v>
      </c>
      <c r="AA195" t="n">
        <v>1</v>
      </c>
      <c r="AB195" t="n">
        <v>0</v>
      </c>
      <c r="AC195" t="n">
        <v>0</v>
      </c>
      <c r="AD195" t="n">
        <v>0</v>
      </c>
      <c r="AE195" t="n">
        <v>0</v>
      </c>
      <c r="AF195" t="n">
        <v>0</v>
      </c>
      <c r="AG195" t="n">
        <v>0</v>
      </c>
      <c r="AH195" t="n">
        <v>0</v>
      </c>
      <c r="AI195" t="n">
        <v>0</v>
      </c>
      <c r="AJ195" t="n">
        <v>0</v>
      </c>
      <c r="AK195" t="n">
        <v>0</v>
      </c>
      <c r="AL195" t="n">
        <v>0</v>
      </c>
      <c r="AM195" t="n">
        <v>0</v>
      </c>
      <c r="AN195" t="n">
        <v>1</v>
      </c>
      <c r="AO195" t="n">
        <v>0</v>
      </c>
      <c r="AP195" t="n">
        <v>0</v>
      </c>
      <c r="AQ195" t="n">
        <v>0</v>
      </c>
      <c r="AR195" t="n">
        <v>0</v>
      </c>
      <c r="AS195" t="n">
        <v>1</v>
      </c>
      <c r="AT195" t="n">
        <v>0</v>
      </c>
      <c r="AU195" s="63" t="n">
        <v>28</v>
      </c>
      <c r="AV195" s="64">
        <f>IFERROR(INDEX($B195:$AT195,1,'번호선택_참고표'!$C$55),0)+IFERROR(INDEX($B195:$AT195,1,'번호선택_참고표'!$D$55),0)+IFERROR(INDEX($B195:$AT195,1,'번호선택_참고표'!$E$55),0)+IFERROR(INDEX($B195:$AT195,1,'번호선택_참고표'!$F$55),0)+IFERROR(INDEX($B195:$AT195,1,'번호선택_참고표'!$G$55),0)+IFERROR(INDEX($B195:$AT195,1,'번호선택_참고표'!$H$55),0)</f>
        <v/>
      </c>
      <c r="AW195" s="64">
        <f>IF(OR('번호선택_참고표'!$C$55=$AU195,'번호선택_참고표'!$D$55=$AU195,'번호선택_참고표'!$E$55=$AU195,'번호선택_참고표'!$F$55=$AU195,'번호선택_참고표'!$G$55=$AU195,'번호선택_참고표'!$H$55=$AU195),1,0)</f>
        <v/>
      </c>
      <c r="AX195" s="64">
        <f>IF(AV195=6,6,IF(AND(AV195=5,AW195=1),5,IF(AND(AV195=5,AW195=0),4,IF(AV195=4,3,IF(AV195=3,2,0)))))</f>
        <v/>
      </c>
      <c r="AY195" s="64">
        <f>IF(AV195=6,"1등",IF(AND(AV195=5,AW195=1),"2등",IF(AND(AV195=5,AW195=0),"3등",IF(AV195=4,"4등",IF(AV195=3,"5등","-")))))</f>
        <v/>
      </c>
      <c r="AZ195" s="64">
        <f>AV195*10000+AW195*1000+ROW()</f>
        <v/>
      </c>
      <c r="BB195" s="63" t="inlineStr">
        <is>
          <t>15 20 23 26 39 44</t>
        </is>
      </c>
    </row>
    <row r="196">
      <c r="A196" s="64" t="n">
        <v>195</v>
      </c>
      <c r="B196" t="n">
        <v>0</v>
      </c>
      <c r="C196" t="n">
        <v>0</v>
      </c>
      <c r="D196" t="n">
        <v>0</v>
      </c>
      <c r="E196" t="n">
        <v>0</v>
      </c>
      <c r="F196" t="n">
        <v>0</v>
      </c>
      <c r="G196" t="n">
        <v>0</v>
      </c>
      <c r="H196" t="n">
        <v>1</v>
      </c>
      <c r="I196" t="n">
        <v>0</v>
      </c>
      <c r="J196" t="n">
        <v>0</v>
      </c>
      <c r="K196" t="n">
        <v>1</v>
      </c>
      <c r="L196" t="n">
        <v>0</v>
      </c>
      <c r="M196" t="n">
        <v>0</v>
      </c>
      <c r="N196" t="n">
        <v>0</v>
      </c>
      <c r="O196" t="n">
        <v>0</v>
      </c>
      <c r="P196" t="n">
        <v>0</v>
      </c>
      <c r="Q196" t="n">
        <v>0</v>
      </c>
      <c r="R196" t="n">
        <v>0</v>
      </c>
      <c r="S196" t="n">
        <v>0</v>
      </c>
      <c r="T196" t="n">
        <v>1</v>
      </c>
      <c r="U196" t="n">
        <v>0</v>
      </c>
      <c r="V196" t="n">
        <v>0</v>
      </c>
      <c r="W196" t="n">
        <v>1</v>
      </c>
      <c r="X196" t="n">
        <v>0</v>
      </c>
      <c r="Y196" t="n">
        <v>0</v>
      </c>
      <c r="Z196" t="n">
        <v>0</v>
      </c>
      <c r="AA196" t="n">
        <v>0</v>
      </c>
      <c r="AB196" t="n">
        <v>0</v>
      </c>
      <c r="AC196" t="n">
        <v>0</v>
      </c>
      <c r="AD196" t="n">
        <v>0</v>
      </c>
      <c r="AE196" t="n">
        <v>0</v>
      </c>
      <c r="AF196" t="n">
        <v>0</v>
      </c>
      <c r="AG196" t="n">
        <v>0</v>
      </c>
      <c r="AH196" t="n">
        <v>0</v>
      </c>
      <c r="AI196" t="n">
        <v>0</v>
      </c>
      <c r="AJ196" t="n">
        <v>1</v>
      </c>
      <c r="AK196" t="n">
        <v>0</v>
      </c>
      <c r="AL196" t="n">
        <v>0</v>
      </c>
      <c r="AM196" t="n">
        <v>0</v>
      </c>
      <c r="AN196" t="n">
        <v>0</v>
      </c>
      <c r="AO196" t="n">
        <v>1</v>
      </c>
      <c r="AP196" t="n">
        <v>0</v>
      </c>
      <c r="AQ196" t="n">
        <v>0</v>
      </c>
      <c r="AR196" t="n">
        <v>0</v>
      </c>
      <c r="AS196" t="n">
        <v>0</v>
      </c>
      <c r="AT196" t="n">
        <v>0</v>
      </c>
      <c r="AU196" s="63" t="n">
        <v>31</v>
      </c>
      <c r="AV196" s="64">
        <f>IFERROR(INDEX($B196:$AT196,1,'번호선택_참고표'!$C$55),0)+IFERROR(INDEX($B196:$AT196,1,'번호선택_참고표'!$D$55),0)+IFERROR(INDEX($B196:$AT196,1,'번호선택_참고표'!$E$55),0)+IFERROR(INDEX($B196:$AT196,1,'번호선택_참고표'!$F$55),0)+IFERROR(INDEX($B196:$AT196,1,'번호선택_참고표'!$G$55),0)+IFERROR(INDEX($B196:$AT196,1,'번호선택_참고표'!$H$55),0)</f>
        <v/>
      </c>
      <c r="AW196" s="64">
        <f>IF(OR('번호선택_참고표'!$C$55=$AU196,'번호선택_참고표'!$D$55=$AU196,'번호선택_참고표'!$E$55=$AU196,'번호선택_참고표'!$F$55=$AU196,'번호선택_참고표'!$G$55=$AU196,'번호선택_참고표'!$H$55=$AU196),1,0)</f>
        <v/>
      </c>
      <c r="AX196" s="64">
        <f>IF(AV196=6,6,IF(AND(AV196=5,AW196=1),5,IF(AND(AV196=5,AW196=0),4,IF(AV196=4,3,IF(AV196=3,2,0)))))</f>
        <v/>
      </c>
      <c r="AY196" s="64">
        <f>IF(AV196=6,"1등",IF(AND(AV196=5,AW196=1),"2등",IF(AND(AV196=5,AW196=0),"3등",IF(AV196=4,"4등",IF(AV196=3,"5등","-")))))</f>
        <v/>
      </c>
      <c r="AZ196" s="64">
        <f>AV196*10000+AW196*1000+ROW()</f>
        <v/>
      </c>
      <c r="BB196" s="63" t="inlineStr">
        <is>
          <t>7 10 19 22 35 40</t>
        </is>
      </c>
    </row>
    <row r="197">
      <c r="A197" s="64" t="n">
        <v>196</v>
      </c>
      <c r="B197" t="n">
        <v>0</v>
      </c>
      <c r="C197" t="n">
        <v>0</v>
      </c>
      <c r="D197" t="n">
        <v>0</v>
      </c>
      <c r="E197" t="n">
        <v>0</v>
      </c>
      <c r="F197" t="n">
        <v>0</v>
      </c>
      <c r="G197" t="n">
        <v>0</v>
      </c>
      <c r="H197" t="n">
        <v>0</v>
      </c>
      <c r="I197" t="n">
        <v>0</v>
      </c>
      <c r="J197" t="n">
        <v>0</v>
      </c>
      <c r="K197" t="n">
        <v>0</v>
      </c>
      <c r="L197" t="n">
        <v>0</v>
      </c>
      <c r="M197" t="n">
        <v>0</v>
      </c>
      <c r="N197" t="n">
        <v>0</v>
      </c>
      <c r="O197" t="n">
        <v>0</v>
      </c>
      <c r="P197" t="n">
        <v>0</v>
      </c>
      <c r="Q197" t="n">
        <v>0</v>
      </c>
      <c r="R197" t="n">
        <v>0</v>
      </c>
      <c r="S197" t="n">
        <v>0</v>
      </c>
      <c r="T197" t="n">
        <v>0</v>
      </c>
      <c r="U197" t="n">
        <v>0</v>
      </c>
      <c r="V197" t="n">
        <v>0</v>
      </c>
      <c r="W197" t="n">
        <v>0</v>
      </c>
      <c r="X197" t="n">
        <v>0</v>
      </c>
      <c r="Y197" t="n">
        <v>0</v>
      </c>
      <c r="Z197" t="n">
        <v>0</v>
      </c>
      <c r="AA197" t="n">
        <v>0</v>
      </c>
      <c r="AB197" t="n">
        <v>0</v>
      </c>
      <c r="AC197" t="n">
        <v>0</v>
      </c>
      <c r="AD197" t="n">
        <v>0</v>
      </c>
      <c r="AE197" t="n">
        <v>0</v>
      </c>
      <c r="AF197" t="n">
        <v>0</v>
      </c>
      <c r="AG197" t="n">
        <v>0</v>
      </c>
      <c r="AH197" t="n">
        <v>0</v>
      </c>
      <c r="AI197" t="n">
        <v>0</v>
      </c>
      <c r="AJ197" t="n">
        <v>1</v>
      </c>
      <c r="AK197" t="n">
        <v>1</v>
      </c>
      <c r="AL197" t="n">
        <v>1</v>
      </c>
      <c r="AM197" t="n">
        <v>0</v>
      </c>
      <c r="AN197" t="n">
        <v>0</v>
      </c>
      <c r="AO197" t="n">
        <v>0</v>
      </c>
      <c r="AP197" t="n">
        <v>1</v>
      </c>
      <c r="AQ197" t="n">
        <v>0</v>
      </c>
      <c r="AR197" t="n">
        <v>0</v>
      </c>
      <c r="AS197" t="n">
        <v>1</v>
      </c>
      <c r="AT197" t="n">
        <v>1</v>
      </c>
      <c r="AU197" s="63" t="n">
        <v>30</v>
      </c>
      <c r="AV197" s="64">
        <f>IFERROR(INDEX($B197:$AT197,1,'번호선택_참고표'!$C$55),0)+IFERROR(INDEX($B197:$AT197,1,'번호선택_참고표'!$D$55),0)+IFERROR(INDEX($B197:$AT197,1,'번호선택_참고표'!$E$55),0)+IFERROR(INDEX($B197:$AT197,1,'번호선택_참고표'!$F$55),0)+IFERROR(INDEX($B197:$AT197,1,'번호선택_참고표'!$G$55),0)+IFERROR(INDEX($B197:$AT197,1,'번호선택_참고표'!$H$55),0)</f>
        <v/>
      </c>
      <c r="AW197" s="64">
        <f>IF(OR('번호선택_참고표'!$C$55=$AU197,'번호선택_참고표'!$D$55=$AU197,'번호선택_참고표'!$E$55=$AU197,'번호선택_참고표'!$F$55=$AU197,'번호선택_참고표'!$G$55=$AU197,'번호선택_참고표'!$H$55=$AU197),1,0)</f>
        <v/>
      </c>
      <c r="AX197" s="64">
        <f>IF(AV197=6,6,IF(AND(AV197=5,AW197=1),5,IF(AND(AV197=5,AW197=0),4,IF(AV197=4,3,IF(AV197=3,2,0)))))</f>
        <v/>
      </c>
      <c r="AY197" s="64">
        <f>IF(AV197=6,"1등",IF(AND(AV197=5,AW197=1),"2등",IF(AND(AV197=5,AW197=0),"3등",IF(AV197=4,"4등",IF(AV197=3,"5등","-")))))</f>
        <v/>
      </c>
      <c r="AZ197" s="64">
        <f>AV197*10000+AW197*1000+ROW()</f>
        <v/>
      </c>
      <c r="BB197" s="63" t="inlineStr">
        <is>
          <t>35 36 37 41 44 45</t>
        </is>
      </c>
    </row>
    <row r="198">
      <c r="A198" s="64" t="n">
        <v>197</v>
      </c>
      <c r="B198" t="n">
        <v>0</v>
      </c>
      <c r="C198" t="n">
        <v>0</v>
      </c>
      <c r="D198" t="n">
        <v>0</v>
      </c>
      <c r="E198" t="n">
        <v>0</v>
      </c>
      <c r="F198" t="n">
        <v>0</v>
      </c>
      <c r="G198" t="n">
        <v>0</v>
      </c>
      <c r="H198" t="n">
        <v>1</v>
      </c>
      <c r="I198" t="n">
        <v>0</v>
      </c>
      <c r="J198" t="n">
        <v>0</v>
      </c>
      <c r="K198" t="n">
        <v>0</v>
      </c>
      <c r="L198" t="n">
        <v>0</v>
      </c>
      <c r="M198" t="n">
        <v>1</v>
      </c>
      <c r="N198" t="n">
        <v>0</v>
      </c>
      <c r="O198" t="n">
        <v>0</v>
      </c>
      <c r="P198" t="n">
        <v>0</v>
      </c>
      <c r="Q198" t="n">
        <v>1</v>
      </c>
      <c r="R198" t="n">
        <v>0</v>
      </c>
      <c r="S198" t="n">
        <v>0</v>
      </c>
      <c r="T198" t="n">
        <v>0</v>
      </c>
      <c r="U198" t="n">
        <v>0</v>
      </c>
      <c r="V198" t="n">
        <v>0</v>
      </c>
      <c r="W198" t="n">
        <v>0</v>
      </c>
      <c r="X198" t="n">
        <v>0</v>
      </c>
      <c r="Y198" t="n">
        <v>0</v>
      </c>
      <c r="Z198" t="n">
        <v>0</v>
      </c>
      <c r="AA198" t="n">
        <v>0</v>
      </c>
      <c r="AB198" t="n">
        <v>0</v>
      </c>
      <c r="AC198" t="n">
        <v>0</v>
      </c>
      <c r="AD198" t="n">
        <v>0</v>
      </c>
      <c r="AE198" t="n">
        <v>0</v>
      </c>
      <c r="AF198" t="n">
        <v>0</v>
      </c>
      <c r="AG198" t="n">
        <v>0</v>
      </c>
      <c r="AH198" t="n">
        <v>0</v>
      </c>
      <c r="AI198" t="n">
        <v>1</v>
      </c>
      <c r="AJ198" t="n">
        <v>0</v>
      </c>
      <c r="AK198" t="n">
        <v>0</v>
      </c>
      <c r="AL198" t="n">
        <v>0</v>
      </c>
      <c r="AM198" t="n">
        <v>0</v>
      </c>
      <c r="AN198" t="n">
        <v>0</v>
      </c>
      <c r="AO198" t="n">
        <v>0</v>
      </c>
      <c r="AP198" t="n">
        <v>0</v>
      </c>
      <c r="AQ198" t="n">
        <v>1</v>
      </c>
      <c r="AR198" t="n">
        <v>0</v>
      </c>
      <c r="AS198" t="n">
        <v>0</v>
      </c>
      <c r="AT198" t="n">
        <v>1</v>
      </c>
      <c r="AU198" s="63" t="n">
        <v>4</v>
      </c>
      <c r="AV198" s="64">
        <f>IFERROR(INDEX($B198:$AT198,1,'번호선택_참고표'!$C$55),0)+IFERROR(INDEX($B198:$AT198,1,'번호선택_참고표'!$D$55),0)+IFERROR(INDEX($B198:$AT198,1,'번호선택_참고표'!$E$55),0)+IFERROR(INDEX($B198:$AT198,1,'번호선택_참고표'!$F$55),0)+IFERROR(INDEX($B198:$AT198,1,'번호선택_참고표'!$G$55),0)+IFERROR(INDEX($B198:$AT198,1,'번호선택_참고표'!$H$55),0)</f>
        <v/>
      </c>
      <c r="AW198" s="64">
        <f>IF(OR('번호선택_참고표'!$C$55=$AU198,'번호선택_참고표'!$D$55=$AU198,'번호선택_참고표'!$E$55=$AU198,'번호선택_참고표'!$F$55=$AU198,'번호선택_참고표'!$G$55=$AU198,'번호선택_참고표'!$H$55=$AU198),1,0)</f>
        <v/>
      </c>
      <c r="AX198" s="64">
        <f>IF(AV198=6,6,IF(AND(AV198=5,AW198=1),5,IF(AND(AV198=5,AW198=0),4,IF(AV198=4,3,IF(AV198=3,2,0)))))</f>
        <v/>
      </c>
      <c r="AY198" s="64">
        <f>IF(AV198=6,"1등",IF(AND(AV198=5,AW198=1),"2등",IF(AND(AV198=5,AW198=0),"3등",IF(AV198=4,"4등",IF(AV198=3,"5등","-")))))</f>
        <v/>
      </c>
      <c r="AZ198" s="64">
        <f>AV198*10000+AW198*1000+ROW()</f>
        <v/>
      </c>
      <c r="BB198" s="63" t="inlineStr">
        <is>
          <t>7 12 16 34 42 45</t>
        </is>
      </c>
    </row>
    <row r="199">
      <c r="A199" s="64" t="n">
        <v>198</v>
      </c>
      <c r="B199" t="n">
        <v>0</v>
      </c>
      <c r="C199" t="n">
        <v>0</v>
      </c>
      <c r="D199" t="n">
        <v>0</v>
      </c>
      <c r="E199" t="n">
        <v>0</v>
      </c>
      <c r="F199" t="n">
        <v>0</v>
      </c>
      <c r="G199" t="n">
        <v>0</v>
      </c>
      <c r="H199" t="n">
        <v>0</v>
      </c>
      <c r="I199" t="n">
        <v>0</v>
      </c>
      <c r="J199" t="n">
        <v>0</v>
      </c>
      <c r="K199" t="n">
        <v>0</v>
      </c>
      <c r="L199" t="n">
        <v>0</v>
      </c>
      <c r="M199" t="n">
        <v>1</v>
      </c>
      <c r="N199" t="n">
        <v>0</v>
      </c>
      <c r="O199" t="n">
        <v>0</v>
      </c>
      <c r="P199" t="n">
        <v>0</v>
      </c>
      <c r="Q199" t="n">
        <v>0</v>
      </c>
      <c r="R199" t="n">
        <v>0</v>
      </c>
      <c r="S199" t="n">
        <v>0</v>
      </c>
      <c r="T199" t="n">
        <v>1</v>
      </c>
      <c r="U199" t="n">
        <v>1</v>
      </c>
      <c r="V199" t="n">
        <v>0</v>
      </c>
      <c r="W199" t="n">
        <v>0</v>
      </c>
      <c r="X199" t="n">
        <v>0</v>
      </c>
      <c r="Y199" t="n">
        <v>0</v>
      </c>
      <c r="Z199" t="n">
        <v>1</v>
      </c>
      <c r="AA199" t="n">
        <v>0</v>
      </c>
      <c r="AB199" t="n">
        <v>0</v>
      </c>
      <c r="AC199" t="n">
        <v>0</v>
      </c>
      <c r="AD199" t="n">
        <v>0</v>
      </c>
      <c r="AE199" t="n">
        <v>0</v>
      </c>
      <c r="AF199" t="n">
        <v>0</v>
      </c>
      <c r="AG199" t="n">
        <v>0</v>
      </c>
      <c r="AH199" t="n">
        <v>0</v>
      </c>
      <c r="AI199" t="n">
        <v>0</v>
      </c>
      <c r="AJ199" t="n">
        <v>0</v>
      </c>
      <c r="AK199" t="n">
        <v>0</v>
      </c>
      <c r="AL199" t="n">
        <v>0</v>
      </c>
      <c r="AM199" t="n">
        <v>0</v>
      </c>
      <c r="AN199" t="n">
        <v>0</v>
      </c>
      <c r="AO199" t="n">
        <v>0</v>
      </c>
      <c r="AP199" t="n">
        <v>1</v>
      </c>
      <c r="AQ199" t="n">
        <v>0</v>
      </c>
      <c r="AR199" t="n">
        <v>0</v>
      </c>
      <c r="AS199" t="n">
        <v>0</v>
      </c>
      <c r="AT199" t="n">
        <v>1</v>
      </c>
      <c r="AU199" s="63" t="n">
        <v>2</v>
      </c>
      <c r="AV199" s="64">
        <f>IFERROR(INDEX($B199:$AT199,1,'번호선택_참고표'!$C$55),0)+IFERROR(INDEX($B199:$AT199,1,'번호선택_참고표'!$D$55),0)+IFERROR(INDEX($B199:$AT199,1,'번호선택_참고표'!$E$55),0)+IFERROR(INDEX($B199:$AT199,1,'번호선택_참고표'!$F$55),0)+IFERROR(INDEX($B199:$AT199,1,'번호선택_참고표'!$G$55),0)+IFERROR(INDEX($B199:$AT199,1,'번호선택_참고표'!$H$55),0)</f>
        <v/>
      </c>
      <c r="AW199" s="64">
        <f>IF(OR('번호선택_참고표'!$C$55=$AU199,'번호선택_참고표'!$D$55=$AU199,'번호선택_참고표'!$E$55=$AU199,'번호선택_참고표'!$F$55=$AU199,'번호선택_참고표'!$G$55=$AU199,'번호선택_참고표'!$H$55=$AU199),1,0)</f>
        <v/>
      </c>
      <c r="AX199" s="64">
        <f>IF(AV199=6,6,IF(AND(AV199=5,AW199=1),5,IF(AND(AV199=5,AW199=0),4,IF(AV199=4,3,IF(AV199=3,2,0)))))</f>
        <v/>
      </c>
      <c r="AY199" s="64">
        <f>IF(AV199=6,"1등",IF(AND(AV199=5,AW199=1),"2등",IF(AND(AV199=5,AW199=0),"3등",IF(AV199=4,"4등",IF(AV199=3,"5등","-")))))</f>
        <v/>
      </c>
      <c r="AZ199" s="64">
        <f>AV199*10000+AW199*1000+ROW()</f>
        <v/>
      </c>
      <c r="BB199" s="63" t="inlineStr">
        <is>
          <t>12 19 20 25 41 45</t>
        </is>
      </c>
    </row>
    <row r="200">
      <c r="A200" s="64" t="n">
        <v>199</v>
      </c>
      <c r="B200" t="n">
        <v>0</v>
      </c>
      <c r="C200" t="n">
        <v>0</v>
      </c>
      <c r="D200" t="n">
        <v>0</v>
      </c>
      <c r="E200" t="n">
        <v>0</v>
      </c>
      <c r="F200" t="n">
        <v>0</v>
      </c>
      <c r="G200" t="n">
        <v>0</v>
      </c>
      <c r="H200" t="n">
        <v>0</v>
      </c>
      <c r="I200" t="n">
        <v>0</v>
      </c>
      <c r="J200" t="n">
        <v>0</v>
      </c>
      <c r="K200" t="n">
        <v>0</v>
      </c>
      <c r="L200" t="n">
        <v>0</v>
      </c>
      <c r="M200" t="n">
        <v>0</v>
      </c>
      <c r="N200" t="n">
        <v>0</v>
      </c>
      <c r="O200" t="n">
        <v>1</v>
      </c>
      <c r="P200" t="n">
        <v>0</v>
      </c>
      <c r="Q200" t="n">
        <v>0</v>
      </c>
      <c r="R200" t="n">
        <v>0</v>
      </c>
      <c r="S200" t="n">
        <v>0</v>
      </c>
      <c r="T200" t="n">
        <v>0</v>
      </c>
      <c r="U200" t="n">
        <v>0</v>
      </c>
      <c r="V200" t="n">
        <v>1</v>
      </c>
      <c r="W200" t="n">
        <v>1</v>
      </c>
      <c r="X200" t="n">
        <v>0</v>
      </c>
      <c r="Y200" t="n">
        <v>0</v>
      </c>
      <c r="Z200" t="n">
        <v>1</v>
      </c>
      <c r="AA200" t="n">
        <v>0</v>
      </c>
      <c r="AB200" t="n">
        <v>0</v>
      </c>
      <c r="AC200" t="n">
        <v>0</v>
      </c>
      <c r="AD200" t="n">
        <v>0</v>
      </c>
      <c r="AE200" t="n">
        <v>1</v>
      </c>
      <c r="AF200" t="n">
        <v>0</v>
      </c>
      <c r="AG200" t="n">
        <v>0</v>
      </c>
      <c r="AH200" t="n">
        <v>0</v>
      </c>
      <c r="AI200" t="n">
        <v>0</v>
      </c>
      <c r="AJ200" t="n">
        <v>0</v>
      </c>
      <c r="AK200" t="n">
        <v>1</v>
      </c>
      <c r="AL200" t="n">
        <v>0</v>
      </c>
      <c r="AM200" t="n">
        <v>0</v>
      </c>
      <c r="AN200" t="n">
        <v>0</v>
      </c>
      <c r="AO200" t="n">
        <v>0</v>
      </c>
      <c r="AP200" t="n">
        <v>0</v>
      </c>
      <c r="AQ200" t="n">
        <v>0</v>
      </c>
      <c r="AR200" t="n">
        <v>0</v>
      </c>
      <c r="AS200" t="n">
        <v>0</v>
      </c>
      <c r="AT200" t="n">
        <v>0</v>
      </c>
      <c r="AU200" s="63" t="n">
        <v>43</v>
      </c>
      <c r="AV200" s="64">
        <f>IFERROR(INDEX($B200:$AT200,1,'번호선택_참고표'!$C$55),0)+IFERROR(INDEX($B200:$AT200,1,'번호선택_참고표'!$D$55),0)+IFERROR(INDEX($B200:$AT200,1,'번호선택_참고표'!$E$55),0)+IFERROR(INDEX($B200:$AT200,1,'번호선택_참고표'!$F$55),0)+IFERROR(INDEX($B200:$AT200,1,'번호선택_참고표'!$G$55),0)+IFERROR(INDEX($B200:$AT200,1,'번호선택_참고표'!$H$55),0)</f>
        <v/>
      </c>
      <c r="AW200" s="64">
        <f>IF(OR('번호선택_참고표'!$C$55=$AU200,'번호선택_참고표'!$D$55=$AU200,'번호선택_참고표'!$E$55=$AU200,'번호선택_참고표'!$F$55=$AU200,'번호선택_참고표'!$G$55=$AU200,'번호선택_참고표'!$H$55=$AU200),1,0)</f>
        <v/>
      </c>
      <c r="AX200" s="64">
        <f>IF(AV200=6,6,IF(AND(AV200=5,AW200=1),5,IF(AND(AV200=5,AW200=0),4,IF(AV200=4,3,IF(AV200=3,2,0)))))</f>
        <v/>
      </c>
      <c r="AY200" s="64">
        <f>IF(AV200=6,"1등",IF(AND(AV200=5,AW200=1),"2등",IF(AND(AV200=5,AW200=0),"3등",IF(AV200=4,"4등",IF(AV200=3,"5등","-")))))</f>
        <v/>
      </c>
      <c r="AZ200" s="64">
        <f>AV200*10000+AW200*1000+ROW()</f>
        <v/>
      </c>
      <c r="BB200" s="63" t="inlineStr">
        <is>
          <t>14 21 22 25 30 36</t>
        </is>
      </c>
    </row>
    <row r="201">
      <c r="A201" s="64" t="n">
        <v>200</v>
      </c>
      <c r="B201" t="n">
        <v>0</v>
      </c>
      <c r="C201" t="n">
        <v>0</v>
      </c>
      <c r="D201" t="n">
        <v>0</v>
      </c>
      <c r="E201" t="n">
        <v>0</v>
      </c>
      <c r="F201" t="n">
        <v>1</v>
      </c>
      <c r="G201" t="n">
        <v>1</v>
      </c>
      <c r="H201" t="n">
        <v>0</v>
      </c>
      <c r="I201" t="n">
        <v>0</v>
      </c>
      <c r="J201" t="n">
        <v>0</v>
      </c>
      <c r="K201" t="n">
        <v>0</v>
      </c>
      <c r="L201" t="n">
        <v>0</v>
      </c>
      <c r="M201" t="n">
        <v>0</v>
      </c>
      <c r="N201" t="n">
        <v>1</v>
      </c>
      <c r="O201" t="n">
        <v>1</v>
      </c>
      <c r="P201" t="n">
        <v>0</v>
      </c>
      <c r="Q201" t="n">
        <v>0</v>
      </c>
      <c r="R201" t="n">
        <v>1</v>
      </c>
      <c r="S201" t="n">
        <v>0</v>
      </c>
      <c r="T201" t="n">
        <v>0</v>
      </c>
      <c r="U201" t="n">
        <v>1</v>
      </c>
      <c r="V201" t="n">
        <v>0</v>
      </c>
      <c r="W201" t="n">
        <v>0</v>
      </c>
      <c r="X201" t="n">
        <v>0</v>
      </c>
      <c r="Y201" t="n">
        <v>0</v>
      </c>
      <c r="Z201" t="n">
        <v>0</v>
      </c>
      <c r="AA201" t="n">
        <v>0</v>
      </c>
      <c r="AB201" t="n">
        <v>0</v>
      </c>
      <c r="AC201" t="n">
        <v>0</v>
      </c>
      <c r="AD201" t="n">
        <v>0</v>
      </c>
      <c r="AE201" t="n">
        <v>0</v>
      </c>
      <c r="AF201" t="n">
        <v>0</v>
      </c>
      <c r="AG201" t="n">
        <v>0</v>
      </c>
      <c r="AH201" t="n">
        <v>0</v>
      </c>
      <c r="AI201" t="n">
        <v>0</v>
      </c>
      <c r="AJ201" t="n">
        <v>0</v>
      </c>
      <c r="AK201" t="n">
        <v>0</v>
      </c>
      <c r="AL201" t="n">
        <v>0</v>
      </c>
      <c r="AM201" t="n">
        <v>0</v>
      </c>
      <c r="AN201" t="n">
        <v>0</v>
      </c>
      <c r="AO201" t="n">
        <v>0</v>
      </c>
      <c r="AP201" t="n">
        <v>0</v>
      </c>
      <c r="AQ201" t="n">
        <v>0</v>
      </c>
      <c r="AR201" t="n">
        <v>0</v>
      </c>
      <c r="AS201" t="n">
        <v>0</v>
      </c>
      <c r="AT201" t="n">
        <v>0</v>
      </c>
      <c r="AU201" s="63" t="n">
        <v>7</v>
      </c>
      <c r="AV201" s="64">
        <f>IFERROR(INDEX($B201:$AT201,1,'번호선택_참고표'!$C$55),0)+IFERROR(INDEX($B201:$AT201,1,'번호선택_참고표'!$D$55),0)+IFERROR(INDEX($B201:$AT201,1,'번호선택_참고표'!$E$55),0)+IFERROR(INDEX($B201:$AT201,1,'번호선택_참고표'!$F$55),0)+IFERROR(INDEX($B201:$AT201,1,'번호선택_참고표'!$G$55),0)+IFERROR(INDEX($B201:$AT201,1,'번호선택_참고표'!$H$55),0)</f>
        <v/>
      </c>
      <c r="AW201" s="64">
        <f>IF(OR('번호선택_참고표'!$C$55=$AU201,'번호선택_참고표'!$D$55=$AU201,'번호선택_참고표'!$E$55=$AU201,'번호선택_참고표'!$F$55=$AU201,'번호선택_참고표'!$G$55=$AU201,'번호선택_참고표'!$H$55=$AU201),1,0)</f>
        <v/>
      </c>
      <c r="AX201" s="64">
        <f>IF(AV201=6,6,IF(AND(AV201=5,AW201=1),5,IF(AND(AV201=5,AW201=0),4,IF(AV201=4,3,IF(AV201=3,2,0)))))</f>
        <v/>
      </c>
      <c r="AY201" s="64">
        <f>IF(AV201=6,"1등",IF(AND(AV201=5,AW201=1),"2등",IF(AND(AV201=5,AW201=0),"3등",IF(AV201=4,"4등",IF(AV201=3,"5등","-")))))</f>
        <v/>
      </c>
      <c r="AZ201" s="64">
        <f>AV201*10000+AW201*1000+ROW()</f>
        <v/>
      </c>
      <c r="BB201" s="63" t="inlineStr">
        <is>
          <t>5 6 13 14 17 20</t>
        </is>
      </c>
    </row>
    <row r="202">
      <c r="A202" s="64" t="n">
        <v>201</v>
      </c>
      <c r="B202" t="n">
        <v>0</v>
      </c>
      <c r="C202" t="n">
        <v>0</v>
      </c>
      <c r="D202" t="n">
        <v>1</v>
      </c>
      <c r="E202" t="n">
        <v>0</v>
      </c>
      <c r="F202" t="n">
        <v>0</v>
      </c>
      <c r="G202" t="n">
        <v>0</v>
      </c>
      <c r="H202" t="n">
        <v>0</v>
      </c>
      <c r="I202" t="n">
        <v>0</v>
      </c>
      <c r="J202" t="n">
        <v>0</v>
      </c>
      <c r="K202" t="n">
        <v>0</v>
      </c>
      <c r="L202" t="n">
        <v>1</v>
      </c>
      <c r="M202" t="n">
        <v>0</v>
      </c>
      <c r="N202" t="n">
        <v>0</v>
      </c>
      <c r="O202" t="n">
        <v>0</v>
      </c>
      <c r="P202" t="n">
        <v>0</v>
      </c>
      <c r="Q202" t="n">
        <v>0</v>
      </c>
      <c r="R202" t="n">
        <v>0</v>
      </c>
      <c r="S202" t="n">
        <v>0</v>
      </c>
      <c r="T202" t="n">
        <v>0</v>
      </c>
      <c r="U202" t="n">
        <v>0</v>
      </c>
      <c r="V202" t="n">
        <v>0</v>
      </c>
      <c r="W202" t="n">
        <v>0</v>
      </c>
      <c r="X202" t="n">
        <v>0</v>
      </c>
      <c r="Y202" t="n">
        <v>1</v>
      </c>
      <c r="Z202" t="n">
        <v>0</v>
      </c>
      <c r="AA202" t="n">
        <v>0</v>
      </c>
      <c r="AB202" t="n">
        <v>0</v>
      </c>
      <c r="AC202" t="n">
        <v>0</v>
      </c>
      <c r="AD202" t="n">
        <v>0</v>
      </c>
      <c r="AE202" t="n">
        <v>0</v>
      </c>
      <c r="AF202" t="n">
        <v>0</v>
      </c>
      <c r="AG202" t="n">
        <v>0</v>
      </c>
      <c r="AH202" t="n">
        <v>0</v>
      </c>
      <c r="AI202" t="n">
        <v>0</v>
      </c>
      <c r="AJ202" t="n">
        <v>0</v>
      </c>
      <c r="AK202" t="n">
        <v>0</v>
      </c>
      <c r="AL202" t="n">
        <v>0</v>
      </c>
      <c r="AM202" t="n">
        <v>1</v>
      </c>
      <c r="AN202" t="n">
        <v>1</v>
      </c>
      <c r="AO202" t="n">
        <v>0</v>
      </c>
      <c r="AP202" t="n">
        <v>0</v>
      </c>
      <c r="AQ202" t="n">
        <v>0</v>
      </c>
      <c r="AR202" t="n">
        <v>0</v>
      </c>
      <c r="AS202" t="n">
        <v>1</v>
      </c>
      <c r="AT202" t="n">
        <v>0</v>
      </c>
      <c r="AU202" s="63" t="n">
        <v>26</v>
      </c>
      <c r="AV202" s="64">
        <f>IFERROR(INDEX($B202:$AT202,1,'번호선택_참고표'!$C$55),0)+IFERROR(INDEX($B202:$AT202,1,'번호선택_참고표'!$D$55),0)+IFERROR(INDEX($B202:$AT202,1,'번호선택_참고표'!$E$55),0)+IFERROR(INDEX($B202:$AT202,1,'번호선택_참고표'!$F$55),0)+IFERROR(INDEX($B202:$AT202,1,'번호선택_참고표'!$G$55),0)+IFERROR(INDEX($B202:$AT202,1,'번호선택_참고표'!$H$55),0)</f>
        <v/>
      </c>
      <c r="AW202" s="64">
        <f>IF(OR('번호선택_참고표'!$C$55=$AU202,'번호선택_참고표'!$D$55=$AU202,'번호선택_참고표'!$E$55=$AU202,'번호선택_참고표'!$F$55=$AU202,'번호선택_참고표'!$G$55=$AU202,'번호선택_참고표'!$H$55=$AU202),1,0)</f>
        <v/>
      </c>
      <c r="AX202" s="64">
        <f>IF(AV202=6,6,IF(AND(AV202=5,AW202=1),5,IF(AND(AV202=5,AW202=0),4,IF(AV202=4,3,IF(AV202=3,2,0)))))</f>
        <v/>
      </c>
      <c r="AY202" s="64">
        <f>IF(AV202=6,"1등",IF(AND(AV202=5,AW202=1),"2등",IF(AND(AV202=5,AW202=0),"3등",IF(AV202=4,"4등",IF(AV202=3,"5등","-")))))</f>
        <v/>
      </c>
      <c r="AZ202" s="64">
        <f>AV202*10000+AW202*1000+ROW()</f>
        <v/>
      </c>
      <c r="BB202" s="63" t="inlineStr">
        <is>
          <t>3 11 24 38 39 44</t>
        </is>
      </c>
    </row>
    <row r="203">
      <c r="A203" s="64" t="n">
        <v>202</v>
      </c>
      <c r="B203" t="n">
        <v>0</v>
      </c>
      <c r="C203" t="n">
        <v>0</v>
      </c>
      <c r="D203" t="n">
        <v>0</v>
      </c>
      <c r="E203" t="n">
        <v>0</v>
      </c>
      <c r="F203" t="n">
        <v>0</v>
      </c>
      <c r="G203" t="n">
        <v>0</v>
      </c>
      <c r="H203" t="n">
        <v>0</v>
      </c>
      <c r="I203" t="n">
        <v>0</v>
      </c>
      <c r="J203" t="n">
        <v>0</v>
      </c>
      <c r="K203" t="n">
        <v>0</v>
      </c>
      <c r="L203" t="n">
        <v>0</v>
      </c>
      <c r="M203" t="n">
        <v>1</v>
      </c>
      <c r="N203" t="n">
        <v>0</v>
      </c>
      <c r="O203" t="n">
        <v>1</v>
      </c>
      <c r="P203" t="n">
        <v>0</v>
      </c>
      <c r="Q203" t="n">
        <v>0</v>
      </c>
      <c r="R203" t="n">
        <v>0</v>
      </c>
      <c r="S203" t="n">
        <v>0</v>
      </c>
      <c r="T203" t="n">
        <v>0</v>
      </c>
      <c r="U203" t="n">
        <v>0</v>
      </c>
      <c r="V203" t="n">
        <v>0</v>
      </c>
      <c r="W203" t="n">
        <v>0</v>
      </c>
      <c r="X203" t="n">
        <v>0</v>
      </c>
      <c r="Y203" t="n">
        <v>0</v>
      </c>
      <c r="Z203" t="n">
        <v>0</v>
      </c>
      <c r="AA203" t="n">
        <v>0</v>
      </c>
      <c r="AB203" t="n">
        <v>1</v>
      </c>
      <c r="AC203" t="n">
        <v>0</v>
      </c>
      <c r="AD203" t="n">
        <v>0</v>
      </c>
      <c r="AE203" t="n">
        <v>0</v>
      </c>
      <c r="AF203" t="n">
        <v>0</v>
      </c>
      <c r="AG203" t="n">
        <v>0</v>
      </c>
      <c r="AH203" t="n">
        <v>1</v>
      </c>
      <c r="AI203" t="n">
        <v>0</v>
      </c>
      <c r="AJ203" t="n">
        <v>0</v>
      </c>
      <c r="AK203" t="n">
        <v>0</v>
      </c>
      <c r="AL203" t="n">
        <v>0</v>
      </c>
      <c r="AM203" t="n">
        <v>0</v>
      </c>
      <c r="AN203" t="n">
        <v>1</v>
      </c>
      <c r="AO203" t="n">
        <v>0</v>
      </c>
      <c r="AP203" t="n">
        <v>0</v>
      </c>
      <c r="AQ203" t="n">
        <v>0</v>
      </c>
      <c r="AR203" t="n">
        <v>0</v>
      </c>
      <c r="AS203" t="n">
        <v>1</v>
      </c>
      <c r="AT203" t="n">
        <v>0</v>
      </c>
      <c r="AU203" s="63" t="n">
        <v>17</v>
      </c>
      <c r="AV203" s="64">
        <f>IFERROR(INDEX($B203:$AT203,1,'번호선택_참고표'!$C$55),0)+IFERROR(INDEX($B203:$AT203,1,'번호선택_참고표'!$D$55),0)+IFERROR(INDEX($B203:$AT203,1,'번호선택_참고표'!$E$55),0)+IFERROR(INDEX($B203:$AT203,1,'번호선택_참고표'!$F$55),0)+IFERROR(INDEX($B203:$AT203,1,'번호선택_참고표'!$G$55),0)+IFERROR(INDEX($B203:$AT203,1,'번호선택_참고표'!$H$55),0)</f>
        <v/>
      </c>
      <c r="AW203" s="64">
        <f>IF(OR('번호선택_참고표'!$C$55=$AU203,'번호선택_참고표'!$D$55=$AU203,'번호선택_참고표'!$E$55=$AU203,'번호선택_참고표'!$F$55=$AU203,'번호선택_참고표'!$G$55=$AU203,'번호선택_참고표'!$H$55=$AU203),1,0)</f>
        <v/>
      </c>
      <c r="AX203" s="64">
        <f>IF(AV203=6,6,IF(AND(AV203=5,AW203=1),5,IF(AND(AV203=5,AW203=0),4,IF(AV203=4,3,IF(AV203=3,2,0)))))</f>
        <v/>
      </c>
      <c r="AY203" s="64">
        <f>IF(AV203=6,"1등",IF(AND(AV203=5,AW203=1),"2등",IF(AND(AV203=5,AW203=0),"3등",IF(AV203=4,"4등",IF(AV203=3,"5등","-")))))</f>
        <v/>
      </c>
      <c r="AZ203" s="64">
        <f>AV203*10000+AW203*1000+ROW()</f>
        <v/>
      </c>
      <c r="BB203" s="63" t="inlineStr">
        <is>
          <t>12 14 27 33 39 44</t>
        </is>
      </c>
    </row>
    <row r="204">
      <c r="A204" s="64" t="n">
        <v>203</v>
      </c>
      <c r="B204" t="n">
        <v>1</v>
      </c>
      <c r="C204" t="n">
        <v>0</v>
      </c>
      <c r="D204" t="n">
        <v>1</v>
      </c>
      <c r="E204" t="n">
        <v>0</v>
      </c>
      <c r="F204" t="n">
        <v>0</v>
      </c>
      <c r="G204" t="n">
        <v>0</v>
      </c>
      <c r="H204" t="n">
        <v>0</v>
      </c>
      <c r="I204" t="n">
        <v>0</v>
      </c>
      <c r="J204" t="n">
        <v>0</v>
      </c>
      <c r="K204" t="n">
        <v>0</v>
      </c>
      <c r="L204" t="n">
        <v>1</v>
      </c>
      <c r="M204" t="n">
        <v>0</v>
      </c>
      <c r="N204" t="n">
        <v>0</v>
      </c>
      <c r="O204" t="n">
        <v>0</v>
      </c>
      <c r="P204" t="n">
        <v>0</v>
      </c>
      <c r="Q204" t="n">
        <v>0</v>
      </c>
      <c r="R204" t="n">
        <v>0</v>
      </c>
      <c r="S204" t="n">
        <v>0</v>
      </c>
      <c r="T204" t="n">
        <v>0</v>
      </c>
      <c r="U204" t="n">
        <v>0</v>
      </c>
      <c r="V204" t="n">
        <v>0</v>
      </c>
      <c r="W204" t="n">
        <v>0</v>
      </c>
      <c r="X204" t="n">
        <v>0</v>
      </c>
      <c r="Y204" t="n">
        <v>1</v>
      </c>
      <c r="Z204" t="n">
        <v>0</v>
      </c>
      <c r="AA204" t="n">
        <v>0</v>
      </c>
      <c r="AB204" t="n">
        <v>0</v>
      </c>
      <c r="AC204" t="n">
        <v>0</v>
      </c>
      <c r="AD204" t="n">
        <v>0</v>
      </c>
      <c r="AE204" t="n">
        <v>1</v>
      </c>
      <c r="AF204" t="n">
        <v>0</v>
      </c>
      <c r="AG204" t="n">
        <v>1</v>
      </c>
      <c r="AH204" t="n">
        <v>0</v>
      </c>
      <c r="AI204" t="n">
        <v>0</v>
      </c>
      <c r="AJ204" t="n">
        <v>0</v>
      </c>
      <c r="AK204" t="n">
        <v>0</v>
      </c>
      <c r="AL204" t="n">
        <v>0</v>
      </c>
      <c r="AM204" t="n">
        <v>0</v>
      </c>
      <c r="AN204" t="n">
        <v>0</v>
      </c>
      <c r="AO204" t="n">
        <v>0</v>
      </c>
      <c r="AP204" t="n">
        <v>0</v>
      </c>
      <c r="AQ204" t="n">
        <v>0</v>
      </c>
      <c r="AR204" t="n">
        <v>0</v>
      </c>
      <c r="AS204" t="n">
        <v>0</v>
      </c>
      <c r="AT204" t="n">
        <v>0</v>
      </c>
      <c r="AU204" s="63" t="n">
        <v>7</v>
      </c>
      <c r="AV204" s="64">
        <f>IFERROR(INDEX($B204:$AT204,1,'번호선택_참고표'!$C$55),0)+IFERROR(INDEX($B204:$AT204,1,'번호선택_참고표'!$D$55),0)+IFERROR(INDEX($B204:$AT204,1,'번호선택_참고표'!$E$55),0)+IFERROR(INDEX($B204:$AT204,1,'번호선택_참고표'!$F$55),0)+IFERROR(INDEX($B204:$AT204,1,'번호선택_참고표'!$G$55),0)+IFERROR(INDEX($B204:$AT204,1,'번호선택_참고표'!$H$55),0)</f>
        <v/>
      </c>
      <c r="AW204" s="64">
        <f>IF(OR('번호선택_참고표'!$C$55=$AU204,'번호선택_참고표'!$D$55=$AU204,'번호선택_참고표'!$E$55=$AU204,'번호선택_참고표'!$F$55=$AU204,'번호선택_참고표'!$G$55=$AU204,'번호선택_참고표'!$H$55=$AU204),1,0)</f>
        <v/>
      </c>
      <c r="AX204" s="64">
        <f>IF(AV204=6,6,IF(AND(AV204=5,AW204=1),5,IF(AND(AV204=5,AW204=0),4,IF(AV204=4,3,IF(AV204=3,2,0)))))</f>
        <v/>
      </c>
      <c r="AY204" s="64">
        <f>IF(AV204=6,"1등",IF(AND(AV204=5,AW204=1),"2등",IF(AND(AV204=5,AW204=0),"3등",IF(AV204=4,"4등",IF(AV204=3,"5등","-")))))</f>
        <v/>
      </c>
      <c r="AZ204" s="64">
        <f>AV204*10000+AW204*1000+ROW()</f>
        <v/>
      </c>
      <c r="BB204" s="63" t="inlineStr">
        <is>
          <t>1 3 11 24 30 32</t>
        </is>
      </c>
    </row>
    <row r="205">
      <c r="A205" s="64" t="n">
        <v>204</v>
      </c>
      <c r="B205" t="n">
        <v>0</v>
      </c>
      <c r="C205" t="n">
        <v>0</v>
      </c>
      <c r="D205" t="n">
        <v>1</v>
      </c>
      <c r="E205" t="n">
        <v>0</v>
      </c>
      <c r="F205" t="n">
        <v>0</v>
      </c>
      <c r="G205" t="n">
        <v>0</v>
      </c>
      <c r="H205" t="n">
        <v>0</v>
      </c>
      <c r="I205" t="n">
        <v>0</v>
      </c>
      <c r="J205" t="n">
        <v>0</v>
      </c>
      <c r="K205" t="n">
        <v>0</v>
      </c>
      <c r="L205" t="n">
        <v>0</v>
      </c>
      <c r="M205" t="n">
        <v>1</v>
      </c>
      <c r="N205" t="n">
        <v>0</v>
      </c>
      <c r="O205" t="n">
        <v>1</v>
      </c>
      <c r="P205" t="n">
        <v>0</v>
      </c>
      <c r="Q205" t="n">
        <v>0</v>
      </c>
      <c r="R205" t="n">
        <v>0</v>
      </c>
      <c r="S205" t="n">
        <v>0</v>
      </c>
      <c r="T205" t="n">
        <v>0</v>
      </c>
      <c r="U205" t="n">
        <v>0</v>
      </c>
      <c r="V205" t="n">
        <v>0</v>
      </c>
      <c r="W205" t="n">
        <v>0</v>
      </c>
      <c r="X205" t="n">
        <v>0</v>
      </c>
      <c r="Y205" t="n">
        <v>0</v>
      </c>
      <c r="Z205" t="n">
        <v>0</v>
      </c>
      <c r="AA205" t="n">
        <v>0</v>
      </c>
      <c r="AB205" t="n">
        <v>0</v>
      </c>
      <c r="AC205" t="n">
        <v>0</v>
      </c>
      <c r="AD205" t="n">
        <v>0</v>
      </c>
      <c r="AE205" t="n">
        <v>0</v>
      </c>
      <c r="AF205" t="n">
        <v>0</v>
      </c>
      <c r="AG205" t="n">
        <v>0</v>
      </c>
      <c r="AH205" t="n">
        <v>0</v>
      </c>
      <c r="AI205" t="n">
        <v>0</v>
      </c>
      <c r="AJ205" t="n">
        <v>1</v>
      </c>
      <c r="AK205" t="n">
        <v>0</v>
      </c>
      <c r="AL205" t="n">
        <v>0</v>
      </c>
      <c r="AM205" t="n">
        <v>0</v>
      </c>
      <c r="AN205" t="n">
        <v>0</v>
      </c>
      <c r="AO205" t="n">
        <v>1</v>
      </c>
      <c r="AP205" t="n">
        <v>0</v>
      </c>
      <c r="AQ205" t="n">
        <v>0</v>
      </c>
      <c r="AR205" t="n">
        <v>0</v>
      </c>
      <c r="AS205" t="n">
        <v>0</v>
      </c>
      <c r="AT205" t="n">
        <v>1</v>
      </c>
      <c r="AU205" s="63" t="n">
        <v>5</v>
      </c>
      <c r="AV205" s="64">
        <f>IFERROR(INDEX($B205:$AT205,1,'번호선택_참고표'!$C$55),0)+IFERROR(INDEX($B205:$AT205,1,'번호선택_참고표'!$D$55),0)+IFERROR(INDEX($B205:$AT205,1,'번호선택_참고표'!$E$55),0)+IFERROR(INDEX($B205:$AT205,1,'번호선택_참고표'!$F$55),0)+IFERROR(INDEX($B205:$AT205,1,'번호선택_참고표'!$G$55),0)+IFERROR(INDEX($B205:$AT205,1,'번호선택_참고표'!$H$55),0)</f>
        <v/>
      </c>
      <c r="AW205" s="64">
        <f>IF(OR('번호선택_참고표'!$C$55=$AU205,'번호선택_참고표'!$D$55=$AU205,'번호선택_참고표'!$E$55=$AU205,'번호선택_참고표'!$F$55=$AU205,'번호선택_참고표'!$G$55=$AU205,'번호선택_참고표'!$H$55=$AU205),1,0)</f>
        <v/>
      </c>
      <c r="AX205" s="64">
        <f>IF(AV205=6,6,IF(AND(AV205=5,AW205=1),5,IF(AND(AV205=5,AW205=0),4,IF(AV205=4,3,IF(AV205=3,2,0)))))</f>
        <v/>
      </c>
      <c r="AY205" s="64">
        <f>IF(AV205=6,"1등",IF(AND(AV205=5,AW205=1),"2등",IF(AND(AV205=5,AW205=0),"3등",IF(AV205=4,"4등",IF(AV205=3,"5등","-")))))</f>
        <v/>
      </c>
      <c r="AZ205" s="64">
        <f>AV205*10000+AW205*1000+ROW()</f>
        <v/>
      </c>
      <c r="BB205" s="63" t="inlineStr">
        <is>
          <t>3 12 14 35 40 45</t>
        </is>
      </c>
    </row>
    <row r="206">
      <c r="A206" s="64" t="n">
        <v>205</v>
      </c>
      <c r="B206" t="n">
        <v>1</v>
      </c>
      <c r="C206" t="n">
        <v>0</v>
      </c>
      <c r="D206" t="n">
        <v>1</v>
      </c>
      <c r="E206" t="n">
        <v>0</v>
      </c>
      <c r="F206" t="n">
        <v>0</v>
      </c>
      <c r="G206" t="n">
        <v>0</v>
      </c>
      <c r="H206" t="n">
        <v>0</v>
      </c>
      <c r="I206" t="n">
        <v>0</v>
      </c>
      <c r="J206" t="n">
        <v>0</v>
      </c>
      <c r="K206" t="n">
        <v>0</v>
      </c>
      <c r="L206" t="n">
        <v>0</v>
      </c>
      <c r="M206" t="n">
        <v>0</v>
      </c>
      <c r="N206" t="n">
        <v>0</v>
      </c>
      <c r="O206" t="n">
        <v>0</v>
      </c>
      <c r="P206" t="n">
        <v>0</v>
      </c>
      <c r="Q206" t="n">
        <v>0</v>
      </c>
      <c r="R206" t="n">
        <v>0</v>
      </c>
      <c r="S206" t="n">
        <v>0</v>
      </c>
      <c r="T206" t="n">
        <v>0</v>
      </c>
      <c r="U206" t="n">
        <v>0</v>
      </c>
      <c r="V206" t="n">
        <v>1</v>
      </c>
      <c r="W206" t="n">
        <v>0</v>
      </c>
      <c r="X206" t="n">
        <v>0</v>
      </c>
      <c r="Y206" t="n">
        <v>0</v>
      </c>
      <c r="Z206" t="n">
        <v>0</v>
      </c>
      <c r="AA206" t="n">
        <v>0</v>
      </c>
      <c r="AB206" t="n">
        <v>0</v>
      </c>
      <c r="AC206" t="n">
        <v>0</v>
      </c>
      <c r="AD206" t="n">
        <v>1</v>
      </c>
      <c r="AE206" t="n">
        <v>0</v>
      </c>
      <c r="AF206" t="n">
        <v>0</v>
      </c>
      <c r="AG206" t="n">
        <v>0</v>
      </c>
      <c r="AH206" t="n">
        <v>0</v>
      </c>
      <c r="AI206" t="n">
        <v>0</v>
      </c>
      <c r="AJ206" t="n">
        <v>1</v>
      </c>
      <c r="AK206" t="n">
        <v>0</v>
      </c>
      <c r="AL206" t="n">
        <v>1</v>
      </c>
      <c r="AM206" t="n">
        <v>0</v>
      </c>
      <c r="AN206" t="n">
        <v>0</v>
      </c>
      <c r="AO206" t="n">
        <v>0</v>
      </c>
      <c r="AP206" t="n">
        <v>0</v>
      </c>
      <c r="AQ206" t="n">
        <v>0</v>
      </c>
      <c r="AR206" t="n">
        <v>0</v>
      </c>
      <c r="AS206" t="n">
        <v>0</v>
      </c>
      <c r="AT206" t="n">
        <v>0</v>
      </c>
      <c r="AU206" s="63" t="n">
        <v>30</v>
      </c>
      <c r="AV206" s="64">
        <f>IFERROR(INDEX($B206:$AT206,1,'번호선택_참고표'!$C$55),0)+IFERROR(INDEX($B206:$AT206,1,'번호선택_참고표'!$D$55),0)+IFERROR(INDEX($B206:$AT206,1,'번호선택_참고표'!$E$55),0)+IFERROR(INDEX($B206:$AT206,1,'번호선택_참고표'!$F$55),0)+IFERROR(INDEX($B206:$AT206,1,'번호선택_참고표'!$G$55),0)+IFERROR(INDEX($B206:$AT206,1,'번호선택_참고표'!$H$55),0)</f>
        <v/>
      </c>
      <c r="AW206" s="64">
        <f>IF(OR('번호선택_참고표'!$C$55=$AU206,'번호선택_참고표'!$D$55=$AU206,'번호선택_참고표'!$E$55=$AU206,'번호선택_참고표'!$F$55=$AU206,'번호선택_참고표'!$G$55=$AU206,'번호선택_참고표'!$H$55=$AU206),1,0)</f>
        <v/>
      </c>
      <c r="AX206" s="64">
        <f>IF(AV206=6,6,IF(AND(AV206=5,AW206=1),5,IF(AND(AV206=5,AW206=0),4,IF(AV206=4,3,IF(AV206=3,2,0)))))</f>
        <v/>
      </c>
      <c r="AY206" s="64">
        <f>IF(AV206=6,"1등",IF(AND(AV206=5,AW206=1),"2등",IF(AND(AV206=5,AW206=0),"3등",IF(AV206=4,"4등",IF(AV206=3,"5등","-")))))</f>
        <v/>
      </c>
      <c r="AZ206" s="64">
        <f>AV206*10000+AW206*1000+ROW()</f>
        <v/>
      </c>
      <c r="BB206" s="63" t="inlineStr">
        <is>
          <t>1 3 21 29 35 37</t>
        </is>
      </c>
    </row>
    <row r="207">
      <c r="A207" s="64" t="n">
        <v>206</v>
      </c>
      <c r="B207" t="n">
        <v>1</v>
      </c>
      <c r="C207" t="n">
        <v>1</v>
      </c>
      <c r="D207" t="n">
        <v>1</v>
      </c>
      <c r="E207" t="n">
        <v>0</v>
      </c>
      <c r="F207" t="n">
        <v>0</v>
      </c>
      <c r="G207" t="n">
        <v>0</v>
      </c>
      <c r="H207" t="n">
        <v>0</v>
      </c>
      <c r="I207" t="n">
        <v>0</v>
      </c>
      <c r="J207" t="n">
        <v>0</v>
      </c>
      <c r="K207" t="n">
        <v>0</v>
      </c>
      <c r="L207" t="n">
        <v>0</v>
      </c>
      <c r="M207" t="n">
        <v>0</v>
      </c>
      <c r="N207" t="n">
        <v>0</v>
      </c>
      <c r="O207" t="n">
        <v>0</v>
      </c>
      <c r="P207" t="n">
        <v>1</v>
      </c>
      <c r="Q207" t="n">
        <v>0</v>
      </c>
      <c r="R207" t="n">
        <v>0</v>
      </c>
      <c r="S207" t="n">
        <v>0</v>
      </c>
      <c r="T207" t="n">
        <v>0</v>
      </c>
      <c r="U207" t="n">
        <v>1</v>
      </c>
      <c r="V207" t="n">
        <v>0</v>
      </c>
      <c r="W207" t="n">
        <v>0</v>
      </c>
      <c r="X207" t="n">
        <v>0</v>
      </c>
      <c r="Y207" t="n">
        <v>0</v>
      </c>
      <c r="Z207" t="n">
        <v>1</v>
      </c>
      <c r="AA207" t="n">
        <v>0</v>
      </c>
      <c r="AB207" t="n">
        <v>0</v>
      </c>
      <c r="AC207" t="n">
        <v>0</v>
      </c>
      <c r="AD207" t="n">
        <v>0</v>
      </c>
      <c r="AE207" t="n">
        <v>0</v>
      </c>
      <c r="AF207" t="n">
        <v>0</v>
      </c>
      <c r="AG207" t="n">
        <v>0</v>
      </c>
      <c r="AH207" t="n">
        <v>0</v>
      </c>
      <c r="AI207" t="n">
        <v>0</v>
      </c>
      <c r="AJ207" t="n">
        <v>0</v>
      </c>
      <c r="AK207" t="n">
        <v>0</v>
      </c>
      <c r="AL207" t="n">
        <v>0</v>
      </c>
      <c r="AM207" t="n">
        <v>0</v>
      </c>
      <c r="AN207" t="n">
        <v>0</v>
      </c>
      <c r="AO207" t="n">
        <v>0</v>
      </c>
      <c r="AP207" t="n">
        <v>0</v>
      </c>
      <c r="AQ207" t="n">
        <v>0</v>
      </c>
      <c r="AR207" t="n">
        <v>0</v>
      </c>
      <c r="AS207" t="n">
        <v>0</v>
      </c>
      <c r="AT207" t="n">
        <v>0</v>
      </c>
      <c r="AU207" s="63" t="n">
        <v>43</v>
      </c>
      <c r="AV207" s="64">
        <f>IFERROR(INDEX($B207:$AT207,1,'번호선택_참고표'!$C$55),0)+IFERROR(INDEX($B207:$AT207,1,'번호선택_참고표'!$D$55),0)+IFERROR(INDEX($B207:$AT207,1,'번호선택_참고표'!$E$55),0)+IFERROR(INDEX($B207:$AT207,1,'번호선택_참고표'!$F$55),0)+IFERROR(INDEX($B207:$AT207,1,'번호선택_참고표'!$G$55),0)+IFERROR(INDEX($B207:$AT207,1,'번호선택_참고표'!$H$55),0)</f>
        <v/>
      </c>
      <c r="AW207" s="64">
        <f>IF(OR('번호선택_참고표'!$C$55=$AU207,'번호선택_참고표'!$D$55=$AU207,'번호선택_참고표'!$E$55=$AU207,'번호선택_참고표'!$F$55=$AU207,'번호선택_참고표'!$G$55=$AU207,'번호선택_참고표'!$H$55=$AU207),1,0)</f>
        <v/>
      </c>
      <c r="AX207" s="64">
        <f>IF(AV207=6,6,IF(AND(AV207=5,AW207=1),5,IF(AND(AV207=5,AW207=0),4,IF(AV207=4,3,IF(AV207=3,2,0)))))</f>
        <v/>
      </c>
      <c r="AY207" s="64">
        <f>IF(AV207=6,"1등",IF(AND(AV207=5,AW207=1),"2등",IF(AND(AV207=5,AW207=0),"3등",IF(AV207=4,"4등",IF(AV207=3,"5등","-")))))</f>
        <v/>
      </c>
      <c r="AZ207" s="64">
        <f>AV207*10000+AW207*1000+ROW()</f>
        <v/>
      </c>
      <c r="BB207" s="63" t="inlineStr">
        <is>
          <t>1 2 3 15 20 25</t>
        </is>
      </c>
    </row>
    <row r="208">
      <c r="A208" s="64" t="n">
        <v>207</v>
      </c>
      <c r="B208" t="n">
        <v>0</v>
      </c>
      <c r="C208" t="n">
        <v>0</v>
      </c>
      <c r="D208" t="n">
        <v>1</v>
      </c>
      <c r="E208" t="n">
        <v>0</v>
      </c>
      <c r="F208" t="n">
        <v>0</v>
      </c>
      <c r="G208" t="n">
        <v>0</v>
      </c>
      <c r="H208" t="n">
        <v>0</v>
      </c>
      <c r="I208" t="n">
        <v>0</v>
      </c>
      <c r="J208" t="n">
        <v>0</v>
      </c>
      <c r="K208" t="n">
        <v>0</v>
      </c>
      <c r="L208" t="n">
        <v>1</v>
      </c>
      <c r="M208" t="n">
        <v>0</v>
      </c>
      <c r="N208" t="n">
        <v>0</v>
      </c>
      <c r="O208" t="n">
        <v>1</v>
      </c>
      <c r="P208" t="n">
        <v>0</v>
      </c>
      <c r="Q208" t="n">
        <v>0</v>
      </c>
      <c r="R208" t="n">
        <v>0</v>
      </c>
      <c r="S208" t="n">
        <v>0</v>
      </c>
      <c r="T208" t="n">
        <v>0</v>
      </c>
      <c r="U208" t="n">
        <v>0</v>
      </c>
      <c r="V208" t="n">
        <v>0</v>
      </c>
      <c r="W208" t="n">
        <v>0</v>
      </c>
      <c r="X208" t="n">
        <v>0</v>
      </c>
      <c r="Y208" t="n">
        <v>0</v>
      </c>
      <c r="Z208" t="n">
        <v>0</v>
      </c>
      <c r="AA208" t="n">
        <v>0</v>
      </c>
      <c r="AB208" t="n">
        <v>0</v>
      </c>
      <c r="AC208" t="n">
        <v>0</v>
      </c>
      <c r="AD208" t="n">
        <v>0</v>
      </c>
      <c r="AE208" t="n">
        <v>0</v>
      </c>
      <c r="AF208" t="n">
        <v>1</v>
      </c>
      <c r="AG208" t="n">
        <v>1</v>
      </c>
      <c r="AH208" t="n">
        <v>0</v>
      </c>
      <c r="AI208" t="n">
        <v>0</v>
      </c>
      <c r="AJ208" t="n">
        <v>0</v>
      </c>
      <c r="AK208" t="n">
        <v>0</v>
      </c>
      <c r="AL208" t="n">
        <v>1</v>
      </c>
      <c r="AM208" t="n">
        <v>0</v>
      </c>
      <c r="AN208" t="n">
        <v>0</v>
      </c>
      <c r="AO208" t="n">
        <v>0</v>
      </c>
      <c r="AP208" t="n">
        <v>0</v>
      </c>
      <c r="AQ208" t="n">
        <v>0</v>
      </c>
      <c r="AR208" t="n">
        <v>0</v>
      </c>
      <c r="AS208" t="n">
        <v>0</v>
      </c>
      <c r="AT208" t="n">
        <v>0</v>
      </c>
      <c r="AU208" s="63" t="n">
        <v>38</v>
      </c>
      <c r="AV208" s="64">
        <f>IFERROR(INDEX($B208:$AT208,1,'번호선택_참고표'!$C$55),0)+IFERROR(INDEX($B208:$AT208,1,'번호선택_참고표'!$D$55),0)+IFERROR(INDEX($B208:$AT208,1,'번호선택_참고표'!$E$55),0)+IFERROR(INDEX($B208:$AT208,1,'번호선택_참고표'!$F$55),0)+IFERROR(INDEX($B208:$AT208,1,'번호선택_참고표'!$G$55),0)+IFERROR(INDEX($B208:$AT208,1,'번호선택_참고표'!$H$55),0)</f>
        <v/>
      </c>
      <c r="AW208" s="64">
        <f>IF(OR('번호선택_참고표'!$C$55=$AU208,'번호선택_참고표'!$D$55=$AU208,'번호선택_참고표'!$E$55=$AU208,'번호선택_참고표'!$F$55=$AU208,'번호선택_참고표'!$G$55=$AU208,'번호선택_참고표'!$H$55=$AU208),1,0)</f>
        <v/>
      </c>
      <c r="AX208" s="64">
        <f>IF(AV208=6,6,IF(AND(AV208=5,AW208=1),5,IF(AND(AV208=5,AW208=0),4,IF(AV208=4,3,IF(AV208=3,2,0)))))</f>
        <v/>
      </c>
      <c r="AY208" s="64">
        <f>IF(AV208=6,"1등",IF(AND(AV208=5,AW208=1),"2등",IF(AND(AV208=5,AW208=0),"3등",IF(AV208=4,"4등",IF(AV208=3,"5등","-")))))</f>
        <v/>
      </c>
      <c r="AZ208" s="64">
        <f>AV208*10000+AW208*1000+ROW()</f>
        <v/>
      </c>
      <c r="BB208" s="63" t="inlineStr">
        <is>
          <t>3 11 14 31 32 37</t>
        </is>
      </c>
    </row>
    <row r="209">
      <c r="A209" s="64" t="n">
        <v>208</v>
      </c>
      <c r="B209" t="n">
        <v>0</v>
      </c>
      <c r="C209" t="n">
        <v>0</v>
      </c>
      <c r="D209" t="n">
        <v>0</v>
      </c>
      <c r="E209" t="n">
        <v>0</v>
      </c>
      <c r="F209" t="n">
        <v>0</v>
      </c>
      <c r="G209" t="n">
        <v>0</v>
      </c>
      <c r="H209" t="n">
        <v>0</v>
      </c>
      <c r="I209" t="n">
        <v>0</v>
      </c>
      <c r="J209" t="n">
        <v>0</v>
      </c>
      <c r="K209" t="n">
        <v>0</v>
      </c>
      <c r="L209" t="n">
        <v>0</v>
      </c>
      <c r="M209" t="n">
        <v>0</v>
      </c>
      <c r="N209" t="n">
        <v>0</v>
      </c>
      <c r="O209" t="n">
        <v>1</v>
      </c>
      <c r="P209" t="n">
        <v>0</v>
      </c>
      <c r="Q209" t="n">
        <v>0</v>
      </c>
      <c r="R209" t="n">
        <v>0</v>
      </c>
      <c r="S209" t="n">
        <v>0</v>
      </c>
      <c r="T209" t="n">
        <v>0</v>
      </c>
      <c r="U209" t="n">
        <v>0</v>
      </c>
      <c r="V209" t="n">
        <v>0</v>
      </c>
      <c r="W209" t="n">
        <v>0</v>
      </c>
      <c r="X209" t="n">
        <v>0</v>
      </c>
      <c r="Y209" t="n">
        <v>0</v>
      </c>
      <c r="Z209" t="n">
        <v>1</v>
      </c>
      <c r="AA209" t="n">
        <v>0</v>
      </c>
      <c r="AB209" t="n">
        <v>0</v>
      </c>
      <c r="AC209" t="n">
        <v>0</v>
      </c>
      <c r="AD209" t="n">
        <v>0</v>
      </c>
      <c r="AE209" t="n">
        <v>0</v>
      </c>
      <c r="AF209" t="n">
        <v>1</v>
      </c>
      <c r="AG209" t="n">
        <v>0</v>
      </c>
      <c r="AH209" t="n">
        <v>0</v>
      </c>
      <c r="AI209" t="n">
        <v>1</v>
      </c>
      <c r="AJ209" t="n">
        <v>0</v>
      </c>
      <c r="AK209" t="n">
        <v>0</v>
      </c>
      <c r="AL209" t="n">
        <v>0</v>
      </c>
      <c r="AM209" t="n">
        <v>0</v>
      </c>
      <c r="AN209" t="n">
        <v>0</v>
      </c>
      <c r="AO209" t="n">
        <v>1</v>
      </c>
      <c r="AP209" t="n">
        <v>0</v>
      </c>
      <c r="AQ209" t="n">
        <v>0</v>
      </c>
      <c r="AR209" t="n">
        <v>0</v>
      </c>
      <c r="AS209" t="n">
        <v>1</v>
      </c>
      <c r="AT209" t="n">
        <v>0</v>
      </c>
      <c r="AU209" s="63" t="n">
        <v>24</v>
      </c>
      <c r="AV209" s="64">
        <f>IFERROR(INDEX($B209:$AT209,1,'번호선택_참고표'!$C$55),0)+IFERROR(INDEX($B209:$AT209,1,'번호선택_참고표'!$D$55),0)+IFERROR(INDEX($B209:$AT209,1,'번호선택_참고표'!$E$55),0)+IFERROR(INDEX($B209:$AT209,1,'번호선택_참고표'!$F$55),0)+IFERROR(INDEX($B209:$AT209,1,'번호선택_참고표'!$G$55),0)+IFERROR(INDEX($B209:$AT209,1,'번호선택_참고표'!$H$55),0)</f>
        <v/>
      </c>
      <c r="AW209" s="64">
        <f>IF(OR('번호선택_참고표'!$C$55=$AU209,'번호선택_참고표'!$D$55=$AU209,'번호선택_참고표'!$E$55=$AU209,'번호선택_참고표'!$F$55=$AU209,'번호선택_참고표'!$G$55=$AU209,'번호선택_참고표'!$H$55=$AU209),1,0)</f>
        <v/>
      </c>
      <c r="AX209" s="64">
        <f>IF(AV209=6,6,IF(AND(AV209=5,AW209=1),5,IF(AND(AV209=5,AW209=0),4,IF(AV209=4,3,IF(AV209=3,2,0)))))</f>
        <v/>
      </c>
      <c r="AY209" s="64">
        <f>IF(AV209=6,"1등",IF(AND(AV209=5,AW209=1),"2등",IF(AND(AV209=5,AW209=0),"3등",IF(AV209=4,"4등",IF(AV209=3,"5등","-")))))</f>
        <v/>
      </c>
      <c r="AZ209" s="64">
        <f>AV209*10000+AW209*1000+ROW()</f>
        <v/>
      </c>
      <c r="BB209" s="63" t="inlineStr">
        <is>
          <t>14 25 31 34 40 44</t>
        </is>
      </c>
    </row>
    <row r="210">
      <c r="A210" s="64" t="n">
        <v>209</v>
      </c>
      <c r="B210" t="n">
        <v>0</v>
      </c>
      <c r="C210" t="n">
        <v>1</v>
      </c>
      <c r="D210" t="n">
        <v>0</v>
      </c>
      <c r="E210" t="n">
        <v>0</v>
      </c>
      <c r="F210" t="n">
        <v>0</v>
      </c>
      <c r="G210" t="n">
        <v>0</v>
      </c>
      <c r="H210" t="n">
        <v>1</v>
      </c>
      <c r="I210" t="n">
        <v>0</v>
      </c>
      <c r="J210" t="n">
        <v>0</v>
      </c>
      <c r="K210" t="n">
        <v>0</v>
      </c>
      <c r="L210" t="n">
        <v>0</v>
      </c>
      <c r="M210" t="n">
        <v>0</v>
      </c>
      <c r="N210" t="n">
        <v>0</v>
      </c>
      <c r="O210" t="n">
        <v>0</v>
      </c>
      <c r="P210" t="n">
        <v>0</v>
      </c>
      <c r="Q210" t="n">
        <v>0</v>
      </c>
      <c r="R210" t="n">
        <v>0</v>
      </c>
      <c r="S210" t="n">
        <v>1</v>
      </c>
      <c r="T210" t="n">
        <v>0</v>
      </c>
      <c r="U210" t="n">
        <v>1</v>
      </c>
      <c r="V210" t="n">
        <v>0</v>
      </c>
      <c r="W210" t="n">
        <v>0</v>
      </c>
      <c r="X210" t="n">
        <v>0</v>
      </c>
      <c r="Y210" t="n">
        <v>1</v>
      </c>
      <c r="Z210" t="n">
        <v>0</v>
      </c>
      <c r="AA210" t="n">
        <v>0</v>
      </c>
      <c r="AB210" t="n">
        <v>0</v>
      </c>
      <c r="AC210" t="n">
        <v>0</v>
      </c>
      <c r="AD210" t="n">
        <v>0</v>
      </c>
      <c r="AE210" t="n">
        <v>0</v>
      </c>
      <c r="AF210" t="n">
        <v>0</v>
      </c>
      <c r="AG210" t="n">
        <v>0</v>
      </c>
      <c r="AH210" t="n">
        <v>1</v>
      </c>
      <c r="AI210" t="n">
        <v>0</v>
      </c>
      <c r="AJ210" t="n">
        <v>0</v>
      </c>
      <c r="AK210" t="n">
        <v>0</v>
      </c>
      <c r="AL210" t="n">
        <v>0</v>
      </c>
      <c r="AM210" t="n">
        <v>0</v>
      </c>
      <c r="AN210" t="n">
        <v>0</v>
      </c>
      <c r="AO210" t="n">
        <v>0</v>
      </c>
      <c r="AP210" t="n">
        <v>0</v>
      </c>
      <c r="AQ210" t="n">
        <v>0</v>
      </c>
      <c r="AR210" t="n">
        <v>0</v>
      </c>
      <c r="AS210" t="n">
        <v>0</v>
      </c>
      <c r="AT210" t="n">
        <v>0</v>
      </c>
      <c r="AU210" s="63" t="n">
        <v>37</v>
      </c>
      <c r="AV210" s="64">
        <f>IFERROR(INDEX($B210:$AT210,1,'번호선택_참고표'!$C$55),0)+IFERROR(INDEX($B210:$AT210,1,'번호선택_참고표'!$D$55),0)+IFERROR(INDEX($B210:$AT210,1,'번호선택_참고표'!$E$55),0)+IFERROR(INDEX($B210:$AT210,1,'번호선택_참고표'!$F$55),0)+IFERROR(INDEX($B210:$AT210,1,'번호선택_참고표'!$G$55),0)+IFERROR(INDEX($B210:$AT210,1,'번호선택_참고표'!$H$55),0)</f>
        <v/>
      </c>
      <c r="AW210" s="64">
        <f>IF(OR('번호선택_참고표'!$C$55=$AU210,'번호선택_참고표'!$D$55=$AU210,'번호선택_참고표'!$E$55=$AU210,'번호선택_참고표'!$F$55=$AU210,'번호선택_참고표'!$G$55=$AU210,'번호선택_참고표'!$H$55=$AU210),1,0)</f>
        <v/>
      </c>
      <c r="AX210" s="64">
        <f>IF(AV210=6,6,IF(AND(AV210=5,AW210=1),5,IF(AND(AV210=5,AW210=0),4,IF(AV210=4,3,IF(AV210=3,2,0)))))</f>
        <v/>
      </c>
      <c r="AY210" s="64">
        <f>IF(AV210=6,"1등",IF(AND(AV210=5,AW210=1),"2등",IF(AND(AV210=5,AW210=0),"3등",IF(AV210=4,"4등",IF(AV210=3,"5등","-")))))</f>
        <v/>
      </c>
      <c r="AZ210" s="64">
        <f>AV210*10000+AW210*1000+ROW()</f>
        <v/>
      </c>
      <c r="BB210" s="63" t="inlineStr">
        <is>
          <t>2 7 18 20 24 33</t>
        </is>
      </c>
    </row>
    <row r="211">
      <c r="A211" s="64" t="n">
        <v>210</v>
      </c>
      <c r="B211" t="n">
        <v>0</v>
      </c>
      <c r="C211" t="n">
        <v>0</v>
      </c>
      <c r="D211" t="n">
        <v>0</v>
      </c>
      <c r="E211" t="n">
        <v>0</v>
      </c>
      <c r="F211" t="n">
        <v>0</v>
      </c>
      <c r="G211" t="n">
        <v>0</v>
      </c>
      <c r="H211" t="n">
        <v>0</v>
      </c>
      <c r="I211" t="n">
        <v>0</v>
      </c>
      <c r="J211" t="n">
        <v>0</v>
      </c>
      <c r="K211" t="n">
        <v>1</v>
      </c>
      <c r="L211" t="n">
        <v>0</v>
      </c>
      <c r="M211" t="n">
        <v>0</v>
      </c>
      <c r="N211" t="n">
        <v>0</v>
      </c>
      <c r="O211" t="n">
        <v>0</v>
      </c>
      <c r="P211" t="n">
        <v>0</v>
      </c>
      <c r="Q211" t="n">
        <v>0</v>
      </c>
      <c r="R211" t="n">
        <v>0</v>
      </c>
      <c r="S211" t="n">
        <v>0</v>
      </c>
      <c r="T211" t="n">
        <v>1</v>
      </c>
      <c r="U211" t="n">
        <v>0</v>
      </c>
      <c r="V211" t="n">
        <v>0</v>
      </c>
      <c r="W211" t="n">
        <v>1</v>
      </c>
      <c r="X211" t="n">
        <v>1</v>
      </c>
      <c r="Y211" t="n">
        <v>0</v>
      </c>
      <c r="Z211" t="n">
        <v>1</v>
      </c>
      <c r="AA211" t="n">
        <v>0</v>
      </c>
      <c r="AB211" t="n">
        <v>0</v>
      </c>
      <c r="AC211" t="n">
        <v>0</v>
      </c>
      <c r="AD211" t="n">
        <v>0</v>
      </c>
      <c r="AE211" t="n">
        <v>0</v>
      </c>
      <c r="AF211" t="n">
        <v>0</v>
      </c>
      <c r="AG211" t="n">
        <v>0</v>
      </c>
      <c r="AH211" t="n">
        <v>0</v>
      </c>
      <c r="AI211" t="n">
        <v>0</v>
      </c>
      <c r="AJ211" t="n">
        <v>0</v>
      </c>
      <c r="AK211" t="n">
        <v>0</v>
      </c>
      <c r="AL211" t="n">
        <v>1</v>
      </c>
      <c r="AM211" t="n">
        <v>0</v>
      </c>
      <c r="AN211" t="n">
        <v>0</v>
      </c>
      <c r="AO211" t="n">
        <v>0</v>
      </c>
      <c r="AP211" t="n">
        <v>0</v>
      </c>
      <c r="AQ211" t="n">
        <v>0</v>
      </c>
      <c r="AR211" t="n">
        <v>0</v>
      </c>
      <c r="AS211" t="n">
        <v>0</v>
      </c>
      <c r="AT211" t="n">
        <v>0</v>
      </c>
      <c r="AU211" s="63" t="n">
        <v>39</v>
      </c>
      <c r="AV211" s="64">
        <f>IFERROR(INDEX($B211:$AT211,1,'번호선택_참고표'!$C$55),0)+IFERROR(INDEX($B211:$AT211,1,'번호선택_참고표'!$D$55),0)+IFERROR(INDEX($B211:$AT211,1,'번호선택_참고표'!$E$55),0)+IFERROR(INDEX($B211:$AT211,1,'번호선택_참고표'!$F$55),0)+IFERROR(INDEX($B211:$AT211,1,'번호선택_참고표'!$G$55),0)+IFERROR(INDEX($B211:$AT211,1,'번호선택_참고표'!$H$55),0)</f>
        <v/>
      </c>
      <c r="AW211" s="64">
        <f>IF(OR('번호선택_참고표'!$C$55=$AU211,'번호선택_참고표'!$D$55=$AU211,'번호선택_참고표'!$E$55=$AU211,'번호선택_참고표'!$F$55=$AU211,'번호선택_참고표'!$G$55=$AU211,'번호선택_참고표'!$H$55=$AU211),1,0)</f>
        <v/>
      </c>
      <c r="AX211" s="64">
        <f>IF(AV211=6,6,IF(AND(AV211=5,AW211=1),5,IF(AND(AV211=5,AW211=0),4,IF(AV211=4,3,IF(AV211=3,2,0)))))</f>
        <v/>
      </c>
      <c r="AY211" s="64">
        <f>IF(AV211=6,"1등",IF(AND(AV211=5,AW211=1),"2등",IF(AND(AV211=5,AW211=0),"3등",IF(AV211=4,"4등",IF(AV211=3,"5등","-")))))</f>
        <v/>
      </c>
      <c r="AZ211" s="64">
        <f>AV211*10000+AW211*1000+ROW()</f>
        <v/>
      </c>
      <c r="BB211" s="63" t="inlineStr">
        <is>
          <t>10 19 22 23 25 37</t>
        </is>
      </c>
    </row>
    <row r="212">
      <c r="A212" s="64" t="n">
        <v>211</v>
      </c>
      <c r="B212" t="n">
        <v>0</v>
      </c>
      <c r="C212" t="n">
        <v>0</v>
      </c>
      <c r="D212" t="n">
        <v>0</v>
      </c>
      <c r="E212" t="n">
        <v>0</v>
      </c>
      <c r="F212" t="n">
        <v>0</v>
      </c>
      <c r="G212" t="n">
        <v>0</v>
      </c>
      <c r="H212" t="n">
        <v>0</v>
      </c>
      <c r="I212" t="n">
        <v>0</v>
      </c>
      <c r="J212" t="n">
        <v>0</v>
      </c>
      <c r="K212" t="n">
        <v>0</v>
      </c>
      <c r="L212" t="n">
        <v>0</v>
      </c>
      <c r="M212" t="n">
        <v>1</v>
      </c>
      <c r="N212" t="n">
        <v>1</v>
      </c>
      <c r="O212" t="n">
        <v>0</v>
      </c>
      <c r="P212" t="n">
        <v>0</v>
      </c>
      <c r="Q212" t="n">
        <v>0</v>
      </c>
      <c r="R212" t="n">
        <v>1</v>
      </c>
      <c r="S212" t="n">
        <v>0</v>
      </c>
      <c r="T212" t="n">
        <v>0</v>
      </c>
      <c r="U212" t="n">
        <v>1</v>
      </c>
      <c r="V212" t="n">
        <v>0</v>
      </c>
      <c r="W212" t="n">
        <v>0</v>
      </c>
      <c r="X212" t="n">
        <v>0</v>
      </c>
      <c r="Y212" t="n">
        <v>0</v>
      </c>
      <c r="Z212" t="n">
        <v>0</v>
      </c>
      <c r="AA212" t="n">
        <v>0</v>
      </c>
      <c r="AB212" t="n">
        <v>0</v>
      </c>
      <c r="AC212" t="n">
        <v>0</v>
      </c>
      <c r="AD212" t="n">
        <v>0</v>
      </c>
      <c r="AE212" t="n">
        <v>0</v>
      </c>
      <c r="AF212" t="n">
        <v>0</v>
      </c>
      <c r="AG212" t="n">
        <v>0</v>
      </c>
      <c r="AH212" t="n">
        <v>1</v>
      </c>
      <c r="AI212" t="n">
        <v>0</v>
      </c>
      <c r="AJ212" t="n">
        <v>0</v>
      </c>
      <c r="AK212" t="n">
        <v>0</v>
      </c>
      <c r="AL212" t="n">
        <v>0</v>
      </c>
      <c r="AM212" t="n">
        <v>0</v>
      </c>
      <c r="AN212" t="n">
        <v>0</v>
      </c>
      <c r="AO212" t="n">
        <v>0</v>
      </c>
      <c r="AP212" t="n">
        <v>1</v>
      </c>
      <c r="AQ212" t="n">
        <v>0</v>
      </c>
      <c r="AR212" t="n">
        <v>0</v>
      </c>
      <c r="AS212" t="n">
        <v>0</v>
      </c>
      <c r="AT212" t="n">
        <v>0</v>
      </c>
      <c r="AU212" s="63" t="n">
        <v>8</v>
      </c>
      <c r="AV212" s="64">
        <f>IFERROR(INDEX($B212:$AT212,1,'번호선택_참고표'!$C$55),0)+IFERROR(INDEX($B212:$AT212,1,'번호선택_참고표'!$D$55),0)+IFERROR(INDEX($B212:$AT212,1,'번호선택_참고표'!$E$55),0)+IFERROR(INDEX($B212:$AT212,1,'번호선택_참고표'!$F$55),0)+IFERROR(INDEX($B212:$AT212,1,'번호선택_참고표'!$G$55),0)+IFERROR(INDEX($B212:$AT212,1,'번호선택_참고표'!$H$55),0)</f>
        <v/>
      </c>
      <c r="AW212" s="64">
        <f>IF(OR('번호선택_참고표'!$C$55=$AU212,'번호선택_참고표'!$D$55=$AU212,'번호선택_참고표'!$E$55=$AU212,'번호선택_참고표'!$F$55=$AU212,'번호선택_참고표'!$G$55=$AU212,'번호선택_참고표'!$H$55=$AU212),1,0)</f>
        <v/>
      </c>
      <c r="AX212" s="64">
        <f>IF(AV212=6,6,IF(AND(AV212=5,AW212=1),5,IF(AND(AV212=5,AW212=0),4,IF(AV212=4,3,IF(AV212=3,2,0)))))</f>
        <v/>
      </c>
      <c r="AY212" s="64">
        <f>IF(AV212=6,"1등",IF(AND(AV212=5,AW212=1),"2등",IF(AND(AV212=5,AW212=0),"3등",IF(AV212=4,"4등",IF(AV212=3,"5등","-")))))</f>
        <v/>
      </c>
      <c r="AZ212" s="64">
        <f>AV212*10000+AW212*1000+ROW()</f>
        <v/>
      </c>
      <c r="BB212" s="63" t="inlineStr">
        <is>
          <t>12 13 17 20 33 41</t>
        </is>
      </c>
    </row>
    <row r="213">
      <c r="A213" s="64" t="n">
        <v>212</v>
      </c>
      <c r="B213" t="n">
        <v>0</v>
      </c>
      <c r="C213" t="n">
        <v>0</v>
      </c>
      <c r="D213" t="n">
        <v>0</v>
      </c>
      <c r="E213" t="n">
        <v>0</v>
      </c>
      <c r="F213" t="n">
        <v>0</v>
      </c>
      <c r="G213" t="n">
        <v>0</v>
      </c>
      <c r="H213" t="n">
        <v>0</v>
      </c>
      <c r="I213" t="n">
        <v>0</v>
      </c>
      <c r="J213" t="n">
        <v>0</v>
      </c>
      <c r="K213" t="n">
        <v>0</v>
      </c>
      <c r="L213" t="n">
        <v>1</v>
      </c>
      <c r="M213" t="n">
        <v>1</v>
      </c>
      <c r="N213" t="n">
        <v>0</v>
      </c>
      <c r="O213" t="n">
        <v>0</v>
      </c>
      <c r="P213" t="n">
        <v>0</v>
      </c>
      <c r="Q213" t="n">
        <v>0</v>
      </c>
      <c r="R213" t="n">
        <v>0</v>
      </c>
      <c r="S213" t="n">
        <v>1</v>
      </c>
      <c r="T213" t="n">
        <v>0</v>
      </c>
      <c r="U213" t="n">
        <v>0</v>
      </c>
      <c r="V213" t="n">
        <v>1</v>
      </c>
      <c r="W213" t="n">
        <v>0</v>
      </c>
      <c r="X213" t="n">
        <v>0</v>
      </c>
      <c r="Y213" t="n">
        <v>0</v>
      </c>
      <c r="Z213" t="n">
        <v>0</v>
      </c>
      <c r="AA213" t="n">
        <v>0</v>
      </c>
      <c r="AB213" t="n">
        <v>0</v>
      </c>
      <c r="AC213" t="n">
        <v>0</v>
      </c>
      <c r="AD213" t="n">
        <v>0</v>
      </c>
      <c r="AE213" t="n">
        <v>0</v>
      </c>
      <c r="AF213" t="n">
        <v>1</v>
      </c>
      <c r="AG213" t="n">
        <v>0</v>
      </c>
      <c r="AH213" t="n">
        <v>0</v>
      </c>
      <c r="AI213" t="n">
        <v>0</v>
      </c>
      <c r="AJ213" t="n">
        <v>0</v>
      </c>
      <c r="AK213" t="n">
        <v>0</v>
      </c>
      <c r="AL213" t="n">
        <v>0</v>
      </c>
      <c r="AM213" t="n">
        <v>1</v>
      </c>
      <c r="AN213" t="n">
        <v>0</v>
      </c>
      <c r="AO213" t="n">
        <v>0</v>
      </c>
      <c r="AP213" t="n">
        <v>0</v>
      </c>
      <c r="AQ213" t="n">
        <v>0</v>
      </c>
      <c r="AR213" t="n">
        <v>0</v>
      </c>
      <c r="AS213" t="n">
        <v>0</v>
      </c>
      <c r="AT213" t="n">
        <v>0</v>
      </c>
      <c r="AU213" s="63" t="n">
        <v>8</v>
      </c>
      <c r="AV213" s="64">
        <f>IFERROR(INDEX($B213:$AT213,1,'번호선택_참고표'!$C$55),0)+IFERROR(INDEX($B213:$AT213,1,'번호선택_참고표'!$D$55),0)+IFERROR(INDEX($B213:$AT213,1,'번호선택_참고표'!$E$55),0)+IFERROR(INDEX($B213:$AT213,1,'번호선택_참고표'!$F$55),0)+IFERROR(INDEX($B213:$AT213,1,'번호선택_참고표'!$G$55),0)+IFERROR(INDEX($B213:$AT213,1,'번호선택_참고표'!$H$55),0)</f>
        <v/>
      </c>
      <c r="AW213" s="64">
        <f>IF(OR('번호선택_참고표'!$C$55=$AU213,'번호선택_참고표'!$D$55=$AU213,'번호선택_참고표'!$E$55=$AU213,'번호선택_참고표'!$F$55=$AU213,'번호선택_참고표'!$G$55=$AU213,'번호선택_참고표'!$H$55=$AU213),1,0)</f>
        <v/>
      </c>
      <c r="AX213" s="64">
        <f>IF(AV213=6,6,IF(AND(AV213=5,AW213=1),5,IF(AND(AV213=5,AW213=0),4,IF(AV213=4,3,IF(AV213=3,2,0)))))</f>
        <v/>
      </c>
      <c r="AY213" s="64">
        <f>IF(AV213=6,"1등",IF(AND(AV213=5,AW213=1),"2등",IF(AND(AV213=5,AW213=0),"3등",IF(AV213=4,"4등",IF(AV213=3,"5등","-")))))</f>
        <v/>
      </c>
      <c r="AZ213" s="64">
        <f>AV213*10000+AW213*1000+ROW()</f>
        <v/>
      </c>
      <c r="BB213" s="63" t="inlineStr">
        <is>
          <t>11 12 18 21 31 38</t>
        </is>
      </c>
    </row>
    <row r="214">
      <c r="A214" s="64" t="n">
        <v>213</v>
      </c>
      <c r="B214" t="n">
        <v>0</v>
      </c>
      <c r="C214" t="n">
        <v>1</v>
      </c>
      <c r="D214" t="n">
        <v>1</v>
      </c>
      <c r="E214" t="n">
        <v>1</v>
      </c>
      <c r="F214" t="n">
        <v>1</v>
      </c>
      <c r="G214" t="n">
        <v>0</v>
      </c>
      <c r="H214" t="n">
        <v>0</v>
      </c>
      <c r="I214" t="n">
        <v>0</v>
      </c>
      <c r="J214" t="n">
        <v>0</v>
      </c>
      <c r="K214" t="n">
        <v>0</v>
      </c>
      <c r="L214" t="n">
        <v>0</v>
      </c>
      <c r="M214" t="n">
        <v>0</v>
      </c>
      <c r="N214" t="n">
        <v>0</v>
      </c>
      <c r="O214" t="n">
        <v>0</v>
      </c>
      <c r="P214" t="n">
        <v>0</v>
      </c>
      <c r="Q214" t="n">
        <v>0</v>
      </c>
      <c r="R214" t="n">
        <v>0</v>
      </c>
      <c r="S214" t="n">
        <v>0</v>
      </c>
      <c r="T214" t="n">
        <v>0</v>
      </c>
      <c r="U214" t="n">
        <v>1</v>
      </c>
      <c r="V214" t="n">
        <v>0</v>
      </c>
      <c r="W214" t="n">
        <v>0</v>
      </c>
      <c r="X214" t="n">
        <v>0</v>
      </c>
      <c r="Y214" t="n">
        <v>1</v>
      </c>
      <c r="Z214" t="n">
        <v>0</v>
      </c>
      <c r="AA214" t="n">
        <v>0</v>
      </c>
      <c r="AB214" t="n">
        <v>0</v>
      </c>
      <c r="AC214" t="n">
        <v>0</v>
      </c>
      <c r="AD214" t="n">
        <v>0</v>
      </c>
      <c r="AE214" t="n">
        <v>0</v>
      </c>
      <c r="AF214" t="n">
        <v>0</v>
      </c>
      <c r="AG214" t="n">
        <v>0</v>
      </c>
      <c r="AH214" t="n">
        <v>0</v>
      </c>
      <c r="AI214" t="n">
        <v>0</v>
      </c>
      <c r="AJ214" t="n">
        <v>0</v>
      </c>
      <c r="AK214" t="n">
        <v>0</v>
      </c>
      <c r="AL214" t="n">
        <v>0</v>
      </c>
      <c r="AM214" t="n">
        <v>0</v>
      </c>
      <c r="AN214" t="n">
        <v>0</v>
      </c>
      <c r="AO214" t="n">
        <v>0</v>
      </c>
      <c r="AP214" t="n">
        <v>0</v>
      </c>
      <c r="AQ214" t="n">
        <v>0</v>
      </c>
      <c r="AR214" t="n">
        <v>0</v>
      </c>
      <c r="AS214" t="n">
        <v>0</v>
      </c>
      <c r="AT214" t="n">
        <v>0</v>
      </c>
      <c r="AU214" s="63" t="n">
        <v>42</v>
      </c>
      <c r="AV214" s="64">
        <f>IFERROR(INDEX($B214:$AT214,1,'번호선택_참고표'!$C$55),0)+IFERROR(INDEX($B214:$AT214,1,'번호선택_참고표'!$D$55),0)+IFERROR(INDEX($B214:$AT214,1,'번호선택_참고표'!$E$55),0)+IFERROR(INDEX($B214:$AT214,1,'번호선택_참고표'!$F$55),0)+IFERROR(INDEX($B214:$AT214,1,'번호선택_참고표'!$G$55),0)+IFERROR(INDEX($B214:$AT214,1,'번호선택_참고표'!$H$55),0)</f>
        <v/>
      </c>
      <c r="AW214" s="64">
        <f>IF(OR('번호선택_참고표'!$C$55=$AU214,'번호선택_참고표'!$D$55=$AU214,'번호선택_참고표'!$E$55=$AU214,'번호선택_참고표'!$F$55=$AU214,'번호선택_참고표'!$G$55=$AU214,'번호선택_참고표'!$H$55=$AU214),1,0)</f>
        <v/>
      </c>
      <c r="AX214" s="64">
        <f>IF(AV214=6,6,IF(AND(AV214=5,AW214=1),5,IF(AND(AV214=5,AW214=0),4,IF(AV214=4,3,IF(AV214=3,2,0)))))</f>
        <v/>
      </c>
      <c r="AY214" s="64">
        <f>IF(AV214=6,"1등",IF(AND(AV214=5,AW214=1),"2등",IF(AND(AV214=5,AW214=0),"3등",IF(AV214=4,"4등",IF(AV214=3,"5등","-")))))</f>
        <v/>
      </c>
      <c r="AZ214" s="64">
        <f>AV214*10000+AW214*1000+ROW()</f>
        <v/>
      </c>
      <c r="BB214" s="63" t="inlineStr">
        <is>
          <t>2 3 4 5 20 24</t>
        </is>
      </c>
    </row>
    <row r="215">
      <c r="A215" s="64" t="n">
        <v>214</v>
      </c>
      <c r="B215" t="n">
        <v>0</v>
      </c>
      <c r="C215" t="n">
        <v>0</v>
      </c>
      <c r="D215" t="n">
        <v>0</v>
      </c>
      <c r="E215" t="n">
        <v>0</v>
      </c>
      <c r="F215" t="n">
        <v>1</v>
      </c>
      <c r="G215" t="n">
        <v>0</v>
      </c>
      <c r="H215" t="n">
        <v>1</v>
      </c>
      <c r="I215" t="n">
        <v>0</v>
      </c>
      <c r="J215" t="n">
        <v>0</v>
      </c>
      <c r="K215" t="n">
        <v>0</v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0</v>
      </c>
      <c r="R215" t="n">
        <v>0</v>
      </c>
      <c r="S215" t="n">
        <v>0</v>
      </c>
      <c r="T215" t="n">
        <v>0</v>
      </c>
      <c r="U215" t="n">
        <v>1</v>
      </c>
      <c r="V215" t="n">
        <v>0</v>
      </c>
      <c r="W215" t="n">
        <v>0</v>
      </c>
      <c r="X215" t="n">
        <v>0</v>
      </c>
      <c r="Y215" t="n">
        <v>0</v>
      </c>
      <c r="Z215" t="n">
        <v>1</v>
      </c>
      <c r="AA215" t="n">
        <v>0</v>
      </c>
      <c r="AB215" t="n">
        <v>0</v>
      </c>
      <c r="AC215" t="n">
        <v>1</v>
      </c>
      <c r="AD215" t="n">
        <v>0</v>
      </c>
      <c r="AE215" t="n">
        <v>0</v>
      </c>
      <c r="AF215" t="n">
        <v>0</v>
      </c>
      <c r="AG215" t="n">
        <v>0</v>
      </c>
      <c r="AH215" t="n">
        <v>0</v>
      </c>
      <c r="AI215" t="n">
        <v>0</v>
      </c>
      <c r="AJ215" t="n">
        <v>0</v>
      </c>
      <c r="AK215" t="n">
        <v>0</v>
      </c>
      <c r="AL215" t="n">
        <v>1</v>
      </c>
      <c r="AM215" t="n">
        <v>0</v>
      </c>
      <c r="AN215" t="n">
        <v>0</v>
      </c>
      <c r="AO215" t="n">
        <v>0</v>
      </c>
      <c r="AP215" t="n">
        <v>0</v>
      </c>
      <c r="AQ215" t="n">
        <v>0</v>
      </c>
      <c r="AR215" t="n">
        <v>0</v>
      </c>
      <c r="AS215" t="n">
        <v>0</v>
      </c>
      <c r="AT215" t="n">
        <v>0</v>
      </c>
      <c r="AU215" s="63" t="n">
        <v>32</v>
      </c>
      <c r="AV215" s="64">
        <f>IFERROR(INDEX($B215:$AT215,1,'번호선택_참고표'!$C$55),0)+IFERROR(INDEX($B215:$AT215,1,'번호선택_참고표'!$D$55),0)+IFERROR(INDEX($B215:$AT215,1,'번호선택_참고표'!$E$55),0)+IFERROR(INDEX($B215:$AT215,1,'번호선택_참고표'!$F$55),0)+IFERROR(INDEX($B215:$AT215,1,'번호선택_참고표'!$G$55),0)+IFERROR(INDEX($B215:$AT215,1,'번호선택_참고표'!$H$55),0)</f>
        <v/>
      </c>
      <c r="AW215" s="64">
        <f>IF(OR('번호선택_참고표'!$C$55=$AU215,'번호선택_참고표'!$D$55=$AU215,'번호선택_참고표'!$E$55=$AU215,'번호선택_참고표'!$F$55=$AU215,'번호선택_참고표'!$G$55=$AU215,'번호선택_참고표'!$H$55=$AU215),1,0)</f>
        <v/>
      </c>
      <c r="AX215" s="64">
        <f>IF(AV215=6,6,IF(AND(AV215=5,AW215=1),5,IF(AND(AV215=5,AW215=0),4,IF(AV215=4,3,IF(AV215=3,2,0)))))</f>
        <v/>
      </c>
      <c r="AY215" s="64">
        <f>IF(AV215=6,"1등",IF(AND(AV215=5,AW215=1),"2등",IF(AND(AV215=5,AW215=0),"3등",IF(AV215=4,"4등",IF(AV215=3,"5등","-")))))</f>
        <v/>
      </c>
      <c r="AZ215" s="64">
        <f>AV215*10000+AW215*1000+ROW()</f>
        <v/>
      </c>
      <c r="BB215" s="63" t="inlineStr">
        <is>
          <t>5 7 20 25 28 37</t>
        </is>
      </c>
    </row>
    <row r="216">
      <c r="A216" s="64" t="n">
        <v>215</v>
      </c>
      <c r="B216" t="n">
        <v>0</v>
      </c>
      <c r="C216" t="n">
        <v>1</v>
      </c>
      <c r="D216" t="n">
        <v>1</v>
      </c>
      <c r="E216" t="n">
        <v>0</v>
      </c>
      <c r="F216" t="n">
        <v>0</v>
      </c>
      <c r="G216" t="n">
        <v>0</v>
      </c>
      <c r="H216" t="n">
        <v>1</v>
      </c>
      <c r="I216" t="n">
        <v>0</v>
      </c>
      <c r="J216" t="n">
        <v>0</v>
      </c>
      <c r="K216" t="n">
        <v>0</v>
      </c>
      <c r="L216" t="n">
        <v>0</v>
      </c>
      <c r="M216" t="n">
        <v>0</v>
      </c>
      <c r="N216" t="n">
        <v>0</v>
      </c>
      <c r="O216" t="n">
        <v>0</v>
      </c>
      <c r="P216" t="n">
        <v>1</v>
      </c>
      <c r="Q216" t="n">
        <v>0</v>
      </c>
      <c r="R216" t="n">
        <v>0</v>
      </c>
      <c r="S216" t="n">
        <v>0</v>
      </c>
      <c r="T216" t="n">
        <v>0</v>
      </c>
      <c r="U216" t="n">
        <v>0</v>
      </c>
      <c r="V216" t="n">
        <v>0</v>
      </c>
      <c r="W216" t="n">
        <v>0</v>
      </c>
      <c r="X216" t="n">
        <v>0</v>
      </c>
      <c r="Y216" t="n">
        <v>0</v>
      </c>
      <c r="Z216" t="n">
        <v>0</v>
      </c>
      <c r="AA216" t="n">
        <v>0</v>
      </c>
      <c r="AB216" t="n">
        <v>0</v>
      </c>
      <c r="AC216" t="n">
        <v>0</v>
      </c>
      <c r="AD216" t="n">
        <v>0</v>
      </c>
      <c r="AE216" t="n">
        <v>0</v>
      </c>
      <c r="AF216" t="n">
        <v>0</v>
      </c>
      <c r="AG216" t="n">
        <v>0</v>
      </c>
      <c r="AH216" t="n">
        <v>0</v>
      </c>
      <c r="AI216" t="n">
        <v>0</v>
      </c>
      <c r="AJ216" t="n">
        <v>0</v>
      </c>
      <c r="AK216" t="n">
        <v>0</v>
      </c>
      <c r="AL216" t="n">
        <v>0</v>
      </c>
      <c r="AM216" t="n">
        <v>0</v>
      </c>
      <c r="AN216" t="n">
        <v>0</v>
      </c>
      <c r="AO216" t="n">
        <v>0</v>
      </c>
      <c r="AP216" t="n">
        <v>0</v>
      </c>
      <c r="AQ216" t="n">
        <v>0</v>
      </c>
      <c r="AR216" t="n">
        <v>1</v>
      </c>
      <c r="AS216" t="n">
        <v>1</v>
      </c>
      <c r="AT216" t="n">
        <v>0</v>
      </c>
      <c r="AU216" s="63" t="n">
        <v>4</v>
      </c>
      <c r="AV216" s="64">
        <f>IFERROR(INDEX($B216:$AT216,1,'번호선택_참고표'!$C$55),0)+IFERROR(INDEX($B216:$AT216,1,'번호선택_참고표'!$D$55),0)+IFERROR(INDEX($B216:$AT216,1,'번호선택_참고표'!$E$55),0)+IFERROR(INDEX($B216:$AT216,1,'번호선택_참고표'!$F$55),0)+IFERROR(INDEX($B216:$AT216,1,'번호선택_참고표'!$G$55),0)+IFERROR(INDEX($B216:$AT216,1,'번호선택_참고표'!$H$55),0)</f>
        <v/>
      </c>
      <c r="AW216" s="64">
        <f>IF(OR('번호선택_참고표'!$C$55=$AU216,'번호선택_참고표'!$D$55=$AU216,'번호선택_참고표'!$E$55=$AU216,'번호선택_참고표'!$F$55=$AU216,'번호선택_참고표'!$G$55=$AU216,'번호선택_참고표'!$H$55=$AU216),1,0)</f>
        <v/>
      </c>
      <c r="AX216" s="64">
        <f>IF(AV216=6,6,IF(AND(AV216=5,AW216=1),5,IF(AND(AV216=5,AW216=0),4,IF(AV216=4,3,IF(AV216=3,2,0)))))</f>
        <v/>
      </c>
      <c r="AY216" s="64">
        <f>IF(AV216=6,"1등",IF(AND(AV216=5,AW216=1),"2등",IF(AND(AV216=5,AW216=0),"3등",IF(AV216=4,"4등",IF(AV216=3,"5등","-")))))</f>
        <v/>
      </c>
      <c r="AZ216" s="64">
        <f>AV216*10000+AW216*1000+ROW()</f>
        <v/>
      </c>
      <c r="BB216" s="63" t="inlineStr">
        <is>
          <t>2 3 7 15 43 44</t>
        </is>
      </c>
    </row>
    <row r="217">
      <c r="A217" s="64" t="n">
        <v>216</v>
      </c>
      <c r="B217" t="n">
        <v>0</v>
      </c>
      <c r="C217" t="n">
        <v>0</v>
      </c>
      <c r="D217" t="n">
        <v>0</v>
      </c>
      <c r="E217" t="n">
        <v>0</v>
      </c>
      <c r="F217" t="n">
        <v>0</v>
      </c>
      <c r="G217" t="n">
        <v>0</v>
      </c>
      <c r="H217" t="n">
        <v>1</v>
      </c>
      <c r="I217" t="n">
        <v>0</v>
      </c>
      <c r="J217" t="n">
        <v>0</v>
      </c>
      <c r="K217" t="n">
        <v>0</v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1</v>
      </c>
      <c r="R217" t="n">
        <v>1</v>
      </c>
      <c r="S217" t="n">
        <v>0</v>
      </c>
      <c r="T217" t="n">
        <v>0</v>
      </c>
      <c r="U217" t="n">
        <v>0</v>
      </c>
      <c r="V217" t="n">
        <v>0</v>
      </c>
      <c r="W217" t="n">
        <v>0</v>
      </c>
      <c r="X217" t="n">
        <v>0</v>
      </c>
      <c r="Y217" t="n">
        <v>0</v>
      </c>
      <c r="Z217" t="n">
        <v>0</v>
      </c>
      <c r="AA217" t="n">
        <v>0</v>
      </c>
      <c r="AB217" t="n">
        <v>0</v>
      </c>
      <c r="AC217" t="n">
        <v>0</v>
      </c>
      <c r="AD217" t="n">
        <v>0</v>
      </c>
      <c r="AE217" t="n">
        <v>0</v>
      </c>
      <c r="AF217" t="n">
        <v>0</v>
      </c>
      <c r="AG217" t="n">
        <v>0</v>
      </c>
      <c r="AH217" t="n">
        <v>1</v>
      </c>
      <c r="AI217" t="n">
        <v>0</v>
      </c>
      <c r="AJ217" t="n">
        <v>0</v>
      </c>
      <c r="AK217" t="n">
        <v>1</v>
      </c>
      <c r="AL217" t="n">
        <v>0</v>
      </c>
      <c r="AM217" t="n">
        <v>0</v>
      </c>
      <c r="AN217" t="n">
        <v>0</v>
      </c>
      <c r="AO217" t="n">
        <v>1</v>
      </c>
      <c r="AP217" t="n">
        <v>0</v>
      </c>
      <c r="AQ217" t="n">
        <v>0</v>
      </c>
      <c r="AR217" t="n">
        <v>0</v>
      </c>
      <c r="AS217" t="n">
        <v>0</v>
      </c>
      <c r="AT217" t="n">
        <v>0</v>
      </c>
      <c r="AU217" s="63" t="n">
        <v>1</v>
      </c>
      <c r="AV217" s="64">
        <f>IFERROR(INDEX($B217:$AT217,1,'번호선택_참고표'!$C$55),0)+IFERROR(INDEX($B217:$AT217,1,'번호선택_참고표'!$D$55),0)+IFERROR(INDEX($B217:$AT217,1,'번호선택_참고표'!$E$55),0)+IFERROR(INDEX($B217:$AT217,1,'번호선택_참고표'!$F$55),0)+IFERROR(INDEX($B217:$AT217,1,'번호선택_참고표'!$G$55),0)+IFERROR(INDEX($B217:$AT217,1,'번호선택_참고표'!$H$55),0)</f>
        <v/>
      </c>
      <c r="AW217" s="64">
        <f>IF(OR('번호선택_참고표'!$C$55=$AU217,'번호선택_참고표'!$D$55=$AU217,'번호선택_참고표'!$E$55=$AU217,'번호선택_참고표'!$F$55=$AU217,'번호선택_참고표'!$G$55=$AU217,'번호선택_참고표'!$H$55=$AU217),1,0)</f>
        <v/>
      </c>
      <c r="AX217" s="64">
        <f>IF(AV217=6,6,IF(AND(AV217=5,AW217=1),5,IF(AND(AV217=5,AW217=0),4,IF(AV217=4,3,IF(AV217=3,2,0)))))</f>
        <v/>
      </c>
      <c r="AY217" s="64">
        <f>IF(AV217=6,"1등",IF(AND(AV217=5,AW217=1),"2등",IF(AND(AV217=5,AW217=0),"3등",IF(AV217=4,"4등",IF(AV217=3,"5등","-")))))</f>
        <v/>
      </c>
      <c r="AZ217" s="64">
        <f>AV217*10000+AW217*1000+ROW()</f>
        <v/>
      </c>
      <c r="BB217" s="63" t="inlineStr">
        <is>
          <t>7 16 17 33 36 40</t>
        </is>
      </c>
    </row>
    <row r="218">
      <c r="A218" s="64" t="n">
        <v>217</v>
      </c>
      <c r="B218" t="n">
        <v>0</v>
      </c>
      <c r="C218" t="n">
        <v>0</v>
      </c>
      <c r="D218" t="n">
        <v>0</v>
      </c>
      <c r="E218" t="n">
        <v>0</v>
      </c>
      <c r="F218" t="n">
        <v>0</v>
      </c>
      <c r="G218" t="n">
        <v>0</v>
      </c>
      <c r="H218" t="n">
        <v>0</v>
      </c>
      <c r="I218" t="n">
        <v>0</v>
      </c>
      <c r="J218" t="n">
        <v>0</v>
      </c>
      <c r="K218" t="n">
        <v>0</v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1</v>
      </c>
      <c r="R218" t="n">
        <v>0</v>
      </c>
      <c r="S218" t="n">
        <v>0</v>
      </c>
      <c r="T218" t="n">
        <v>0</v>
      </c>
      <c r="U218" t="n">
        <v>1</v>
      </c>
      <c r="V218" t="n">
        <v>0</v>
      </c>
      <c r="W218" t="n">
        <v>0</v>
      </c>
      <c r="X218" t="n">
        <v>0</v>
      </c>
      <c r="Y218" t="n">
        <v>0</v>
      </c>
      <c r="Z218" t="n">
        <v>0</v>
      </c>
      <c r="AA218" t="n">
        <v>0</v>
      </c>
      <c r="AB218" t="n">
        <v>1</v>
      </c>
      <c r="AC218" t="n">
        <v>0</v>
      </c>
      <c r="AD218" t="n">
        <v>0</v>
      </c>
      <c r="AE218" t="n">
        <v>0</v>
      </c>
      <c r="AF218" t="n">
        <v>0</v>
      </c>
      <c r="AG218" t="n">
        <v>0</v>
      </c>
      <c r="AH218" t="n">
        <v>1</v>
      </c>
      <c r="AI218" t="n">
        <v>0</v>
      </c>
      <c r="AJ218" t="n">
        <v>1</v>
      </c>
      <c r="AK218" t="n">
        <v>0</v>
      </c>
      <c r="AL218" t="n">
        <v>0</v>
      </c>
      <c r="AM218" t="n">
        <v>0</v>
      </c>
      <c r="AN218" t="n">
        <v>1</v>
      </c>
      <c r="AO218" t="n">
        <v>0</v>
      </c>
      <c r="AP218" t="n">
        <v>0</v>
      </c>
      <c r="AQ218" t="n">
        <v>0</v>
      </c>
      <c r="AR218" t="n">
        <v>0</v>
      </c>
      <c r="AS218" t="n">
        <v>0</v>
      </c>
      <c r="AT218" t="n">
        <v>0</v>
      </c>
      <c r="AU218" s="63" t="n">
        <v>38</v>
      </c>
      <c r="AV218" s="64">
        <f>IFERROR(INDEX($B218:$AT218,1,'번호선택_참고표'!$C$55),0)+IFERROR(INDEX($B218:$AT218,1,'번호선택_참고표'!$D$55),0)+IFERROR(INDEX($B218:$AT218,1,'번호선택_참고표'!$E$55),0)+IFERROR(INDEX($B218:$AT218,1,'번호선택_참고표'!$F$55),0)+IFERROR(INDEX($B218:$AT218,1,'번호선택_참고표'!$G$55),0)+IFERROR(INDEX($B218:$AT218,1,'번호선택_참고표'!$H$55),0)</f>
        <v/>
      </c>
      <c r="AW218" s="64">
        <f>IF(OR('번호선택_참고표'!$C$55=$AU218,'번호선택_참고표'!$D$55=$AU218,'번호선택_참고표'!$E$55=$AU218,'번호선택_참고표'!$F$55=$AU218,'번호선택_참고표'!$G$55=$AU218,'번호선택_참고표'!$H$55=$AU218),1,0)</f>
        <v/>
      </c>
      <c r="AX218" s="64">
        <f>IF(AV218=6,6,IF(AND(AV218=5,AW218=1),5,IF(AND(AV218=5,AW218=0),4,IF(AV218=4,3,IF(AV218=3,2,0)))))</f>
        <v/>
      </c>
      <c r="AY218" s="64">
        <f>IF(AV218=6,"1등",IF(AND(AV218=5,AW218=1),"2등",IF(AND(AV218=5,AW218=0),"3등",IF(AV218=4,"4등",IF(AV218=3,"5등","-")))))</f>
        <v/>
      </c>
      <c r="AZ218" s="64">
        <f>AV218*10000+AW218*1000+ROW()</f>
        <v/>
      </c>
      <c r="BB218" s="63" t="inlineStr">
        <is>
          <t>16 20 27 33 35 39</t>
        </is>
      </c>
    </row>
    <row r="219">
      <c r="A219" s="64" t="n">
        <v>218</v>
      </c>
      <c r="B219" t="n">
        <v>1</v>
      </c>
      <c r="C219" t="n">
        <v>0</v>
      </c>
      <c r="D219" t="n">
        <v>0</v>
      </c>
      <c r="E219" t="n">
        <v>0</v>
      </c>
      <c r="F219" t="n">
        <v>0</v>
      </c>
      <c r="G219" t="n">
        <v>0</v>
      </c>
      <c r="H219" t="n">
        <v>0</v>
      </c>
      <c r="I219" t="n">
        <v>1</v>
      </c>
      <c r="J219" t="n">
        <v>0</v>
      </c>
      <c r="K219" t="n">
        <v>0</v>
      </c>
      <c r="L219" t="n">
        <v>0</v>
      </c>
      <c r="M219" t="n">
        <v>0</v>
      </c>
      <c r="N219" t="n">
        <v>0</v>
      </c>
      <c r="O219" t="n">
        <v>1</v>
      </c>
      <c r="P219" t="n">
        <v>0</v>
      </c>
      <c r="Q219" t="n">
        <v>0</v>
      </c>
      <c r="R219" t="n">
        <v>0</v>
      </c>
      <c r="S219" t="n">
        <v>1</v>
      </c>
      <c r="T219" t="n">
        <v>0</v>
      </c>
      <c r="U219" t="n">
        <v>0</v>
      </c>
      <c r="V219" t="n">
        <v>0</v>
      </c>
      <c r="W219" t="n">
        <v>0</v>
      </c>
      <c r="X219" t="n">
        <v>0</v>
      </c>
      <c r="Y219" t="n">
        <v>0</v>
      </c>
      <c r="Z219" t="n">
        <v>0</v>
      </c>
      <c r="AA219" t="n">
        <v>0</v>
      </c>
      <c r="AB219" t="n">
        <v>0</v>
      </c>
      <c r="AC219" t="n">
        <v>0</v>
      </c>
      <c r="AD219" t="n">
        <v>1</v>
      </c>
      <c r="AE219" t="n">
        <v>0</v>
      </c>
      <c r="AF219" t="n">
        <v>0</v>
      </c>
      <c r="AG219" t="n">
        <v>0</v>
      </c>
      <c r="AH219" t="n">
        <v>0</v>
      </c>
      <c r="AI219" t="n">
        <v>0</v>
      </c>
      <c r="AJ219" t="n">
        <v>0</v>
      </c>
      <c r="AK219" t="n">
        <v>0</v>
      </c>
      <c r="AL219" t="n">
        <v>0</v>
      </c>
      <c r="AM219" t="n">
        <v>0</v>
      </c>
      <c r="AN219" t="n">
        <v>0</v>
      </c>
      <c r="AO219" t="n">
        <v>0</v>
      </c>
      <c r="AP219" t="n">
        <v>0</v>
      </c>
      <c r="AQ219" t="n">
        <v>0</v>
      </c>
      <c r="AR219" t="n">
        <v>0</v>
      </c>
      <c r="AS219" t="n">
        <v>1</v>
      </c>
      <c r="AT219" t="n">
        <v>0</v>
      </c>
      <c r="AU219" s="63" t="n">
        <v>20</v>
      </c>
      <c r="AV219" s="64">
        <f>IFERROR(INDEX($B219:$AT219,1,'번호선택_참고표'!$C$55),0)+IFERROR(INDEX($B219:$AT219,1,'번호선택_참고표'!$D$55),0)+IFERROR(INDEX($B219:$AT219,1,'번호선택_참고표'!$E$55),0)+IFERROR(INDEX($B219:$AT219,1,'번호선택_참고표'!$F$55),0)+IFERROR(INDEX($B219:$AT219,1,'번호선택_참고표'!$G$55),0)+IFERROR(INDEX($B219:$AT219,1,'번호선택_참고표'!$H$55),0)</f>
        <v/>
      </c>
      <c r="AW219" s="64">
        <f>IF(OR('번호선택_참고표'!$C$55=$AU219,'번호선택_참고표'!$D$55=$AU219,'번호선택_참고표'!$E$55=$AU219,'번호선택_참고표'!$F$55=$AU219,'번호선택_참고표'!$G$55=$AU219,'번호선택_참고표'!$H$55=$AU219),1,0)</f>
        <v/>
      </c>
      <c r="AX219" s="64">
        <f>IF(AV219=6,6,IF(AND(AV219=5,AW219=1),5,IF(AND(AV219=5,AW219=0),4,IF(AV219=4,3,IF(AV219=3,2,0)))))</f>
        <v/>
      </c>
      <c r="AY219" s="64">
        <f>IF(AV219=6,"1등",IF(AND(AV219=5,AW219=1),"2등",IF(AND(AV219=5,AW219=0),"3등",IF(AV219=4,"4등",IF(AV219=3,"5등","-")))))</f>
        <v/>
      </c>
      <c r="AZ219" s="64">
        <f>AV219*10000+AW219*1000+ROW()</f>
        <v/>
      </c>
      <c r="BB219" s="63" t="inlineStr">
        <is>
          <t>1 8 14 18 29 44</t>
        </is>
      </c>
    </row>
    <row r="220">
      <c r="A220" s="64" t="n">
        <v>219</v>
      </c>
      <c r="B220" t="n">
        <v>0</v>
      </c>
      <c r="C220" t="n">
        <v>0</v>
      </c>
      <c r="D220" t="n">
        <v>0</v>
      </c>
      <c r="E220" t="n">
        <v>1</v>
      </c>
      <c r="F220" t="n">
        <v>0</v>
      </c>
      <c r="G220" t="n">
        <v>0</v>
      </c>
      <c r="H220" t="n">
        <v>0</v>
      </c>
      <c r="I220" t="n">
        <v>0</v>
      </c>
      <c r="J220" t="n">
        <v>0</v>
      </c>
      <c r="K220" t="n">
        <v>0</v>
      </c>
      <c r="L220" t="n">
        <v>1</v>
      </c>
      <c r="M220" t="n">
        <v>0</v>
      </c>
      <c r="N220" t="n">
        <v>0</v>
      </c>
      <c r="O220" t="n">
        <v>0</v>
      </c>
      <c r="P220" t="n">
        <v>0</v>
      </c>
      <c r="Q220" t="n">
        <v>0</v>
      </c>
      <c r="R220" t="n">
        <v>0</v>
      </c>
      <c r="S220" t="n">
        <v>0</v>
      </c>
      <c r="T220" t="n">
        <v>0</v>
      </c>
      <c r="U220" t="n">
        <v>1</v>
      </c>
      <c r="V220" t="n">
        <v>0</v>
      </c>
      <c r="W220" t="n">
        <v>0</v>
      </c>
      <c r="X220" t="n">
        <v>0</v>
      </c>
      <c r="Y220" t="n">
        <v>0</v>
      </c>
      <c r="Z220" t="n">
        <v>0</v>
      </c>
      <c r="AA220" t="n">
        <v>1</v>
      </c>
      <c r="AB220" t="n">
        <v>0</v>
      </c>
      <c r="AC220" t="n">
        <v>0</v>
      </c>
      <c r="AD220" t="n">
        <v>0</v>
      </c>
      <c r="AE220" t="n">
        <v>0</v>
      </c>
      <c r="AF220" t="n">
        <v>0</v>
      </c>
      <c r="AG220" t="n">
        <v>0</v>
      </c>
      <c r="AH220" t="n">
        <v>0</v>
      </c>
      <c r="AI220" t="n">
        <v>0</v>
      </c>
      <c r="AJ220" t="n">
        <v>1</v>
      </c>
      <c r="AK220" t="n">
        <v>0</v>
      </c>
      <c r="AL220" t="n">
        <v>1</v>
      </c>
      <c r="AM220" t="n">
        <v>0</v>
      </c>
      <c r="AN220" t="n">
        <v>0</v>
      </c>
      <c r="AO220" t="n">
        <v>0</v>
      </c>
      <c r="AP220" t="n">
        <v>0</v>
      </c>
      <c r="AQ220" t="n">
        <v>0</v>
      </c>
      <c r="AR220" t="n">
        <v>0</v>
      </c>
      <c r="AS220" t="n">
        <v>0</v>
      </c>
      <c r="AT220" t="n">
        <v>0</v>
      </c>
      <c r="AU220" s="63" t="n">
        <v>16</v>
      </c>
      <c r="AV220" s="64">
        <f>IFERROR(INDEX($B220:$AT220,1,'번호선택_참고표'!$C$55),0)+IFERROR(INDEX($B220:$AT220,1,'번호선택_참고표'!$D$55),0)+IFERROR(INDEX($B220:$AT220,1,'번호선택_참고표'!$E$55),0)+IFERROR(INDEX($B220:$AT220,1,'번호선택_참고표'!$F$55),0)+IFERROR(INDEX($B220:$AT220,1,'번호선택_참고표'!$G$55),0)+IFERROR(INDEX($B220:$AT220,1,'번호선택_참고표'!$H$55),0)</f>
        <v/>
      </c>
      <c r="AW220" s="64">
        <f>IF(OR('번호선택_참고표'!$C$55=$AU220,'번호선택_참고표'!$D$55=$AU220,'번호선택_참고표'!$E$55=$AU220,'번호선택_참고표'!$F$55=$AU220,'번호선택_참고표'!$G$55=$AU220,'번호선택_참고표'!$H$55=$AU220),1,0)</f>
        <v/>
      </c>
      <c r="AX220" s="64">
        <f>IF(AV220=6,6,IF(AND(AV220=5,AW220=1),5,IF(AND(AV220=5,AW220=0),4,IF(AV220=4,3,IF(AV220=3,2,0)))))</f>
        <v/>
      </c>
      <c r="AY220" s="64">
        <f>IF(AV220=6,"1등",IF(AND(AV220=5,AW220=1),"2등",IF(AND(AV220=5,AW220=0),"3등",IF(AV220=4,"4등",IF(AV220=3,"5등","-")))))</f>
        <v/>
      </c>
      <c r="AZ220" s="64">
        <f>AV220*10000+AW220*1000+ROW()</f>
        <v/>
      </c>
      <c r="BB220" s="63" t="inlineStr">
        <is>
          <t>4 11 20 26 35 37</t>
        </is>
      </c>
    </row>
    <row r="221">
      <c r="A221" s="64" t="n">
        <v>220</v>
      </c>
      <c r="B221" t="n">
        <v>0</v>
      </c>
      <c r="C221" t="n">
        <v>0</v>
      </c>
      <c r="D221" t="n">
        <v>0</v>
      </c>
      <c r="E221" t="n">
        <v>0</v>
      </c>
      <c r="F221" t="n">
        <v>1</v>
      </c>
      <c r="G221" t="n">
        <v>0</v>
      </c>
      <c r="H221" t="n">
        <v>0</v>
      </c>
      <c r="I221" t="n">
        <v>0</v>
      </c>
      <c r="J221" t="n">
        <v>0</v>
      </c>
      <c r="K221" t="n">
        <v>0</v>
      </c>
      <c r="L221" t="n">
        <v>1</v>
      </c>
      <c r="M221" t="n">
        <v>0</v>
      </c>
      <c r="N221" t="n">
        <v>0</v>
      </c>
      <c r="O221" t="n">
        <v>0</v>
      </c>
      <c r="P221" t="n">
        <v>0</v>
      </c>
      <c r="Q221" t="n">
        <v>0</v>
      </c>
      <c r="R221" t="n">
        <v>0</v>
      </c>
      <c r="S221" t="n">
        <v>0</v>
      </c>
      <c r="T221" t="n">
        <v>1</v>
      </c>
      <c r="U221" t="n">
        <v>0</v>
      </c>
      <c r="V221" t="n">
        <v>1</v>
      </c>
      <c r="W221" t="n">
        <v>0</v>
      </c>
      <c r="X221" t="n">
        <v>0</v>
      </c>
      <c r="Y221" t="n">
        <v>0</v>
      </c>
      <c r="Z221" t="n">
        <v>0</v>
      </c>
      <c r="AA221" t="n">
        <v>0</v>
      </c>
      <c r="AB221" t="n">
        <v>0</v>
      </c>
      <c r="AC221" t="n">
        <v>0</v>
      </c>
      <c r="AD221" t="n">
        <v>0</v>
      </c>
      <c r="AE221" t="n">
        <v>0</v>
      </c>
      <c r="AF221" t="n">
        <v>0</v>
      </c>
      <c r="AG221" t="n">
        <v>0</v>
      </c>
      <c r="AH221" t="n">
        <v>0</v>
      </c>
      <c r="AI221" t="n">
        <v>1</v>
      </c>
      <c r="AJ221" t="n">
        <v>0</v>
      </c>
      <c r="AK221" t="n">
        <v>0</v>
      </c>
      <c r="AL221" t="n">
        <v>0</v>
      </c>
      <c r="AM221" t="n">
        <v>0</v>
      </c>
      <c r="AN221" t="n">
        <v>0</v>
      </c>
      <c r="AO221" t="n">
        <v>0</v>
      </c>
      <c r="AP221" t="n">
        <v>0</v>
      </c>
      <c r="AQ221" t="n">
        <v>0</v>
      </c>
      <c r="AR221" t="n">
        <v>1</v>
      </c>
      <c r="AS221" t="n">
        <v>0</v>
      </c>
      <c r="AT221" t="n">
        <v>0</v>
      </c>
      <c r="AU221" s="63" t="n">
        <v>31</v>
      </c>
      <c r="AV221" s="64">
        <f>IFERROR(INDEX($B221:$AT221,1,'번호선택_참고표'!$C$55),0)+IFERROR(INDEX($B221:$AT221,1,'번호선택_참고표'!$D$55),0)+IFERROR(INDEX($B221:$AT221,1,'번호선택_참고표'!$E$55),0)+IFERROR(INDEX($B221:$AT221,1,'번호선택_참고표'!$F$55),0)+IFERROR(INDEX($B221:$AT221,1,'번호선택_참고표'!$G$55),0)+IFERROR(INDEX($B221:$AT221,1,'번호선택_참고표'!$H$55),0)</f>
        <v/>
      </c>
      <c r="AW221" s="64">
        <f>IF(OR('번호선택_참고표'!$C$55=$AU221,'번호선택_참고표'!$D$55=$AU221,'번호선택_참고표'!$E$55=$AU221,'번호선택_참고표'!$F$55=$AU221,'번호선택_참고표'!$G$55=$AU221,'번호선택_참고표'!$H$55=$AU221),1,0)</f>
        <v/>
      </c>
      <c r="AX221" s="64">
        <f>IF(AV221=6,6,IF(AND(AV221=5,AW221=1),5,IF(AND(AV221=5,AW221=0),4,IF(AV221=4,3,IF(AV221=3,2,0)))))</f>
        <v/>
      </c>
      <c r="AY221" s="64">
        <f>IF(AV221=6,"1등",IF(AND(AV221=5,AW221=1),"2등",IF(AND(AV221=5,AW221=0),"3등",IF(AV221=4,"4등",IF(AV221=3,"5등","-")))))</f>
        <v/>
      </c>
      <c r="AZ221" s="64">
        <f>AV221*10000+AW221*1000+ROW()</f>
        <v/>
      </c>
      <c r="BB221" s="63" t="inlineStr">
        <is>
          <t>5 11 19 21 34 43</t>
        </is>
      </c>
    </row>
    <row r="222">
      <c r="A222" s="64" t="n">
        <v>221</v>
      </c>
      <c r="B222" t="n">
        <v>0</v>
      </c>
      <c r="C222" t="n">
        <v>1</v>
      </c>
      <c r="D222" t="n">
        <v>0</v>
      </c>
      <c r="E222" t="n">
        <v>0</v>
      </c>
      <c r="F222" t="n">
        <v>0</v>
      </c>
      <c r="G222" t="n">
        <v>0</v>
      </c>
      <c r="H222" t="n">
        <v>0</v>
      </c>
      <c r="I222" t="n">
        <v>0</v>
      </c>
      <c r="J222" t="n">
        <v>0</v>
      </c>
      <c r="K222" t="n">
        <v>0</v>
      </c>
      <c r="L222" t="n">
        <v>0</v>
      </c>
      <c r="M222" t="n">
        <v>0</v>
      </c>
      <c r="N222" t="n">
        <v>0</v>
      </c>
      <c r="O222" t="n">
        <v>0</v>
      </c>
      <c r="P222" t="n">
        <v>0</v>
      </c>
      <c r="Q222" t="n">
        <v>0</v>
      </c>
      <c r="R222" t="n">
        <v>0</v>
      </c>
      <c r="S222" t="n">
        <v>0</v>
      </c>
      <c r="T222" t="n">
        <v>0</v>
      </c>
      <c r="U222" t="n">
        <v>1</v>
      </c>
      <c r="V222" t="n">
        <v>0</v>
      </c>
      <c r="W222" t="n">
        <v>0</v>
      </c>
      <c r="X222" t="n">
        <v>0</v>
      </c>
      <c r="Y222" t="n">
        <v>0</v>
      </c>
      <c r="Z222" t="n">
        <v>0</v>
      </c>
      <c r="AA222" t="n">
        <v>0</v>
      </c>
      <c r="AB222" t="n">
        <v>0</v>
      </c>
      <c r="AC222" t="n">
        <v>0</v>
      </c>
      <c r="AD222" t="n">
        <v>0</v>
      </c>
      <c r="AE222" t="n">
        <v>0</v>
      </c>
      <c r="AF222" t="n">
        <v>0</v>
      </c>
      <c r="AG222" t="n">
        <v>0</v>
      </c>
      <c r="AH222" t="n">
        <v>1</v>
      </c>
      <c r="AI222" t="n">
        <v>0</v>
      </c>
      <c r="AJ222" t="n">
        <v>1</v>
      </c>
      <c r="AK222" t="n">
        <v>0</v>
      </c>
      <c r="AL222" t="n">
        <v>1</v>
      </c>
      <c r="AM222" t="n">
        <v>0</v>
      </c>
      <c r="AN222" t="n">
        <v>0</v>
      </c>
      <c r="AO222" t="n">
        <v>1</v>
      </c>
      <c r="AP222" t="n">
        <v>0</v>
      </c>
      <c r="AQ222" t="n">
        <v>0</v>
      </c>
      <c r="AR222" t="n">
        <v>0</v>
      </c>
      <c r="AS222" t="n">
        <v>0</v>
      </c>
      <c r="AT222" t="n">
        <v>0</v>
      </c>
      <c r="AU222" s="63" t="n">
        <v>10</v>
      </c>
      <c r="AV222" s="64">
        <f>IFERROR(INDEX($B222:$AT222,1,'번호선택_참고표'!$C$55),0)+IFERROR(INDEX($B222:$AT222,1,'번호선택_참고표'!$D$55),0)+IFERROR(INDEX($B222:$AT222,1,'번호선택_참고표'!$E$55),0)+IFERROR(INDEX($B222:$AT222,1,'번호선택_참고표'!$F$55),0)+IFERROR(INDEX($B222:$AT222,1,'번호선택_참고표'!$G$55),0)+IFERROR(INDEX($B222:$AT222,1,'번호선택_참고표'!$H$55),0)</f>
        <v/>
      </c>
      <c r="AW222" s="64">
        <f>IF(OR('번호선택_참고표'!$C$55=$AU222,'번호선택_참고표'!$D$55=$AU222,'번호선택_참고표'!$E$55=$AU222,'번호선택_참고표'!$F$55=$AU222,'번호선택_참고표'!$G$55=$AU222,'번호선택_참고표'!$H$55=$AU222),1,0)</f>
        <v/>
      </c>
      <c r="AX222" s="64">
        <f>IF(AV222=6,6,IF(AND(AV222=5,AW222=1),5,IF(AND(AV222=5,AW222=0),4,IF(AV222=4,3,IF(AV222=3,2,0)))))</f>
        <v/>
      </c>
      <c r="AY222" s="64">
        <f>IF(AV222=6,"1등",IF(AND(AV222=5,AW222=1),"2등",IF(AND(AV222=5,AW222=0),"3등",IF(AV222=4,"4등",IF(AV222=3,"5등","-")))))</f>
        <v/>
      </c>
      <c r="AZ222" s="64">
        <f>AV222*10000+AW222*1000+ROW()</f>
        <v/>
      </c>
      <c r="BB222" s="63" t="inlineStr">
        <is>
          <t>2 20 33 35 37 40</t>
        </is>
      </c>
    </row>
    <row r="223">
      <c r="A223" s="64" t="n">
        <v>222</v>
      </c>
      <c r="B223" t="n">
        <v>0</v>
      </c>
      <c r="C223" t="n">
        <v>0</v>
      </c>
      <c r="D223" t="n">
        <v>0</v>
      </c>
      <c r="E223" t="n">
        <v>0</v>
      </c>
      <c r="F223" t="n">
        <v>1</v>
      </c>
      <c r="G223" t="n">
        <v>0</v>
      </c>
      <c r="H223" t="n">
        <v>1</v>
      </c>
      <c r="I223" t="n">
        <v>0</v>
      </c>
      <c r="J223" t="n">
        <v>0</v>
      </c>
      <c r="K223" t="n">
        <v>0</v>
      </c>
      <c r="L223" t="n">
        <v>0</v>
      </c>
      <c r="M223" t="n">
        <v>0</v>
      </c>
      <c r="N223" t="n">
        <v>0</v>
      </c>
      <c r="O223" t="n">
        <v>0</v>
      </c>
      <c r="P223" t="n">
        <v>0</v>
      </c>
      <c r="Q223" t="n">
        <v>0</v>
      </c>
      <c r="R223" t="n">
        <v>0</v>
      </c>
      <c r="S223" t="n">
        <v>0</v>
      </c>
      <c r="T223" t="n">
        <v>0</v>
      </c>
      <c r="U223" t="n">
        <v>0</v>
      </c>
      <c r="V223" t="n">
        <v>0</v>
      </c>
      <c r="W223" t="n">
        <v>0</v>
      </c>
      <c r="X223" t="n">
        <v>0</v>
      </c>
      <c r="Y223" t="n">
        <v>0</v>
      </c>
      <c r="Z223" t="n">
        <v>0</v>
      </c>
      <c r="AA223" t="n">
        <v>0</v>
      </c>
      <c r="AB223" t="n">
        <v>0</v>
      </c>
      <c r="AC223" t="n">
        <v>1</v>
      </c>
      <c r="AD223" t="n">
        <v>1</v>
      </c>
      <c r="AE223" t="n">
        <v>0</v>
      </c>
      <c r="AF223" t="n">
        <v>0</v>
      </c>
      <c r="AG223" t="n">
        <v>0</v>
      </c>
      <c r="AH223" t="n">
        <v>0</v>
      </c>
      <c r="AI223" t="n">
        <v>0</v>
      </c>
      <c r="AJ223" t="n">
        <v>0</v>
      </c>
      <c r="AK223" t="n">
        <v>0</v>
      </c>
      <c r="AL223" t="n">
        <v>0</v>
      </c>
      <c r="AM223" t="n">
        <v>0</v>
      </c>
      <c r="AN223" t="n">
        <v>1</v>
      </c>
      <c r="AO223" t="n">
        <v>0</v>
      </c>
      <c r="AP223" t="n">
        <v>0</v>
      </c>
      <c r="AQ223" t="n">
        <v>0</v>
      </c>
      <c r="AR223" t="n">
        <v>1</v>
      </c>
      <c r="AS223" t="n">
        <v>0</v>
      </c>
      <c r="AT223" t="n">
        <v>0</v>
      </c>
      <c r="AU223" s="63" t="n">
        <v>44</v>
      </c>
      <c r="AV223" s="64">
        <f>IFERROR(INDEX($B223:$AT223,1,'번호선택_참고표'!$C$55),0)+IFERROR(INDEX($B223:$AT223,1,'번호선택_참고표'!$D$55),0)+IFERROR(INDEX($B223:$AT223,1,'번호선택_참고표'!$E$55),0)+IFERROR(INDEX($B223:$AT223,1,'번호선택_참고표'!$F$55),0)+IFERROR(INDEX($B223:$AT223,1,'번호선택_참고표'!$G$55),0)+IFERROR(INDEX($B223:$AT223,1,'번호선택_참고표'!$H$55),0)</f>
        <v/>
      </c>
      <c r="AW223" s="64">
        <f>IF(OR('번호선택_참고표'!$C$55=$AU223,'번호선택_참고표'!$D$55=$AU223,'번호선택_참고표'!$E$55=$AU223,'번호선택_참고표'!$F$55=$AU223,'번호선택_참고표'!$G$55=$AU223,'번호선택_참고표'!$H$55=$AU223),1,0)</f>
        <v/>
      </c>
      <c r="AX223" s="64">
        <f>IF(AV223=6,6,IF(AND(AV223=5,AW223=1),5,IF(AND(AV223=5,AW223=0),4,IF(AV223=4,3,IF(AV223=3,2,0)))))</f>
        <v/>
      </c>
      <c r="AY223" s="64">
        <f>IF(AV223=6,"1등",IF(AND(AV223=5,AW223=1),"2등",IF(AND(AV223=5,AW223=0),"3등",IF(AV223=4,"4등",IF(AV223=3,"5등","-")))))</f>
        <v/>
      </c>
      <c r="AZ223" s="64">
        <f>AV223*10000+AW223*1000+ROW()</f>
        <v/>
      </c>
      <c r="BB223" s="63" t="inlineStr">
        <is>
          <t>5 7 28 29 39 43</t>
        </is>
      </c>
    </row>
    <row r="224">
      <c r="A224" s="64" t="n">
        <v>223</v>
      </c>
      <c r="B224" t="n">
        <v>1</v>
      </c>
      <c r="C224" t="n">
        <v>0</v>
      </c>
      <c r="D224" t="n">
        <v>1</v>
      </c>
      <c r="E224" t="n">
        <v>0</v>
      </c>
      <c r="F224" t="n">
        <v>0</v>
      </c>
      <c r="G224" t="n">
        <v>0</v>
      </c>
      <c r="H224" t="n">
        <v>0</v>
      </c>
      <c r="I224" t="n">
        <v>0</v>
      </c>
      <c r="J224" t="n">
        <v>0</v>
      </c>
      <c r="K224" t="n">
        <v>0</v>
      </c>
      <c r="L224" t="n">
        <v>0</v>
      </c>
      <c r="M224" t="n">
        <v>0</v>
      </c>
      <c r="N224" t="n">
        <v>0</v>
      </c>
      <c r="O224" t="n">
        <v>0</v>
      </c>
      <c r="P224" t="n">
        <v>0</v>
      </c>
      <c r="Q224" t="n">
        <v>0</v>
      </c>
      <c r="R224" t="n">
        <v>0</v>
      </c>
      <c r="S224" t="n">
        <v>1</v>
      </c>
      <c r="T224" t="n">
        <v>0</v>
      </c>
      <c r="U224" t="n">
        <v>1</v>
      </c>
      <c r="V224" t="n">
        <v>0</v>
      </c>
      <c r="W224" t="n">
        <v>0</v>
      </c>
      <c r="X224" t="n">
        <v>0</v>
      </c>
      <c r="Y224" t="n">
        <v>0</v>
      </c>
      <c r="Z224" t="n">
        <v>0</v>
      </c>
      <c r="AA224" t="n">
        <v>1</v>
      </c>
      <c r="AB224" t="n">
        <v>1</v>
      </c>
      <c r="AC224" t="n">
        <v>0</v>
      </c>
      <c r="AD224" t="n">
        <v>0</v>
      </c>
      <c r="AE224" t="n">
        <v>0</v>
      </c>
      <c r="AF224" t="n">
        <v>0</v>
      </c>
      <c r="AG224" t="n">
        <v>0</v>
      </c>
      <c r="AH224" t="n">
        <v>0</v>
      </c>
      <c r="AI224" t="n">
        <v>0</v>
      </c>
      <c r="AJ224" t="n">
        <v>0</v>
      </c>
      <c r="AK224" t="n">
        <v>0</v>
      </c>
      <c r="AL224" t="n">
        <v>0</v>
      </c>
      <c r="AM224" t="n">
        <v>0</v>
      </c>
      <c r="AN224" t="n">
        <v>0</v>
      </c>
      <c r="AO224" t="n">
        <v>0</v>
      </c>
      <c r="AP224" t="n">
        <v>0</v>
      </c>
      <c r="AQ224" t="n">
        <v>0</v>
      </c>
      <c r="AR224" t="n">
        <v>0</v>
      </c>
      <c r="AS224" t="n">
        <v>0</v>
      </c>
      <c r="AT224" t="n">
        <v>0</v>
      </c>
      <c r="AU224" s="63" t="n">
        <v>38</v>
      </c>
      <c r="AV224" s="64">
        <f>IFERROR(INDEX($B224:$AT224,1,'번호선택_참고표'!$C$55),0)+IFERROR(INDEX($B224:$AT224,1,'번호선택_참고표'!$D$55),0)+IFERROR(INDEX($B224:$AT224,1,'번호선택_참고표'!$E$55),0)+IFERROR(INDEX($B224:$AT224,1,'번호선택_참고표'!$F$55),0)+IFERROR(INDEX($B224:$AT224,1,'번호선택_참고표'!$G$55),0)+IFERROR(INDEX($B224:$AT224,1,'번호선택_참고표'!$H$55),0)</f>
        <v/>
      </c>
      <c r="AW224" s="64">
        <f>IF(OR('번호선택_참고표'!$C$55=$AU224,'번호선택_참고표'!$D$55=$AU224,'번호선택_참고표'!$E$55=$AU224,'번호선택_참고표'!$F$55=$AU224,'번호선택_참고표'!$G$55=$AU224,'번호선택_참고표'!$H$55=$AU224),1,0)</f>
        <v/>
      </c>
      <c r="AX224" s="64">
        <f>IF(AV224=6,6,IF(AND(AV224=5,AW224=1),5,IF(AND(AV224=5,AW224=0),4,IF(AV224=4,3,IF(AV224=3,2,0)))))</f>
        <v/>
      </c>
      <c r="AY224" s="64">
        <f>IF(AV224=6,"1등",IF(AND(AV224=5,AW224=1),"2등",IF(AND(AV224=5,AW224=0),"3등",IF(AV224=4,"4등",IF(AV224=3,"5등","-")))))</f>
        <v/>
      </c>
      <c r="AZ224" s="64">
        <f>AV224*10000+AW224*1000+ROW()</f>
        <v/>
      </c>
      <c r="BB224" s="63" t="inlineStr">
        <is>
          <t>1 3 18 20 26 27</t>
        </is>
      </c>
    </row>
    <row r="225">
      <c r="A225" s="64" t="n">
        <v>224</v>
      </c>
      <c r="B225" t="n">
        <v>0</v>
      </c>
      <c r="C225" t="n">
        <v>0</v>
      </c>
      <c r="D225" t="n">
        <v>0</v>
      </c>
      <c r="E225" t="n">
        <v>1</v>
      </c>
      <c r="F225" t="n">
        <v>0</v>
      </c>
      <c r="G225" t="n">
        <v>0</v>
      </c>
      <c r="H225" t="n">
        <v>0</v>
      </c>
      <c r="I225" t="n">
        <v>0</v>
      </c>
      <c r="J225" t="n">
        <v>0</v>
      </c>
      <c r="K225" t="n">
        <v>0</v>
      </c>
      <c r="L225" t="n">
        <v>0</v>
      </c>
      <c r="M225" t="n">
        <v>0</v>
      </c>
      <c r="N225" t="n">
        <v>0</v>
      </c>
      <c r="O225" t="n">
        <v>0</v>
      </c>
      <c r="P225" t="n">
        <v>0</v>
      </c>
      <c r="Q225" t="n">
        <v>0</v>
      </c>
      <c r="R225" t="n">
        <v>0</v>
      </c>
      <c r="S225" t="n">
        <v>0</v>
      </c>
      <c r="T225" t="n">
        <v>1</v>
      </c>
      <c r="U225" t="n">
        <v>0</v>
      </c>
      <c r="V225" t="n">
        <v>0</v>
      </c>
      <c r="W225" t="n">
        <v>0</v>
      </c>
      <c r="X225" t="n">
        <v>0</v>
      </c>
      <c r="Y225" t="n">
        <v>0</v>
      </c>
      <c r="Z225" t="n">
        <v>0</v>
      </c>
      <c r="AA225" t="n">
        <v>1</v>
      </c>
      <c r="AB225" t="n">
        <v>1</v>
      </c>
      <c r="AC225" t="n">
        <v>0</v>
      </c>
      <c r="AD225" t="n">
        <v>0</v>
      </c>
      <c r="AE225" t="n">
        <v>1</v>
      </c>
      <c r="AF225" t="n">
        <v>0</v>
      </c>
      <c r="AG225" t="n">
        <v>0</v>
      </c>
      <c r="AH225" t="n">
        <v>0</v>
      </c>
      <c r="AI225" t="n">
        <v>0</v>
      </c>
      <c r="AJ225" t="n">
        <v>0</v>
      </c>
      <c r="AK225" t="n">
        <v>0</v>
      </c>
      <c r="AL225" t="n">
        <v>0</v>
      </c>
      <c r="AM225" t="n">
        <v>0</v>
      </c>
      <c r="AN225" t="n">
        <v>0</v>
      </c>
      <c r="AO225" t="n">
        <v>0</v>
      </c>
      <c r="AP225" t="n">
        <v>0</v>
      </c>
      <c r="AQ225" t="n">
        <v>1</v>
      </c>
      <c r="AR225" t="n">
        <v>0</v>
      </c>
      <c r="AS225" t="n">
        <v>0</v>
      </c>
      <c r="AT225" t="n">
        <v>0</v>
      </c>
      <c r="AU225" s="63" t="n">
        <v>7</v>
      </c>
      <c r="AV225" s="64">
        <f>IFERROR(INDEX($B225:$AT225,1,'번호선택_참고표'!$C$55),0)+IFERROR(INDEX($B225:$AT225,1,'번호선택_참고표'!$D$55),0)+IFERROR(INDEX($B225:$AT225,1,'번호선택_참고표'!$E$55),0)+IFERROR(INDEX($B225:$AT225,1,'번호선택_참고표'!$F$55),0)+IFERROR(INDEX($B225:$AT225,1,'번호선택_참고표'!$G$55),0)+IFERROR(INDEX($B225:$AT225,1,'번호선택_참고표'!$H$55),0)</f>
        <v/>
      </c>
      <c r="AW225" s="64">
        <f>IF(OR('번호선택_참고표'!$C$55=$AU225,'번호선택_참고표'!$D$55=$AU225,'번호선택_참고표'!$E$55=$AU225,'번호선택_참고표'!$F$55=$AU225,'번호선택_참고표'!$G$55=$AU225,'번호선택_참고표'!$H$55=$AU225),1,0)</f>
        <v/>
      </c>
      <c r="AX225" s="64">
        <f>IF(AV225=6,6,IF(AND(AV225=5,AW225=1),5,IF(AND(AV225=5,AW225=0),4,IF(AV225=4,3,IF(AV225=3,2,0)))))</f>
        <v/>
      </c>
      <c r="AY225" s="64">
        <f>IF(AV225=6,"1등",IF(AND(AV225=5,AW225=1),"2등",IF(AND(AV225=5,AW225=0),"3등",IF(AV225=4,"4등",IF(AV225=3,"5등","-")))))</f>
        <v/>
      </c>
      <c r="AZ225" s="64">
        <f>AV225*10000+AW225*1000+ROW()</f>
        <v/>
      </c>
      <c r="BB225" s="63" t="inlineStr">
        <is>
          <t>4 19 26 27 30 42</t>
        </is>
      </c>
    </row>
    <row r="226">
      <c r="A226" s="64" t="n">
        <v>225</v>
      </c>
      <c r="B226" t="n">
        <v>0</v>
      </c>
      <c r="C226" t="n">
        <v>0</v>
      </c>
      <c r="D226" t="n">
        <v>0</v>
      </c>
      <c r="E226" t="n">
        <v>0</v>
      </c>
      <c r="F226" t="n">
        <v>1</v>
      </c>
      <c r="G226" t="n">
        <v>0</v>
      </c>
      <c r="H226" t="n">
        <v>0</v>
      </c>
      <c r="I226" t="n">
        <v>0</v>
      </c>
      <c r="J226" t="n">
        <v>0</v>
      </c>
      <c r="K226" t="n">
        <v>0</v>
      </c>
      <c r="L226" t="n">
        <v>1</v>
      </c>
      <c r="M226" t="n">
        <v>0</v>
      </c>
      <c r="N226" t="n">
        <v>1</v>
      </c>
      <c r="O226" t="n">
        <v>0</v>
      </c>
      <c r="P226" t="n">
        <v>0</v>
      </c>
      <c r="Q226" t="n">
        <v>0</v>
      </c>
      <c r="R226" t="n">
        <v>0</v>
      </c>
      <c r="S226" t="n">
        <v>0</v>
      </c>
      <c r="T226" t="n">
        <v>1</v>
      </c>
      <c r="U226" t="n">
        <v>0</v>
      </c>
      <c r="V226" t="n">
        <v>0</v>
      </c>
      <c r="W226" t="n">
        <v>0</v>
      </c>
      <c r="X226" t="n">
        <v>0</v>
      </c>
      <c r="Y226" t="n">
        <v>0</v>
      </c>
      <c r="Z226" t="n">
        <v>0</v>
      </c>
      <c r="AA226" t="n">
        <v>0</v>
      </c>
      <c r="AB226" t="n">
        <v>0</v>
      </c>
      <c r="AC226" t="n">
        <v>0</v>
      </c>
      <c r="AD226" t="n">
        <v>0</v>
      </c>
      <c r="AE226" t="n">
        <v>0</v>
      </c>
      <c r="AF226" t="n">
        <v>1</v>
      </c>
      <c r="AG226" t="n">
        <v>0</v>
      </c>
      <c r="AH226" t="n">
        <v>0</v>
      </c>
      <c r="AI226" t="n">
        <v>0</v>
      </c>
      <c r="AJ226" t="n">
        <v>0</v>
      </c>
      <c r="AK226" t="n">
        <v>1</v>
      </c>
      <c r="AL226" t="n">
        <v>0</v>
      </c>
      <c r="AM226" t="n">
        <v>0</v>
      </c>
      <c r="AN226" t="n">
        <v>0</v>
      </c>
      <c r="AO226" t="n">
        <v>0</v>
      </c>
      <c r="AP226" t="n">
        <v>0</v>
      </c>
      <c r="AQ226" t="n">
        <v>0</v>
      </c>
      <c r="AR226" t="n">
        <v>0</v>
      </c>
      <c r="AS226" t="n">
        <v>0</v>
      </c>
      <c r="AT226" t="n">
        <v>0</v>
      </c>
      <c r="AU226" s="63" t="n">
        <v>7</v>
      </c>
      <c r="AV226" s="64">
        <f>IFERROR(INDEX($B226:$AT226,1,'번호선택_참고표'!$C$55),0)+IFERROR(INDEX($B226:$AT226,1,'번호선택_참고표'!$D$55),0)+IFERROR(INDEX($B226:$AT226,1,'번호선택_참고표'!$E$55),0)+IFERROR(INDEX($B226:$AT226,1,'번호선택_참고표'!$F$55),0)+IFERROR(INDEX($B226:$AT226,1,'번호선택_참고표'!$G$55),0)+IFERROR(INDEX($B226:$AT226,1,'번호선택_참고표'!$H$55),0)</f>
        <v/>
      </c>
      <c r="AW226" s="64">
        <f>IF(OR('번호선택_참고표'!$C$55=$AU226,'번호선택_참고표'!$D$55=$AU226,'번호선택_참고표'!$E$55=$AU226,'번호선택_참고표'!$F$55=$AU226,'번호선택_참고표'!$G$55=$AU226,'번호선택_참고표'!$H$55=$AU226),1,0)</f>
        <v/>
      </c>
      <c r="AX226" s="64">
        <f>IF(AV226=6,6,IF(AND(AV226=5,AW226=1),5,IF(AND(AV226=5,AW226=0),4,IF(AV226=4,3,IF(AV226=3,2,0)))))</f>
        <v/>
      </c>
      <c r="AY226" s="64">
        <f>IF(AV226=6,"1등",IF(AND(AV226=5,AW226=1),"2등",IF(AND(AV226=5,AW226=0),"3등",IF(AV226=4,"4등",IF(AV226=3,"5등","-")))))</f>
        <v/>
      </c>
      <c r="AZ226" s="64">
        <f>AV226*10000+AW226*1000+ROW()</f>
        <v/>
      </c>
      <c r="BB226" s="63" t="inlineStr">
        <is>
          <t>5 11 13 19 31 36</t>
        </is>
      </c>
    </row>
    <row r="227">
      <c r="A227" s="64" t="n">
        <v>226</v>
      </c>
      <c r="B227" t="n">
        <v>0</v>
      </c>
      <c r="C227" t="n">
        <v>1</v>
      </c>
      <c r="D227" t="n">
        <v>0</v>
      </c>
      <c r="E227" t="n">
        <v>0</v>
      </c>
      <c r="F227" t="n">
        <v>0</v>
      </c>
      <c r="G227" t="n">
        <v>1</v>
      </c>
      <c r="H227" t="n">
        <v>0</v>
      </c>
      <c r="I227" t="n">
        <v>1</v>
      </c>
      <c r="J227" t="n">
        <v>0</v>
      </c>
      <c r="K227" t="n">
        <v>0</v>
      </c>
      <c r="L227" t="n">
        <v>0</v>
      </c>
      <c r="M227" t="n">
        <v>0</v>
      </c>
      <c r="N227" t="n">
        <v>0</v>
      </c>
      <c r="O227" t="n">
        <v>1</v>
      </c>
      <c r="P227" t="n">
        <v>0</v>
      </c>
      <c r="Q227" t="n">
        <v>0</v>
      </c>
      <c r="R227" t="n">
        <v>0</v>
      </c>
      <c r="S227" t="n">
        <v>0</v>
      </c>
      <c r="T227" t="n">
        <v>0</v>
      </c>
      <c r="U227" t="n">
        <v>0</v>
      </c>
      <c r="V227" t="n">
        <v>1</v>
      </c>
      <c r="W227" t="n">
        <v>1</v>
      </c>
      <c r="X227" t="n">
        <v>0</v>
      </c>
      <c r="Y227" t="n">
        <v>0</v>
      </c>
      <c r="Z227" t="n">
        <v>0</v>
      </c>
      <c r="AA227" t="n">
        <v>0</v>
      </c>
      <c r="AB227" t="n">
        <v>0</v>
      </c>
      <c r="AC227" t="n">
        <v>0</v>
      </c>
      <c r="AD227" t="n">
        <v>0</v>
      </c>
      <c r="AE227" t="n">
        <v>0</v>
      </c>
      <c r="AF227" t="n">
        <v>0</v>
      </c>
      <c r="AG227" t="n">
        <v>0</v>
      </c>
      <c r="AH227" t="n">
        <v>0</v>
      </c>
      <c r="AI227" t="n">
        <v>0</v>
      </c>
      <c r="AJ227" t="n">
        <v>0</v>
      </c>
      <c r="AK227" t="n">
        <v>0</v>
      </c>
      <c r="AL227" t="n">
        <v>0</v>
      </c>
      <c r="AM227" t="n">
        <v>0</v>
      </c>
      <c r="AN227" t="n">
        <v>0</v>
      </c>
      <c r="AO227" t="n">
        <v>0</v>
      </c>
      <c r="AP227" t="n">
        <v>0</v>
      </c>
      <c r="AQ227" t="n">
        <v>0</v>
      </c>
      <c r="AR227" t="n">
        <v>0</v>
      </c>
      <c r="AS227" t="n">
        <v>0</v>
      </c>
      <c r="AT227" t="n">
        <v>0</v>
      </c>
      <c r="AU227" s="63" t="n">
        <v>34</v>
      </c>
      <c r="AV227" s="64">
        <f>IFERROR(INDEX($B227:$AT227,1,'번호선택_참고표'!$C$55),0)+IFERROR(INDEX($B227:$AT227,1,'번호선택_참고표'!$D$55),0)+IFERROR(INDEX($B227:$AT227,1,'번호선택_참고표'!$E$55),0)+IFERROR(INDEX($B227:$AT227,1,'번호선택_참고표'!$F$55),0)+IFERROR(INDEX($B227:$AT227,1,'번호선택_참고표'!$G$55),0)+IFERROR(INDEX($B227:$AT227,1,'번호선택_참고표'!$H$55),0)</f>
        <v/>
      </c>
      <c r="AW227" s="64">
        <f>IF(OR('번호선택_참고표'!$C$55=$AU227,'번호선택_참고표'!$D$55=$AU227,'번호선택_참고표'!$E$55=$AU227,'번호선택_참고표'!$F$55=$AU227,'번호선택_참고표'!$G$55=$AU227,'번호선택_참고표'!$H$55=$AU227),1,0)</f>
        <v/>
      </c>
      <c r="AX227" s="64">
        <f>IF(AV227=6,6,IF(AND(AV227=5,AW227=1),5,IF(AND(AV227=5,AW227=0),4,IF(AV227=4,3,IF(AV227=3,2,0)))))</f>
        <v/>
      </c>
      <c r="AY227" s="64">
        <f>IF(AV227=6,"1등",IF(AND(AV227=5,AW227=1),"2등",IF(AND(AV227=5,AW227=0),"3등",IF(AV227=4,"4등",IF(AV227=3,"5등","-")))))</f>
        <v/>
      </c>
      <c r="AZ227" s="64">
        <f>AV227*10000+AW227*1000+ROW()</f>
        <v/>
      </c>
      <c r="BB227" s="63" t="inlineStr">
        <is>
          <t>2 6 8 14 21 22</t>
        </is>
      </c>
    </row>
    <row r="228">
      <c r="A228" s="64" t="n">
        <v>227</v>
      </c>
      <c r="B228" t="n">
        <v>0</v>
      </c>
      <c r="C228" t="n">
        <v>0</v>
      </c>
      <c r="D228" t="n">
        <v>0</v>
      </c>
      <c r="E228" t="n">
        <v>1</v>
      </c>
      <c r="F228" t="n">
        <v>1</v>
      </c>
      <c r="G228" t="n">
        <v>0</v>
      </c>
      <c r="H228" t="n">
        <v>0</v>
      </c>
      <c r="I228" t="n">
        <v>0</v>
      </c>
      <c r="J228" t="n">
        <v>0</v>
      </c>
      <c r="K228" t="n">
        <v>0</v>
      </c>
      <c r="L228" t="n">
        <v>0</v>
      </c>
      <c r="M228" t="n">
        <v>0</v>
      </c>
      <c r="N228" t="n">
        <v>0</v>
      </c>
      <c r="O228" t="n">
        <v>0</v>
      </c>
      <c r="P228" t="n">
        <v>1</v>
      </c>
      <c r="Q228" t="n">
        <v>1</v>
      </c>
      <c r="R228" t="n">
        <v>0</v>
      </c>
      <c r="S228" t="n">
        <v>0</v>
      </c>
      <c r="T228" t="n">
        <v>0</v>
      </c>
      <c r="U228" t="n">
        <v>0</v>
      </c>
      <c r="V228" t="n">
        <v>0</v>
      </c>
      <c r="W228" t="n">
        <v>1</v>
      </c>
      <c r="X228" t="n">
        <v>0</v>
      </c>
      <c r="Y228" t="n">
        <v>0</v>
      </c>
      <c r="Z228" t="n">
        <v>0</v>
      </c>
      <c r="AA228" t="n">
        <v>0</v>
      </c>
      <c r="AB228" t="n">
        <v>0</v>
      </c>
      <c r="AC228" t="n">
        <v>0</v>
      </c>
      <c r="AD228" t="n">
        <v>0</v>
      </c>
      <c r="AE228" t="n">
        <v>0</v>
      </c>
      <c r="AF228" t="n">
        <v>0</v>
      </c>
      <c r="AG228" t="n">
        <v>0</v>
      </c>
      <c r="AH228" t="n">
        <v>0</v>
      </c>
      <c r="AI228" t="n">
        <v>0</v>
      </c>
      <c r="AJ228" t="n">
        <v>0</v>
      </c>
      <c r="AK228" t="n">
        <v>0</v>
      </c>
      <c r="AL228" t="n">
        <v>0</v>
      </c>
      <c r="AM228" t="n">
        <v>0</v>
      </c>
      <c r="AN228" t="n">
        <v>0</v>
      </c>
      <c r="AO228" t="n">
        <v>0</v>
      </c>
      <c r="AP228" t="n">
        <v>0</v>
      </c>
      <c r="AQ228" t="n">
        <v>1</v>
      </c>
      <c r="AR228" t="n">
        <v>0</v>
      </c>
      <c r="AS228" t="n">
        <v>0</v>
      </c>
      <c r="AT228" t="n">
        <v>0</v>
      </c>
      <c r="AU228" s="63" t="n">
        <v>2</v>
      </c>
      <c r="AV228" s="64">
        <f>IFERROR(INDEX($B228:$AT228,1,'번호선택_참고표'!$C$55),0)+IFERROR(INDEX($B228:$AT228,1,'번호선택_참고표'!$D$55),0)+IFERROR(INDEX($B228:$AT228,1,'번호선택_참고표'!$E$55),0)+IFERROR(INDEX($B228:$AT228,1,'번호선택_참고표'!$F$55),0)+IFERROR(INDEX($B228:$AT228,1,'번호선택_참고표'!$G$55),0)+IFERROR(INDEX($B228:$AT228,1,'번호선택_참고표'!$H$55),0)</f>
        <v/>
      </c>
      <c r="AW228" s="64">
        <f>IF(OR('번호선택_참고표'!$C$55=$AU228,'번호선택_참고표'!$D$55=$AU228,'번호선택_참고표'!$E$55=$AU228,'번호선택_참고표'!$F$55=$AU228,'번호선택_참고표'!$G$55=$AU228,'번호선택_참고표'!$H$55=$AU228),1,0)</f>
        <v/>
      </c>
      <c r="AX228" s="64">
        <f>IF(AV228=6,6,IF(AND(AV228=5,AW228=1),5,IF(AND(AV228=5,AW228=0),4,IF(AV228=4,3,IF(AV228=3,2,0)))))</f>
        <v/>
      </c>
      <c r="AY228" s="64">
        <f>IF(AV228=6,"1등",IF(AND(AV228=5,AW228=1),"2등",IF(AND(AV228=5,AW228=0),"3등",IF(AV228=4,"4등",IF(AV228=3,"5등","-")))))</f>
        <v/>
      </c>
      <c r="AZ228" s="64">
        <f>AV228*10000+AW228*1000+ROW()</f>
        <v/>
      </c>
      <c r="BB228" s="63" t="inlineStr">
        <is>
          <t>4 5 15 16 22 42</t>
        </is>
      </c>
    </row>
    <row r="229">
      <c r="A229" s="64" t="n">
        <v>228</v>
      </c>
      <c r="B229" t="n">
        <v>0</v>
      </c>
      <c r="C229" t="n">
        <v>0</v>
      </c>
      <c r="D229" t="n">
        <v>0</v>
      </c>
      <c r="E229" t="n">
        <v>0</v>
      </c>
      <c r="F229" t="n">
        <v>0</v>
      </c>
      <c r="G229" t="n">
        <v>0</v>
      </c>
      <c r="H229" t="n">
        <v>0</v>
      </c>
      <c r="I229" t="n">
        <v>0</v>
      </c>
      <c r="J229" t="n">
        <v>0</v>
      </c>
      <c r="K229" t="n">
        <v>0</v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0</v>
      </c>
      <c r="R229" t="n">
        <v>1</v>
      </c>
      <c r="S229" t="n">
        <v>0</v>
      </c>
      <c r="T229" t="n">
        <v>0</v>
      </c>
      <c r="U229" t="n">
        <v>0</v>
      </c>
      <c r="V229" t="n">
        <v>0</v>
      </c>
      <c r="W229" t="n">
        <v>0</v>
      </c>
      <c r="X229" t="n">
        <v>0</v>
      </c>
      <c r="Y229" t="n">
        <v>0</v>
      </c>
      <c r="Z229" t="n">
        <v>1</v>
      </c>
      <c r="AA229" t="n">
        <v>0</v>
      </c>
      <c r="AB229" t="n">
        <v>0</v>
      </c>
      <c r="AC229" t="n">
        <v>0</v>
      </c>
      <c r="AD229" t="n">
        <v>0</v>
      </c>
      <c r="AE229" t="n">
        <v>0</v>
      </c>
      <c r="AF229" t="n">
        <v>0</v>
      </c>
      <c r="AG229" t="n">
        <v>0</v>
      </c>
      <c r="AH229" t="n">
        <v>0</v>
      </c>
      <c r="AI229" t="n">
        <v>0</v>
      </c>
      <c r="AJ229" t="n">
        <v>1</v>
      </c>
      <c r="AK229" t="n">
        <v>1</v>
      </c>
      <c r="AL229" t="n">
        <v>0</v>
      </c>
      <c r="AM229" t="n">
        <v>0</v>
      </c>
      <c r="AN229" t="n">
        <v>1</v>
      </c>
      <c r="AO229" t="n">
        <v>0</v>
      </c>
      <c r="AP229" t="n">
        <v>0</v>
      </c>
      <c r="AQ229" t="n">
        <v>0</v>
      </c>
      <c r="AR229" t="n">
        <v>0</v>
      </c>
      <c r="AS229" t="n">
        <v>1</v>
      </c>
      <c r="AT229" t="n">
        <v>0</v>
      </c>
      <c r="AU229" s="63" t="n">
        <v>23</v>
      </c>
      <c r="AV229" s="64">
        <f>IFERROR(INDEX($B229:$AT229,1,'번호선택_참고표'!$C$55),0)+IFERROR(INDEX($B229:$AT229,1,'번호선택_참고표'!$D$55),0)+IFERROR(INDEX($B229:$AT229,1,'번호선택_참고표'!$E$55),0)+IFERROR(INDEX($B229:$AT229,1,'번호선택_참고표'!$F$55),0)+IFERROR(INDEX($B229:$AT229,1,'번호선택_참고표'!$G$55),0)+IFERROR(INDEX($B229:$AT229,1,'번호선택_참고표'!$H$55),0)</f>
        <v/>
      </c>
      <c r="AW229" s="64">
        <f>IF(OR('번호선택_참고표'!$C$55=$AU229,'번호선택_참고표'!$D$55=$AU229,'번호선택_참고표'!$E$55=$AU229,'번호선택_참고표'!$F$55=$AU229,'번호선택_참고표'!$G$55=$AU229,'번호선택_참고표'!$H$55=$AU229),1,0)</f>
        <v/>
      </c>
      <c r="AX229" s="64">
        <f>IF(AV229=6,6,IF(AND(AV229=5,AW229=1),5,IF(AND(AV229=5,AW229=0),4,IF(AV229=4,3,IF(AV229=3,2,0)))))</f>
        <v/>
      </c>
      <c r="AY229" s="64">
        <f>IF(AV229=6,"1등",IF(AND(AV229=5,AW229=1),"2등",IF(AND(AV229=5,AW229=0),"3등",IF(AV229=4,"4등",IF(AV229=3,"5등","-")))))</f>
        <v/>
      </c>
      <c r="AZ229" s="64">
        <f>AV229*10000+AW229*1000+ROW()</f>
        <v/>
      </c>
      <c r="BB229" s="63" t="inlineStr">
        <is>
          <t>17 25 35 36 39 44</t>
        </is>
      </c>
    </row>
    <row r="230">
      <c r="A230" s="64" t="n">
        <v>229</v>
      </c>
      <c r="B230" t="n">
        <v>0</v>
      </c>
      <c r="C230" t="n">
        <v>0</v>
      </c>
      <c r="D230" t="n">
        <v>0</v>
      </c>
      <c r="E230" t="n">
        <v>1</v>
      </c>
      <c r="F230" t="n">
        <v>1</v>
      </c>
      <c r="G230" t="n">
        <v>0</v>
      </c>
      <c r="H230" t="n">
        <v>0</v>
      </c>
      <c r="I230" t="n">
        <v>0</v>
      </c>
      <c r="J230" t="n">
        <v>1</v>
      </c>
      <c r="K230" t="n">
        <v>0</v>
      </c>
      <c r="L230" t="n">
        <v>1</v>
      </c>
      <c r="M230" t="n">
        <v>0</v>
      </c>
      <c r="N230" t="n">
        <v>0</v>
      </c>
      <c r="O230" t="n">
        <v>0</v>
      </c>
      <c r="P230" t="n">
        <v>0</v>
      </c>
      <c r="Q230" t="n">
        <v>0</v>
      </c>
      <c r="R230" t="n">
        <v>0</v>
      </c>
      <c r="S230" t="n">
        <v>0</v>
      </c>
      <c r="T230" t="n">
        <v>0</v>
      </c>
      <c r="U230" t="n">
        <v>0</v>
      </c>
      <c r="V230" t="n">
        <v>0</v>
      </c>
      <c r="W230" t="n">
        <v>0</v>
      </c>
      <c r="X230" t="n">
        <v>1</v>
      </c>
      <c r="Y230" t="n">
        <v>0</v>
      </c>
      <c r="Z230" t="n">
        <v>0</v>
      </c>
      <c r="AA230" t="n">
        <v>0</v>
      </c>
      <c r="AB230" t="n">
        <v>0</v>
      </c>
      <c r="AC230" t="n">
        <v>0</v>
      </c>
      <c r="AD230" t="n">
        <v>0</v>
      </c>
      <c r="AE230" t="n">
        <v>0</v>
      </c>
      <c r="AF230" t="n">
        <v>0</v>
      </c>
      <c r="AG230" t="n">
        <v>0</v>
      </c>
      <c r="AH230" t="n">
        <v>0</v>
      </c>
      <c r="AI230" t="n">
        <v>0</v>
      </c>
      <c r="AJ230" t="n">
        <v>0</v>
      </c>
      <c r="AK230" t="n">
        <v>0</v>
      </c>
      <c r="AL230" t="n">
        <v>0</v>
      </c>
      <c r="AM230" t="n">
        <v>1</v>
      </c>
      <c r="AN230" t="n">
        <v>0</v>
      </c>
      <c r="AO230" t="n">
        <v>0</v>
      </c>
      <c r="AP230" t="n">
        <v>0</v>
      </c>
      <c r="AQ230" t="n">
        <v>0</v>
      </c>
      <c r="AR230" t="n">
        <v>0</v>
      </c>
      <c r="AS230" t="n">
        <v>0</v>
      </c>
      <c r="AT230" t="n">
        <v>0</v>
      </c>
      <c r="AU230" s="63" t="n">
        <v>35</v>
      </c>
      <c r="AV230" s="64">
        <f>IFERROR(INDEX($B230:$AT230,1,'번호선택_참고표'!$C$55),0)+IFERROR(INDEX($B230:$AT230,1,'번호선택_참고표'!$D$55),0)+IFERROR(INDEX($B230:$AT230,1,'번호선택_참고표'!$E$55),0)+IFERROR(INDEX($B230:$AT230,1,'번호선택_참고표'!$F$55),0)+IFERROR(INDEX($B230:$AT230,1,'번호선택_참고표'!$G$55),0)+IFERROR(INDEX($B230:$AT230,1,'번호선택_참고표'!$H$55),0)</f>
        <v/>
      </c>
      <c r="AW230" s="64">
        <f>IF(OR('번호선택_참고표'!$C$55=$AU230,'번호선택_참고표'!$D$55=$AU230,'번호선택_참고표'!$E$55=$AU230,'번호선택_참고표'!$F$55=$AU230,'번호선택_참고표'!$G$55=$AU230,'번호선택_참고표'!$H$55=$AU230),1,0)</f>
        <v/>
      </c>
      <c r="AX230" s="64">
        <f>IF(AV230=6,6,IF(AND(AV230=5,AW230=1),5,IF(AND(AV230=5,AW230=0),4,IF(AV230=4,3,IF(AV230=3,2,0)))))</f>
        <v/>
      </c>
      <c r="AY230" s="64">
        <f>IF(AV230=6,"1등",IF(AND(AV230=5,AW230=1),"2등",IF(AND(AV230=5,AW230=0),"3등",IF(AV230=4,"4등",IF(AV230=3,"5등","-")))))</f>
        <v/>
      </c>
      <c r="AZ230" s="64">
        <f>AV230*10000+AW230*1000+ROW()</f>
        <v/>
      </c>
      <c r="BB230" s="63" t="inlineStr">
        <is>
          <t>4 5 9 11 23 38</t>
        </is>
      </c>
    </row>
    <row r="231">
      <c r="A231" s="64" t="n">
        <v>230</v>
      </c>
      <c r="B231" t="n">
        <v>0</v>
      </c>
      <c r="C231" t="n">
        <v>0</v>
      </c>
      <c r="D231" t="n">
        <v>0</v>
      </c>
      <c r="E231" t="n">
        <v>0</v>
      </c>
      <c r="F231" t="n">
        <v>1</v>
      </c>
      <c r="G231" t="n">
        <v>0</v>
      </c>
      <c r="H231" t="n">
        <v>0</v>
      </c>
      <c r="I231" t="n">
        <v>0</v>
      </c>
      <c r="J231" t="n">
        <v>0</v>
      </c>
      <c r="K231" t="n">
        <v>0</v>
      </c>
      <c r="L231" t="n">
        <v>1</v>
      </c>
      <c r="M231" t="n">
        <v>0</v>
      </c>
      <c r="N231" t="n">
        <v>0</v>
      </c>
      <c r="O231" t="n">
        <v>1</v>
      </c>
      <c r="P231" t="n">
        <v>0</v>
      </c>
      <c r="Q231" t="n">
        <v>0</v>
      </c>
      <c r="R231" t="n">
        <v>0</v>
      </c>
      <c r="S231" t="n">
        <v>0</v>
      </c>
      <c r="T231" t="n">
        <v>0</v>
      </c>
      <c r="U231" t="n">
        <v>0</v>
      </c>
      <c r="V231" t="n">
        <v>0</v>
      </c>
      <c r="W231" t="n">
        <v>0</v>
      </c>
      <c r="X231" t="n">
        <v>0</v>
      </c>
      <c r="Y231" t="n">
        <v>0</v>
      </c>
      <c r="Z231" t="n">
        <v>0</v>
      </c>
      <c r="AA231" t="n">
        <v>0</v>
      </c>
      <c r="AB231" t="n">
        <v>0</v>
      </c>
      <c r="AC231" t="n">
        <v>0</v>
      </c>
      <c r="AD231" t="n">
        <v>1</v>
      </c>
      <c r="AE231" t="n">
        <v>0</v>
      </c>
      <c r="AF231" t="n">
        <v>0</v>
      </c>
      <c r="AG231" t="n">
        <v>1</v>
      </c>
      <c r="AH231" t="n">
        <v>1</v>
      </c>
      <c r="AI231" t="n">
        <v>0</v>
      </c>
      <c r="AJ231" t="n">
        <v>0</v>
      </c>
      <c r="AK231" t="n">
        <v>0</v>
      </c>
      <c r="AL231" t="n">
        <v>0</v>
      </c>
      <c r="AM231" t="n">
        <v>0</v>
      </c>
      <c r="AN231" t="n">
        <v>0</v>
      </c>
      <c r="AO231" t="n">
        <v>0</v>
      </c>
      <c r="AP231" t="n">
        <v>0</v>
      </c>
      <c r="AQ231" t="n">
        <v>0</v>
      </c>
      <c r="AR231" t="n">
        <v>0</v>
      </c>
      <c r="AS231" t="n">
        <v>0</v>
      </c>
      <c r="AT231" t="n">
        <v>0</v>
      </c>
      <c r="AU231" s="63" t="n">
        <v>12</v>
      </c>
      <c r="AV231" s="64">
        <f>IFERROR(INDEX($B231:$AT231,1,'번호선택_참고표'!$C$55),0)+IFERROR(INDEX($B231:$AT231,1,'번호선택_참고표'!$D$55),0)+IFERROR(INDEX($B231:$AT231,1,'번호선택_참고표'!$E$55),0)+IFERROR(INDEX($B231:$AT231,1,'번호선택_참고표'!$F$55),0)+IFERROR(INDEX($B231:$AT231,1,'번호선택_참고표'!$G$55),0)+IFERROR(INDEX($B231:$AT231,1,'번호선택_참고표'!$H$55),0)</f>
        <v/>
      </c>
      <c r="AW231" s="64">
        <f>IF(OR('번호선택_참고표'!$C$55=$AU231,'번호선택_참고표'!$D$55=$AU231,'번호선택_참고표'!$E$55=$AU231,'번호선택_참고표'!$F$55=$AU231,'번호선택_참고표'!$G$55=$AU231,'번호선택_참고표'!$H$55=$AU231),1,0)</f>
        <v/>
      </c>
      <c r="AX231" s="64">
        <f>IF(AV231=6,6,IF(AND(AV231=5,AW231=1),5,IF(AND(AV231=5,AW231=0),4,IF(AV231=4,3,IF(AV231=3,2,0)))))</f>
        <v/>
      </c>
      <c r="AY231" s="64">
        <f>IF(AV231=6,"1등",IF(AND(AV231=5,AW231=1),"2등",IF(AND(AV231=5,AW231=0),"3등",IF(AV231=4,"4등",IF(AV231=3,"5등","-")))))</f>
        <v/>
      </c>
      <c r="AZ231" s="64">
        <f>AV231*10000+AW231*1000+ROW()</f>
        <v/>
      </c>
      <c r="BB231" s="63" t="inlineStr">
        <is>
          <t>5 11 14 29 32 33</t>
        </is>
      </c>
    </row>
    <row r="232">
      <c r="A232" s="64" t="n">
        <v>231</v>
      </c>
      <c r="B232" t="n">
        <v>0</v>
      </c>
      <c r="C232" t="n">
        <v>0</v>
      </c>
      <c r="D232" t="n">
        <v>0</v>
      </c>
      <c r="E232" t="n">
        <v>0</v>
      </c>
      <c r="F232" t="n">
        <v>1</v>
      </c>
      <c r="G232" t="n">
        <v>0</v>
      </c>
      <c r="H232" t="n">
        <v>0</v>
      </c>
      <c r="I232" t="n">
        <v>0</v>
      </c>
      <c r="J232" t="n">
        <v>0</v>
      </c>
      <c r="K232" t="n">
        <v>1</v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0</v>
      </c>
      <c r="R232" t="n">
        <v>0</v>
      </c>
      <c r="S232" t="n">
        <v>0</v>
      </c>
      <c r="T232" t="n">
        <v>1</v>
      </c>
      <c r="U232" t="n">
        <v>0</v>
      </c>
      <c r="V232" t="n">
        <v>0</v>
      </c>
      <c r="W232" t="n">
        <v>0</v>
      </c>
      <c r="X232" t="n">
        <v>0</v>
      </c>
      <c r="Y232" t="n">
        <v>0</v>
      </c>
      <c r="Z232" t="n">
        <v>0</v>
      </c>
      <c r="AA232" t="n">
        <v>0</v>
      </c>
      <c r="AB232" t="n">
        <v>0</v>
      </c>
      <c r="AC232" t="n">
        <v>0</v>
      </c>
      <c r="AD232" t="n">
        <v>0</v>
      </c>
      <c r="AE232" t="n">
        <v>0</v>
      </c>
      <c r="AF232" t="n">
        <v>1</v>
      </c>
      <c r="AG232" t="n">
        <v>0</v>
      </c>
      <c r="AH232" t="n">
        <v>0</v>
      </c>
      <c r="AI232" t="n">
        <v>0</v>
      </c>
      <c r="AJ232" t="n">
        <v>0</v>
      </c>
      <c r="AK232" t="n">
        <v>0</v>
      </c>
      <c r="AL232" t="n">
        <v>0</v>
      </c>
      <c r="AM232" t="n">
        <v>0</v>
      </c>
      <c r="AN232" t="n">
        <v>0</v>
      </c>
      <c r="AO232" t="n">
        <v>0</v>
      </c>
      <c r="AP232" t="n">
        <v>0</v>
      </c>
      <c r="AQ232" t="n">
        <v>0</v>
      </c>
      <c r="AR232" t="n">
        <v>0</v>
      </c>
      <c r="AS232" t="n">
        <v>1</v>
      </c>
      <c r="AT232" t="n">
        <v>1</v>
      </c>
      <c r="AU232" s="63" t="n">
        <v>27</v>
      </c>
      <c r="AV232" s="64">
        <f>IFERROR(INDEX($B232:$AT232,1,'번호선택_참고표'!$C$55),0)+IFERROR(INDEX($B232:$AT232,1,'번호선택_참고표'!$D$55),0)+IFERROR(INDEX($B232:$AT232,1,'번호선택_참고표'!$E$55),0)+IFERROR(INDEX($B232:$AT232,1,'번호선택_참고표'!$F$55),0)+IFERROR(INDEX($B232:$AT232,1,'번호선택_참고표'!$G$55),0)+IFERROR(INDEX($B232:$AT232,1,'번호선택_참고표'!$H$55),0)</f>
        <v/>
      </c>
      <c r="AW232" s="64">
        <f>IF(OR('번호선택_참고표'!$C$55=$AU232,'번호선택_참고표'!$D$55=$AU232,'번호선택_참고표'!$E$55=$AU232,'번호선택_참고표'!$F$55=$AU232,'번호선택_참고표'!$G$55=$AU232,'번호선택_참고표'!$H$55=$AU232),1,0)</f>
        <v/>
      </c>
      <c r="AX232" s="64">
        <f>IF(AV232=6,6,IF(AND(AV232=5,AW232=1),5,IF(AND(AV232=5,AW232=0),4,IF(AV232=4,3,IF(AV232=3,2,0)))))</f>
        <v/>
      </c>
      <c r="AY232" s="64">
        <f>IF(AV232=6,"1등",IF(AND(AV232=5,AW232=1),"2등",IF(AND(AV232=5,AW232=0),"3등",IF(AV232=4,"4등",IF(AV232=3,"5등","-")))))</f>
        <v/>
      </c>
      <c r="AZ232" s="64">
        <f>AV232*10000+AW232*1000+ROW()</f>
        <v/>
      </c>
      <c r="BB232" s="63" t="inlineStr">
        <is>
          <t>5 10 19 31 44 45</t>
        </is>
      </c>
    </row>
    <row r="233">
      <c r="A233" s="64" t="n">
        <v>232</v>
      </c>
      <c r="B233" t="n">
        <v>0</v>
      </c>
      <c r="C233" t="n">
        <v>0</v>
      </c>
      <c r="D233" t="n">
        <v>0</v>
      </c>
      <c r="E233" t="n">
        <v>0</v>
      </c>
      <c r="F233" t="n">
        <v>0</v>
      </c>
      <c r="G233" t="n">
        <v>0</v>
      </c>
      <c r="H233" t="n">
        <v>0</v>
      </c>
      <c r="I233" t="n">
        <v>1</v>
      </c>
      <c r="J233" t="n">
        <v>1</v>
      </c>
      <c r="K233" t="n">
        <v>1</v>
      </c>
      <c r="L233" t="n">
        <v>0</v>
      </c>
      <c r="M233" t="n">
        <v>1</v>
      </c>
      <c r="N233" t="n">
        <v>0</v>
      </c>
      <c r="O233" t="n">
        <v>0</v>
      </c>
      <c r="P233" t="n">
        <v>0</v>
      </c>
      <c r="Q233" t="n">
        <v>0</v>
      </c>
      <c r="R233" t="n">
        <v>0</v>
      </c>
      <c r="S233" t="n">
        <v>0</v>
      </c>
      <c r="T233" t="n">
        <v>0</v>
      </c>
      <c r="U233" t="n">
        <v>0</v>
      </c>
      <c r="V233" t="n">
        <v>0</v>
      </c>
      <c r="W233" t="n">
        <v>0</v>
      </c>
      <c r="X233" t="n">
        <v>0</v>
      </c>
      <c r="Y233" t="n">
        <v>1</v>
      </c>
      <c r="Z233" t="n">
        <v>0</v>
      </c>
      <c r="AA233" t="n">
        <v>0</v>
      </c>
      <c r="AB233" t="n">
        <v>0</v>
      </c>
      <c r="AC233" t="n">
        <v>0</v>
      </c>
      <c r="AD233" t="n">
        <v>0</v>
      </c>
      <c r="AE233" t="n">
        <v>0</v>
      </c>
      <c r="AF233" t="n">
        <v>0</v>
      </c>
      <c r="AG233" t="n">
        <v>0</v>
      </c>
      <c r="AH233" t="n">
        <v>0</v>
      </c>
      <c r="AI233" t="n">
        <v>0</v>
      </c>
      <c r="AJ233" t="n">
        <v>0</v>
      </c>
      <c r="AK233" t="n">
        <v>0</v>
      </c>
      <c r="AL233" t="n">
        <v>0</v>
      </c>
      <c r="AM233" t="n">
        <v>0</v>
      </c>
      <c r="AN233" t="n">
        <v>0</v>
      </c>
      <c r="AO233" t="n">
        <v>0</v>
      </c>
      <c r="AP233" t="n">
        <v>0</v>
      </c>
      <c r="AQ233" t="n">
        <v>0</v>
      </c>
      <c r="AR233" t="n">
        <v>0</v>
      </c>
      <c r="AS233" t="n">
        <v>1</v>
      </c>
      <c r="AT233" t="n">
        <v>0</v>
      </c>
      <c r="AU233" s="63" t="n">
        <v>35</v>
      </c>
      <c r="AV233" s="64">
        <f>IFERROR(INDEX($B233:$AT233,1,'번호선택_참고표'!$C$55),0)+IFERROR(INDEX($B233:$AT233,1,'번호선택_참고표'!$D$55),0)+IFERROR(INDEX($B233:$AT233,1,'번호선택_참고표'!$E$55),0)+IFERROR(INDEX($B233:$AT233,1,'번호선택_참고표'!$F$55),0)+IFERROR(INDEX($B233:$AT233,1,'번호선택_참고표'!$G$55),0)+IFERROR(INDEX($B233:$AT233,1,'번호선택_참고표'!$H$55),0)</f>
        <v/>
      </c>
      <c r="AW233" s="64">
        <f>IF(OR('번호선택_참고표'!$C$55=$AU233,'번호선택_참고표'!$D$55=$AU233,'번호선택_참고표'!$E$55=$AU233,'번호선택_참고표'!$F$55=$AU233,'번호선택_참고표'!$G$55=$AU233,'번호선택_참고표'!$H$55=$AU233),1,0)</f>
        <v/>
      </c>
      <c r="AX233" s="64">
        <f>IF(AV233=6,6,IF(AND(AV233=5,AW233=1),5,IF(AND(AV233=5,AW233=0),4,IF(AV233=4,3,IF(AV233=3,2,0)))))</f>
        <v/>
      </c>
      <c r="AY233" s="64">
        <f>IF(AV233=6,"1등",IF(AND(AV233=5,AW233=1),"2등",IF(AND(AV233=5,AW233=0),"3등",IF(AV233=4,"4등",IF(AV233=3,"5등","-")))))</f>
        <v/>
      </c>
      <c r="AZ233" s="64">
        <f>AV233*10000+AW233*1000+ROW()</f>
        <v/>
      </c>
      <c r="BB233" s="63" t="inlineStr">
        <is>
          <t>8 9 10 12 24 44</t>
        </is>
      </c>
    </row>
    <row r="234">
      <c r="A234" s="64" t="n">
        <v>233</v>
      </c>
      <c r="B234" t="n">
        <v>0</v>
      </c>
      <c r="C234" t="n">
        <v>0</v>
      </c>
      <c r="D234" t="n">
        <v>0</v>
      </c>
      <c r="E234" t="n">
        <v>1</v>
      </c>
      <c r="F234" t="n">
        <v>0</v>
      </c>
      <c r="G234" t="n">
        <v>1</v>
      </c>
      <c r="H234" t="n">
        <v>0</v>
      </c>
      <c r="I234" t="n">
        <v>0</v>
      </c>
      <c r="J234" t="n">
        <v>0</v>
      </c>
      <c r="K234" t="n">
        <v>0</v>
      </c>
      <c r="L234" t="n">
        <v>0</v>
      </c>
      <c r="M234" t="n">
        <v>0</v>
      </c>
      <c r="N234" t="n">
        <v>1</v>
      </c>
      <c r="O234" t="n">
        <v>0</v>
      </c>
      <c r="P234" t="n">
        <v>0</v>
      </c>
      <c r="Q234" t="n">
        <v>0</v>
      </c>
      <c r="R234" t="n">
        <v>1</v>
      </c>
      <c r="S234" t="n">
        <v>0</v>
      </c>
      <c r="T234" t="n">
        <v>0</v>
      </c>
      <c r="U234" t="n">
        <v>0</v>
      </c>
      <c r="V234" t="n">
        <v>0</v>
      </c>
      <c r="W234" t="n">
        <v>0</v>
      </c>
      <c r="X234" t="n">
        <v>0</v>
      </c>
      <c r="Y234" t="n">
        <v>0</v>
      </c>
      <c r="Z234" t="n">
        <v>0</v>
      </c>
      <c r="AA234" t="n">
        <v>0</v>
      </c>
      <c r="AB234" t="n">
        <v>0</v>
      </c>
      <c r="AC234" t="n">
        <v>1</v>
      </c>
      <c r="AD234" t="n">
        <v>0</v>
      </c>
      <c r="AE234" t="n">
        <v>0</v>
      </c>
      <c r="AF234" t="n">
        <v>0</v>
      </c>
      <c r="AG234" t="n">
        <v>0</v>
      </c>
      <c r="AH234" t="n">
        <v>0</v>
      </c>
      <c r="AI234" t="n">
        <v>0</v>
      </c>
      <c r="AJ234" t="n">
        <v>0</v>
      </c>
      <c r="AK234" t="n">
        <v>0</v>
      </c>
      <c r="AL234" t="n">
        <v>0</v>
      </c>
      <c r="AM234" t="n">
        <v>0</v>
      </c>
      <c r="AN234" t="n">
        <v>0</v>
      </c>
      <c r="AO234" t="n">
        <v>1</v>
      </c>
      <c r="AP234" t="n">
        <v>0</v>
      </c>
      <c r="AQ234" t="n">
        <v>0</v>
      </c>
      <c r="AR234" t="n">
        <v>0</v>
      </c>
      <c r="AS234" t="n">
        <v>0</v>
      </c>
      <c r="AT234" t="n">
        <v>0</v>
      </c>
      <c r="AU234" s="63" t="n">
        <v>39</v>
      </c>
      <c r="AV234" s="64">
        <f>IFERROR(INDEX($B234:$AT234,1,'번호선택_참고표'!$C$55),0)+IFERROR(INDEX($B234:$AT234,1,'번호선택_참고표'!$D$55),0)+IFERROR(INDEX($B234:$AT234,1,'번호선택_참고표'!$E$55),0)+IFERROR(INDEX($B234:$AT234,1,'번호선택_참고표'!$F$55),0)+IFERROR(INDEX($B234:$AT234,1,'번호선택_참고표'!$G$55),0)+IFERROR(INDEX($B234:$AT234,1,'번호선택_참고표'!$H$55),0)</f>
        <v/>
      </c>
      <c r="AW234" s="64">
        <f>IF(OR('번호선택_참고표'!$C$55=$AU234,'번호선택_참고표'!$D$55=$AU234,'번호선택_참고표'!$E$55=$AU234,'번호선택_참고표'!$F$55=$AU234,'번호선택_참고표'!$G$55=$AU234,'번호선택_참고표'!$H$55=$AU234),1,0)</f>
        <v/>
      </c>
      <c r="AX234" s="64">
        <f>IF(AV234=6,6,IF(AND(AV234=5,AW234=1),5,IF(AND(AV234=5,AW234=0),4,IF(AV234=4,3,IF(AV234=3,2,0)))))</f>
        <v/>
      </c>
      <c r="AY234" s="64">
        <f>IF(AV234=6,"1등",IF(AND(AV234=5,AW234=1),"2등",IF(AND(AV234=5,AW234=0),"3등",IF(AV234=4,"4등",IF(AV234=3,"5등","-")))))</f>
        <v/>
      </c>
      <c r="AZ234" s="64">
        <f>AV234*10000+AW234*1000+ROW()</f>
        <v/>
      </c>
      <c r="BB234" s="63" t="inlineStr">
        <is>
          <t>4 6 13 17 28 40</t>
        </is>
      </c>
    </row>
    <row r="235">
      <c r="A235" s="64" t="n">
        <v>234</v>
      </c>
      <c r="B235" t="n">
        <v>0</v>
      </c>
      <c r="C235" t="n">
        <v>0</v>
      </c>
      <c r="D235" t="n">
        <v>0</v>
      </c>
      <c r="E235" t="n">
        <v>0</v>
      </c>
      <c r="F235" t="n">
        <v>0</v>
      </c>
      <c r="G235" t="n">
        <v>0</v>
      </c>
      <c r="H235" t="n">
        <v>0</v>
      </c>
      <c r="I235" t="n">
        <v>0</v>
      </c>
      <c r="J235" t="n">
        <v>0</v>
      </c>
      <c r="K235" t="n">
        <v>0</v>
      </c>
      <c r="L235" t="n">
        <v>0</v>
      </c>
      <c r="M235" t="n">
        <v>0</v>
      </c>
      <c r="N235" t="n">
        <v>1</v>
      </c>
      <c r="O235" t="n">
        <v>0</v>
      </c>
      <c r="P235" t="n">
        <v>0</v>
      </c>
      <c r="Q235" t="n">
        <v>0</v>
      </c>
      <c r="R235" t="n">
        <v>0</v>
      </c>
      <c r="S235" t="n">
        <v>0</v>
      </c>
      <c r="T235" t="n">
        <v>0</v>
      </c>
      <c r="U235" t="n">
        <v>0</v>
      </c>
      <c r="V235" t="n">
        <v>1</v>
      </c>
      <c r="W235" t="n">
        <v>1</v>
      </c>
      <c r="X235" t="n">
        <v>0</v>
      </c>
      <c r="Y235" t="n">
        <v>1</v>
      </c>
      <c r="Z235" t="n">
        <v>0</v>
      </c>
      <c r="AA235" t="n">
        <v>1</v>
      </c>
      <c r="AB235" t="n">
        <v>0</v>
      </c>
      <c r="AC235" t="n">
        <v>0</v>
      </c>
      <c r="AD235" t="n">
        <v>0</v>
      </c>
      <c r="AE235" t="n">
        <v>0</v>
      </c>
      <c r="AF235" t="n">
        <v>0</v>
      </c>
      <c r="AG235" t="n">
        <v>0</v>
      </c>
      <c r="AH235" t="n">
        <v>0</v>
      </c>
      <c r="AI235" t="n">
        <v>0</v>
      </c>
      <c r="AJ235" t="n">
        <v>0</v>
      </c>
      <c r="AK235" t="n">
        <v>0</v>
      </c>
      <c r="AL235" t="n">
        <v>1</v>
      </c>
      <c r="AM235" t="n">
        <v>0</v>
      </c>
      <c r="AN235" t="n">
        <v>0</v>
      </c>
      <c r="AO235" t="n">
        <v>0</v>
      </c>
      <c r="AP235" t="n">
        <v>0</v>
      </c>
      <c r="AQ235" t="n">
        <v>0</v>
      </c>
      <c r="AR235" t="n">
        <v>0</v>
      </c>
      <c r="AS235" t="n">
        <v>0</v>
      </c>
      <c r="AT235" t="n">
        <v>0</v>
      </c>
      <c r="AU235" s="63" t="n">
        <v>4</v>
      </c>
      <c r="AV235" s="64">
        <f>IFERROR(INDEX($B235:$AT235,1,'번호선택_참고표'!$C$55),0)+IFERROR(INDEX($B235:$AT235,1,'번호선택_참고표'!$D$55),0)+IFERROR(INDEX($B235:$AT235,1,'번호선택_참고표'!$E$55),0)+IFERROR(INDEX($B235:$AT235,1,'번호선택_참고표'!$F$55),0)+IFERROR(INDEX($B235:$AT235,1,'번호선택_참고표'!$G$55),0)+IFERROR(INDEX($B235:$AT235,1,'번호선택_참고표'!$H$55),0)</f>
        <v/>
      </c>
      <c r="AW235" s="64">
        <f>IF(OR('번호선택_참고표'!$C$55=$AU235,'번호선택_참고표'!$D$55=$AU235,'번호선택_참고표'!$E$55=$AU235,'번호선택_참고표'!$F$55=$AU235,'번호선택_참고표'!$G$55=$AU235,'번호선택_참고표'!$H$55=$AU235),1,0)</f>
        <v/>
      </c>
      <c r="AX235" s="64">
        <f>IF(AV235=6,6,IF(AND(AV235=5,AW235=1),5,IF(AND(AV235=5,AW235=0),4,IF(AV235=4,3,IF(AV235=3,2,0)))))</f>
        <v/>
      </c>
      <c r="AY235" s="64">
        <f>IF(AV235=6,"1등",IF(AND(AV235=5,AW235=1),"2등",IF(AND(AV235=5,AW235=0),"3등",IF(AV235=4,"4등",IF(AV235=3,"5등","-")))))</f>
        <v/>
      </c>
      <c r="AZ235" s="64">
        <f>AV235*10000+AW235*1000+ROW()</f>
        <v/>
      </c>
      <c r="BB235" s="63" t="inlineStr">
        <is>
          <t>13 21 22 24 26 37</t>
        </is>
      </c>
    </row>
    <row r="236">
      <c r="A236" s="64" t="n">
        <v>235</v>
      </c>
      <c r="B236" t="n">
        <v>0</v>
      </c>
      <c r="C236" t="n">
        <v>0</v>
      </c>
      <c r="D236" t="n">
        <v>0</v>
      </c>
      <c r="E236" t="n">
        <v>0</v>
      </c>
      <c r="F236" t="n">
        <v>0</v>
      </c>
      <c r="G236" t="n">
        <v>0</v>
      </c>
      <c r="H236" t="n">
        <v>0</v>
      </c>
      <c r="I236" t="n">
        <v>0</v>
      </c>
      <c r="J236" t="n">
        <v>0</v>
      </c>
      <c r="K236" t="n">
        <v>0</v>
      </c>
      <c r="L236" t="n">
        <v>0</v>
      </c>
      <c r="M236" t="n">
        <v>0</v>
      </c>
      <c r="N236" t="n">
        <v>0</v>
      </c>
      <c r="O236" t="n">
        <v>0</v>
      </c>
      <c r="P236" t="n">
        <v>0</v>
      </c>
      <c r="Q236" t="n">
        <v>0</v>
      </c>
      <c r="R236" t="n">
        <v>0</v>
      </c>
      <c r="S236" t="n">
        <v>0</v>
      </c>
      <c r="T236" t="n">
        <v>0</v>
      </c>
      <c r="U236" t="n">
        <v>0</v>
      </c>
      <c r="V236" t="n">
        <v>1</v>
      </c>
      <c r="W236" t="n">
        <v>1</v>
      </c>
      <c r="X236" t="n">
        <v>0</v>
      </c>
      <c r="Y236" t="n">
        <v>0</v>
      </c>
      <c r="Z236" t="n">
        <v>0</v>
      </c>
      <c r="AA236" t="n">
        <v>1</v>
      </c>
      <c r="AB236" t="n">
        <v>1</v>
      </c>
      <c r="AC236" t="n">
        <v>0</v>
      </c>
      <c r="AD236" t="n">
        <v>0</v>
      </c>
      <c r="AE236" t="n">
        <v>0</v>
      </c>
      <c r="AF236" t="n">
        <v>1</v>
      </c>
      <c r="AG236" t="n">
        <v>0</v>
      </c>
      <c r="AH236" t="n">
        <v>0</v>
      </c>
      <c r="AI236" t="n">
        <v>0</v>
      </c>
      <c r="AJ236" t="n">
        <v>0</v>
      </c>
      <c r="AK236" t="n">
        <v>0</v>
      </c>
      <c r="AL236" t="n">
        <v>1</v>
      </c>
      <c r="AM236" t="n">
        <v>0</v>
      </c>
      <c r="AN236" t="n">
        <v>0</v>
      </c>
      <c r="AO236" t="n">
        <v>0</v>
      </c>
      <c r="AP236" t="n">
        <v>0</v>
      </c>
      <c r="AQ236" t="n">
        <v>0</v>
      </c>
      <c r="AR236" t="n">
        <v>0</v>
      </c>
      <c r="AS236" t="n">
        <v>0</v>
      </c>
      <c r="AT236" t="n">
        <v>0</v>
      </c>
      <c r="AU236" s="63" t="n">
        <v>8</v>
      </c>
      <c r="AV236" s="64">
        <f>IFERROR(INDEX($B236:$AT236,1,'번호선택_참고표'!$C$55),0)+IFERROR(INDEX($B236:$AT236,1,'번호선택_참고표'!$D$55),0)+IFERROR(INDEX($B236:$AT236,1,'번호선택_참고표'!$E$55),0)+IFERROR(INDEX($B236:$AT236,1,'번호선택_참고표'!$F$55),0)+IFERROR(INDEX($B236:$AT236,1,'번호선택_참고표'!$G$55),0)+IFERROR(INDEX($B236:$AT236,1,'번호선택_참고표'!$H$55),0)</f>
        <v/>
      </c>
      <c r="AW236" s="64">
        <f>IF(OR('번호선택_참고표'!$C$55=$AU236,'번호선택_참고표'!$D$55=$AU236,'번호선택_참고표'!$E$55=$AU236,'번호선택_참고표'!$F$55=$AU236,'번호선택_참고표'!$G$55=$AU236,'번호선택_참고표'!$H$55=$AU236),1,0)</f>
        <v/>
      </c>
      <c r="AX236" s="64">
        <f>IF(AV236=6,6,IF(AND(AV236=5,AW236=1),5,IF(AND(AV236=5,AW236=0),4,IF(AV236=4,3,IF(AV236=3,2,0)))))</f>
        <v/>
      </c>
      <c r="AY236" s="64">
        <f>IF(AV236=6,"1등",IF(AND(AV236=5,AW236=1),"2등",IF(AND(AV236=5,AW236=0),"3등",IF(AV236=4,"4등",IF(AV236=3,"5등","-")))))</f>
        <v/>
      </c>
      <c r="AZ236" s="64">
        <f>AV236*10000+AW236*1000+ROW()</f>
        <v/>
      </c>
      <c r="BB236" s="63" t="inlineStr">
        <is>
          <t>21 22 26 27 31 37</t>
        </is>
      </c>
    </row>
    <row r="237">
      <c r="A237" s="64" t="n">
        <v>236</v>
      </c>
      <c r="B237" t="n">
        <v>1</v>
      </c>
      <c r="C237" t="n">
        <v>0</v>
      </c>
      <c r="D237" t="n">
        <v>0</v>
      </c>
      <c r="E237" t="n">
        <v>1</v>
      </c>
      <c r="F237" t="n">
        <v>0</v>
      </c>
      <c r="G237" t="n">
        <v>0</v>
      </c>
      <c r="H237" t="n">
        <v>0</v>
      </c>
      <c r="I237" t="n">
        <v>1</v>
      </c>
      <c r="J237" t="n">
        <v>0</v>
      </c>
      <c r="K237" t="n">
        <v>0</v>
      </c>
      <c r="L237" t="n">
        <v>0</v>
      </c>
      <c r="M237" t="n">
        <v>0</v>
      </c>
      <c r="N237" t="n">
        <v>1</v>
      </c>
      <c r="O237" t="n">
        <v>0</v>
      </c>
      <c r="P237" t="n">
        <v>0</v>
      </c>
      <c r="Q237" t="n">
        <v>0</v>
      </c>
      <c r="R237" t="n">
        <v>0</v>
      </c>
      <c r="S237" t="n">
        <v>0</v>
      </c>
      <c r="T237" t="n">
        <v>0</v>
      </c>
      <c r="U237" t="n">
        <v>0</v>
      </c>
      <c r="V237" t="n">
        <v>0</v>
      </c>
      <c r="W237" t="n">
        <v>0</v>
      </c>
      <c r="X237" t="n">
        <v>0</v>
      </c>
      <c r="Y237" t="n">
        <v>0</v>
      </c>
      <c r="Z237" t="n">
        <v>0</v>
      </c>
      <c r="AA237" t="n">
        <v>0</v>
      </c>
      <c r="AB237" t="n">
        <v>0</v>
      </c>
      <c r="AC237" t="n">
        <v>0</v>
      </c>
      <c r="AD237" t="n">
        <v>0</v>
      </c>
      <c r="AE237" t="n">
        <v>0</v>
      </c>
      <c r="AF237" t="n">
        <v>0</v>
      </c>
      <c r="AG237" t="n">
        <v>0</v>
      </c>
      <c r="AH237" t="n">
        <v>0</v>
      </c>
      <c r="AI237" t="n">
        <v>0</v>
      </c>
      <c r="AJ237" t="n">
        <v>0</v>
      </c>
      <c r="AK237" t="n">
        <v>0</v>
      </c>
      <c r="AL237" t="n">
        <v>1</v>
      </c>
      <c r="AM237" t="n">
        <v>0</v>
      </c>
      <c r="AN237" t="n">
        <v>1</v>
      </c>
      <c r="AO237" t="n">
        <v>0</v>
      </c>
      <c r="AP237" t="n">
        <v>0</v>
      </c>
      <c r="AQ237" t="n">
        <v>0</v>
      </c>
      <c r="AR237" t="n">
        <v>0</v>
      </c>
      <c r="AS237" t="n">
        <v>0</v>
      </c>
      <c r="AT237" t="n">
        <v>0</v>
      </c>
      <c r="AU237" s="63" t="n">
        <v>7</v>
      </c>
      <c r="AV237" s="64">
        <f>IFERROR(INDEX($B237:$AT237,1,'번호선택_참고표'!$C$55),0)+IFERROR(INDEX($B237:$AT237,1,'번호선택_참고표'!$D$55),0)+IFERROR(INDEX($B237:$AT237,1,'번호선택_참고표'!$E$55),0)+IFERROR(INDEX($B237:$AT237,1,'번호선택_참고표'!$F$55),0)+IFERROR(INDEX($B237:$AT237,1,'번호선택_참고표'!$G$55),0)+IFERROR(INDEX($B237:$AT237,1,'번호선택_참고표'!$H$55),0)</f>
        <v/>
      </c>
      <c r="AW237" s="64">
        <f>IF(OR('번호선택_참고표'!$C$55=$AU237,'번호선택_참고표'!$D$55=$AU237,'번호선택_참고표'!$E$55=$AU237,'번호선택_참고표'!$F$55=$AU237,'번호선택_참고표'!$G$55=$AU237,'번호선택_참고표'!$H$55=$AU237),1,0)</f>
        <v/>
      </c>
      <c r="AX237" s="64">
        <f>IF(AV237=6,6,IF(AND(AV237=5,AW237=1),5,IF(AND(AV237=5,AW237=0),4,IF(AV237=4,3,IF(AV237=3,2,0)))))</f>
        <v/>
      </c>
      <c r="AY237" s="64">
        <f>IF(AV237=6,"1등",IF(AND(AV237=5,AW237=1),"2등",IF(AND(AV237=5,AW237=0),"3등",IF(AV237=4,"4등",IF(AV237=3,"5등","-")))))</f>
        <v/>
      </c>
      <c r="AZ237" s="64">
        <f>AV237*10000+AW237*1000+ROW()</f>
        <v/>
      </c>
      <c r="BB237" s="63" t="inlineStr">
        <is>
          <t>1 4 8 13 37 39</t>
        </is>
      </c>
    </row>
    <row r="238">
      <c r="A238" s="64" t="n">
        <v>237</v>
      </c>
      <c r="B238" t="n">
        <v>1</v>
      </c>
      <c r="C238" t="n">
        <v>0</v>
      </c>
      <c r="D238" t="n">
        <v>0</v>
      </c>
      <c r="E238" t="n">
        <v>0</v>
      </c>
      <c r="F238" t="n">
        <v>0</v>
      </c>
      <c r="G238" t="n">
        <v>0</v>
      </c>
      <c r="H238" t="n">
        <v>0</v>
      </c>
      <c r="I238" t="n">
        <v>0</v>
      </c>
      <c r="J238" t="n">
        <v>0</v>
      </c>
      <c r="K238" t="n">
        <v>0</v>
      </c>
      <c r="L238" t="n">
        <v>1</v>
      </c>
      <c r="M238" t="n">
        <v>0</v>
      </c>
      <c r="N238" t="n">
        <v>0</v>
      </c>
      <c r="O238" t="n">
        <v>0</v>
      </c>
      <c r="P238" t="n">
        <v>0</v>
      </c>
      <c r="Q238" t="n">
        <v>0</v>
      </c>
      <c r="R238" t="n">
        <v>1</v>
      </c>
      <c r="S238" t="n">
        <v>0</v>
      </c>
      <c r="T238" t="n">
        <v>0</v>
      </c>
      <c r="U238" t="n">
        <v>0</v>
      </c>
      <c r="V238" t="n">
        <v>1</v>
      </c>
      <c r="W238" t="n">
        <v>0</v>
      </c>
      <c r="X238" t="n">
        <v>0</v>
      </c>
      <c r="Y238" t="n">
        <v>1</v>
      </c>
      <c r="Z238" t="n">
        <v>0</v>
      </c>
      <c r="AA238" t="n">
        <v>0</v>
      </c>
      <c r="AB238" t="n">
        <v>0</v>
      </c>
      <c r="AC238" t="n">
        <v>0</v>
      </c>
      <c r="AD238" t="n">
        <v>0</v>
      </c>
      <c r="AE238" t="n">
        <v>0</v>
      </c>
      <c r="AF238" t="n">
        <v>0</v>
      </c>
      <c r="AG238" t="n">
        <v>0</v>
      </c>
      <c r="AH238" t="n">
        <v>0</v>
      </c>
      <c r="AI238" t="n">
        <v>0</v>
      </c>
      <c r="AJ238" t="n">
        <v>0</v>
      </c>
      <c r="AK238" t="n">
        <v>0</v>
      </c>
      <c r="AL238" t="n">
        <v>0</v>
      </c>
      <c r="AM238" t="n">
        <v>0</v>
      </c>
      <c r="AN238" t="n">
        <v>0</v>
      </c>
      <c r="AO238" t="n">
        <v>0</v>
      </c>
      <c r="AP238" t="n">
        <v>0</v>
      </c>
      <c r="AQ238" t="n">
        <v>0</v>
      </c>
      <c r="AR238" t="n">
        <v>0</v>
      </c>
      <c r="AS238" t="n">
        <v>1</v>
      </c>
      <c r="AT238" t="n">
        <v>0</v>
      </c>
      <c r="AU238" s="63" t="n">
        <v>33</v>
      </c>
      <c r="AV238" s="64">
        <f>IFERROR(INDEX($B238:$AT238,1,'번호선택_참고표'!$C$55),0)+IFERROR(INDEX($B238:$AT238,1,'번호선택_참고표'!$D$55),0)+IFERROR(INDEX($B238:$AT238,1,'번호선택_참고표'!$E$55),0)+IFERROR(INDEX($B238:$AT238,1,'번호선택_참고표'!$F$55),0)+IFERROR(INDEX($B238:$AT238,1,'번호선택_참고표'!$G$55),0)+IFERROR(INDEX($B238:$AT238,1,'번호선택_참고표'!$H$55),0)</f>
        <v/>
      </c>
      <c r="AW238" s="64">
        <f>IF(OR('번호선택_참고표'!$C$55=$AU238,'번호선택_참고표'!$D$55=$AU238,'번호선택_참고표'!$E$55=$AU238,'번호선택_참고표'!$F$55=$AU238,'번호선택_참고표'!$G$55=$AU238,'번호선택_참고표'!$H$55=$AU238),1,0)</f>
        <v/>
      </c>
      <c r="AX238" s="64">
        <f>IF(AV238=6,6,IF(AND(AV238=5,AW238=1),5,IF(AND(AV238=5,AW238=0),4,IF(AV238=4,3,IF(AV238=3,2,0)))))</f>
        <v/>
      </c>
      <c r="AY238" s="64">
        <f>IF(AV238=6,"1등",IF(AND(AV238=5,AW238=1),"2등",IF(AND(AV238=5,AW238=0),"3등",IF(AV238=4,"4등",IF(AV238=3,"5등","-")))))</f>
        <v/>
      </c>
      <c r="AZ238" s="64">
        <f>AV238*10000+AW238*1000+ROW()</f>
        <v/>
      </c>
      <c r="BB238" s="63" t="inlineStr">
        <is>
          <t>1 11 17 21 24 44</t>
        </is>
      </c>
    </row>
    <row r="239">
      <c r="A239" s="64" t="n">
        <v>238</v>
      </c>
      <c r="B239" t="n">
        <v>0</v>
      </c>
      <c r="C239" t="n">
        <v>1</v>
      </c>
      <c r="D239" t="n">
        <v>0</v>
      </c>
      <c r="E239" t="n">
        <v>1</v>
      </c>
      <c r="F239" t="n">
        <v>0</v>
      </c>
      <c r="G239" t="n">
        <v>0</v>
      </c>
      <c r="H239" t="n">
        <v>0</v>
      </c>
      <c r="I239" t="n">
        <v>0</v>
      </c>
      <c r="J239" t="n">
        <v>0</v>
      </c>
      <c r="K239" t="n">
        <v>0</v>
      </c>
      <c r="L239" t="n">
        <v>0</v>
      </c>
      <c r="M239" t="n">
        <v>0</v>
      </c>
      <c r="N239" t="n">
        <v>0</v>
      </c>
      <c r="O239" t="n">
        <v>0</v>
      </c>
      <c r="P239" t="n">
        <v>1</v>
      </c>
      <c r="Q239" t="n">
        <v>0</v>
      </c>
      <c r="R239" t="n">
        <v>0</v>
      </c>
      <c r="S239" t="n">
        <v>0</v>
      </c>
      <c r="T239" t="n">
        <v>0</v>
      </c>
      <c r="U239" t="n">
        <v>0</v>
      </c>
      <c r="V239" t="n">
        <v>0</v>
      </c>
      <c r="W239" t="n">
        <v>0</v>
      </c>
      <c r="X239" t="n">
        <v>0</v>
      </c>
      <c r="Y239" t="n">
        <v>0</v>
      </c>
      <c r="Z239" t="n">
        <v>0</v>
      </c>
      <c r="AA239" t="n">
        <v>0</v>
      </c>
      <c r="AB239" t="n">
        <v>0</v>
      </c>
      <c r="AC239" t="n">
        <v>1</v>
      </c>
      <c r="AD239" t="n">
        <v>0</v>
      </c>
      <c r="AE239" t="n">
        <v>0</v>
      </c>
      <c r="AF239" t="n">
        <v>1</v>
      </c>
      <c r="AG239" t="n">
        <v>0</v>
      </c>
      <c r="AH239" t="n">
        <v>0</v>
      </c>
      <c r="AI239" t="n">
        <v>1</v>
      </c>
      <c r="AJ239" t="n">
        <v>0</v>
      </c>
      <c r="AK239" t="n">
        <v>0</v>
      </c>
      <c r="AL239" t="n">
        <v>0</v>
      </c>
      <c r="AM239" t="n">
        <v>0</v>
      </c>
      <c r="AN239" t="n">
        <v>0</v>
      </c>
      <c r="AO239" t="n">
        <v>0</v>
      </c>
      <c r="AP239" t="n">
        <v>0</v>
      </c>
      <c r="AQ239" t="n">
        <v>0</v>
      </c>
      <c r="AR239" t="n">
        <v>0</v>
      </c>
      <c r="AS239" t="n">
        <v>0</v>
      </c>
      <c r="AT239" t="n">
        <v>0</v>
      </c>
      <c r="AU239" s="63" t="n">
        <v>35</v>
      </c>
      <c r="AV239" s="64">
        <f>IFERROR(INDEX($B239:$AT239,1,'번호선택_참고표'!$C$55),0)+IFERROR(INDEX($B239:$AT239,1,'번호선택_참고표'!$D$55),0)+IFERROR(INDEX($B239:$AT239,1,'번호선택_참고표'!$E$55),0)+IFERROR(INDEX($B239:$AT239,1,'번호선택_참고표'!$F$55),0)+IFERROR(INDEX($B239:$AT239,1,'번호선택_참고표'!$G$55),0)+IFERROR(INDEX($B239:$AT239,1,'번호선택_참고표'!$H$55),0)</f>
        <v/>
      </c>
      <c r="AW239" s="64">
        <f>IF(OR('번호선택_참고표'!$C$55=$AU239,'번호선택_참고표'!$D$55=$AU239,'번호선택_참고표'!$E$55=$AU239,'번호선택_참고표'!$F$55=$AU239,'번호선택_참고표'!$G$55=$AU239,'번호선택_참고표'!$H$55=$AU239),1,0)</f>
        <v/>
      </c>
      <c r="AX239" s="64">
        <f>IF(AV239=6,6,IF(AND(AV239=5,AW239=1),5,IF(AND(AV239=5,AW239=0),4,IF(AV239=4,3,IF(AV239=3,2,0)))))</f>
        <v/>
      </c>
      <c r="AY239" s="64">
        <f>IF(AV239=6,"1등",IF(AND(AV239=5,AW239=1),"2등",IF(AND(AV239=5,AW239=0),"3등",IF(AV239=4,"4등",IF(AV239=3,"5등","-")))))</f>
        <v/>
      </c>
      <c r="AZ239" s="64">
        <f>AV239*10000+AW239*1000+ROW()</f>
        <v/>
      </c>
      <c r="BB239" s="63" t="inlineStr">
        <is>
          <t>2 4 15 28 31 34</t>
        </is>
      </c>
    </row>
    <row r="240">
      <c r="A240" s="64" t="n">
        <v>239</v>
      </c>
      <c r="B240" t="n">
        <v>0</v>
      </c>
      <c r="C240" t="n">
        <v>0</v>
      </c>
      <c r="D240" t="n">
        <v>0</v>
      </c>
      <c r="E240" t="n">
        <v>0</v>
      </c>
      <c r="F240" t="n">
        <v>0</v>
      </c>
      <c r="G240" t="n">
        <v>0</v>
      </c>
      <c r="H240" t="n">
        <v>0</v>
      </c>
      <c r="I240" t="n">
        <v>0</v>
      </c>
      <c r="J240" t="n">
        <v>0</v>
      </c>
      <c r="K240" t="n">
        <v>0</v>
      </c>
      <c r="L240" t="n">
        <v>1</v>
      </c>
      <c r="M240" t="n">
        <v>0</v>
      </c>
      <c r="N240" t="n">
        <v>0</v>
      </c>
      <c r="O240" t="n">
        <v>0</v>
      </c>
      <c r="P240" t="n">
        <v>1</v>
      </c>
      <c r="Q240" t="n">
        <v>0</v>
      </c>
      <c r="R240" t="n">
        <v>0</v>
      </c>
      <c r="S240" t="n">
        <v>0</v>
      </c>
      <c r="T240" t="n">
        <v>0</v>
      </c>
      <c r="U240" t="n">
        <v>0</v>
      </c>
      <c r="V240" t="n">
        <v>0</v>
      </c>
      <c r="W240" t="n">
        <v>0</v>
      </c>
      <c r="X240" t="n">
        <v>0</v>
      </c>
      <c r="Y240" t="n">
        <v>1</v>
      </c>
      <c r="Z240" t="n">
        <v>0</v>
      </c>
      <c r="AA240" t="n">
        <v>0</v>
      </c>
      <c r="AB240" t="n">
        <v>0</v>
      </c>
      <c r="AC240" t="n">
        <v>0</v>
      </c>
      <c r="AD240" t="n">
        <v>0</v>
      </c>
      <c r="AE240" t="n">
        <v>0</v>
      </c>
      <c r="AF240" t="n">
        <v>0</v>
      </c>
      <c r="AG240" t="n">
        <v>0</v>
      </c>
      <c r="AH240" t="n">
        <v>0</v>
      </c>
      <c r="AI240" t="n">
        <v>0</v>
      </c>
      <c r="AJ240" t="n">
        <v>0</v>
      </c>
      <c r="AK240" t="n">
        <v>0</v>
      </c>
      <c r="AL240" t="n">
        <v>0</v>
      </c>
      <c r="AM240" t="n">
        <v>0</v>
      </c>
      <c r="AN240" t="n">
        <v>1</v>
      </c>
      <c r="AO240" t="n">
        <v>0</v>
      </c>
      <c r="AP240" t="n">
        <v>1</v>
      </c>
      <c r="AQ240" t="n">
        <v>0</v>
      </c>
      <c r="AR240" t="n">
        <v>0</v>
      </c>
      <c r="AS240" t="n">
        <v>1</v>
      </c>
      <c r="AT240" t="n">
        <v>0</v>
      </c>
      <c r="AU240" s="63" t="n">
        <v>7</v>
      </c>
      <c r="AV240" s="64">
        <f>IFERROR(INDEX($B240:$AT240,1,'번호선택_참고표'!$C$55),0)+IFERROR(INDEX($B240:$AT240,1,'번호선택_참고표'!$D$55),0)+IFERROR(INDEX($B240:$AT240,1,'번호선택_참고표'!$E$55),0)+IFERROR(INDEX($B240:$AT240,1,'번호선택_참고표'!$F$55),0)+IFERROR(INDEX($B240:$AT240,1,'번호선택_참고표'!$G$55),0)+IFERROR(INDEX($B240:$AT240,1,'번호선택_참고표'!$H$55),0)</f>
        <v/>
      </c>
      <c r="AW240" s="64">
        <f>IF(OR('번호선택_참고표'!$C$55=$AU240,'번호선택_참고표'!$D$55=$AU240,'번호선택_참고표'!$E$55=$AU240,'번호선택_참고표'!$F$55=$AU240,'번호선택_참고표'!$G$55=$AU240,'번호선택_참고표'!$H$55=$AU240),1,0)</f>
        <v/>
      </c>
      <c r="AX240" s="64">
        <f>IF(AV240=6,6,IF(AND(AV240=5,AW240=1),5,IF(AND(AV240=5,AW240=0),4,IF(AV240=4,3,IF(AV240=3,2,0)))))</f>
        <v/>
      </c>
      <c r="AY240" s="64">
        <f>IF(AV240=6,"1등",IF(AND(AV240=5,AW240=1),"2등",IF(AND(AV240=5,AW240=0),"3등",IF(AV240=4,"4등",IF(AV240=3,"5등","-")))))</f>
        <v/>
      </c>
      <c r="AZ240" s="64">
        <f>AV240*10000+AW240*1000+ROW()</f>
        <v/>
      </c>
      <c r="BB240" s="63" t="inlineStr">
        <is>
          <t>11 15 24 39 41 44</t>
        </is>
      </c>
    </row>
    <row r="241">
      <c r="A241" s="64" t="n">
        <v>240</v>
      </c>
      <c r="B241" t="n">
        <v>0</v>
      </c>
      <c r="C241" t="n">
        <v>0</v>
      </c>
      <c r="D241" t="n">
        <v>0</v>
      </c>
      <c r="E241" t="n">
        <v>0</v>
      </c>
      <c r="F241" t="n">
        <v>0</v>
      </c>
      <c r="G241" t="n">
        <v>1</v>
      </c>
      <c r="H241" t="n">
        <v>0</v>
      </c>
      <c r="I241" t="n">
        <v>0</v>
      </c>
      <c r="J241" t="n">
        <v>0</v>
      </c>
      <c r="K241" t="n">
        <v>1</v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1</v>
      </c>
      <c r="R241" t="n">
        <v>0</v>
      </c>
      <c r="S241" t="n">
        <v>0</v>
      </c>
      <c r="T241" t="n">
        <v>0</v>
      </c>
      <c r="U241" t="n">
        <v>0</v>
      </c>
      <c r="V241" t="n">
        <v>0</v>
      </c>
      <c r="W241" t="n">
        <v>0</v>
      </c>
      <c r="X241" t="n">
        <v>0</v>
      </c>
      <c r="Y241" t="n">
        <v>0</v>
      </c>
      <c r="Z241" t="n">
        <v>0</v>
      </c>
      <c r="AA241" t="n">
        <v>0</v>
      </c>
      <c r="AB241" t="n">
        <v>0</v>
      </c>
      <c r="AC241" t="n">
        <v>0</v>
      </c>
      <c r="AD241" t="n">
        <v>0</v>
      </c>
      <c r="AE241" t="n">
        <v>0</v>
      </c>
      <c r="AF241" t="n">
        <v>0</v>
      </c>
      <c r="AG241" t="n">
        <v>0</v>
      </c>
      <c r="AH241" t="n">
        <v>0</v>
      </c>
      <c r="AI241" t="n">
        <v>0</v>
      </c>
      <c r="AJ241" t="n">
        <v>0</v>
      </c>
      <c r="AK241" t="n">
        <v>0</v>
      </c>
      <c r="AL241" t="n">
        <v>0</v>
      </c>
      <c r="AM241" t="n">
        <v>0</v>
      </c>
      <c r="AN241" t="n">
        <v>0</v>
      </c>
      <c r="AO241" t="n">
        <v>1</v>
      </c>
      <c r="AP241" t="n">
        <v>1</v>
      </c>
      <c r="AQ241" t="n">
        <v>0</v>
      </c>
      <c r="AR241" t="n">
        <v>1</v>
      </c>
      <c r="AS241" t="n">
        <v>0</v>
      </c>
      <c r="AT241" t="n">
        <v>0</v>
      </c>
      <c r="AU241" s="63" t="n">
        <v>21</v>
      </c>
      <c r="AV241" s="64">
        <f>IFERROR(INDEX($B241:$AT241,1,'번호선택_참고표'!$C$55),0)+IFERROR(INDEX($B241:$AT241,1,'번호선택_참고표'!$D$55),0)+IFERROR(INDEX($B241:$AT241,1,'번호선택_참고표'!$E$55),0)+IFERROR(INDEX($B241:$AT241,1,'번호선택_참고표'!$F$55),0)+IFERROR(INDEX($B241:$AT241,1,'번호선택_참고표'!$G$55),0)+IFERROR(INDEX($B241:$AT241,1,'번호선택_참고표'!$H$55),0)</f>
        <v/>
      </c>
      <c r="AW241" s="64">
        <f>IF(OR('번호선택_참고표'!$C$55=$AU241,'번호선택_참고표'!$D$55=$AU241,'번호선택_참고표'!$E$55=$AU241,'번호선택_참고표'!$F$55=$AU241,'번호선택_참고표'!$G$55=$AU241,'번호선택_참고표'!$H$55=$AU241),1,0)</f>
        <v/>
      </c>
      <c r="AX241" s="64">
        <f>IF(AV241=6,6,IF(AND(AV241=5,AW241=1),5,IF(AND(AV241=5,AW241=0),4,IF(AV241=4,3,IF(AV241=3,2,0)))))</f>
        <v/>
      </c>
      <c r="AY241" s="64">
        <f>IF(AV241=6,"1등",IF(AND(AV241=5,AW241=1),"2등",IF(AND(AV241=5,AW241=0),"3등",IF(AV241=4,"4등",IF(AV241=3,"5등","-")))))</f>
        <v/>
      </c>
      <c r="AZ241" s="64">
        <f>AV241*10000+AW241*1000+ROW()</f>
        <v/>
      </c>
      <c r="BB241" s="63" t="inlineStr">
        <is>
          <t>6 10 16 40 41 43</t>
        </is>
      </c>
    </row>
    <row r="242">
      <c r="A242" s="64" t="n">
        <v>241</v>
      </c>
      <c r="B242" t="n">
        <v>0</v>
      </c>
      <c r="C242" t="n">
        <v>1</v>
      </c>
      <c r="D242" t="n">
        <v>0</v>
      </c>
      <c r="E242" t="n">
        <v>0</v>
      </c>
      <c r="F242" t="n">
        <v>0</v>
      </c>
      <c r="G242" t="n">
        <v>0</v>
      </c>
      <c r="H242" t="n">
        <v>0</v>
      </c>
      <c r="I242" t="n">
        <v>0</v>
      </c>
      <c r="J242" t="n">
        <v>0</v>
      </c>
      <c r="K242" t="n">
        <v>0</v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1</v>
      </c>
      <c r="R242" t="n">
        <v>0</v>
      </c>
      <c r="S242" t="n">
        <v>0</v>
      </c>
      <c r="T242" t="n">
        <v>0</v>
      </c>
      <c r="U242" t="n">
        <v>0</v>
      </c>
      <c r="V242" t="n">
        <v>0</v>
      </c>
      <c r="W242" t="n">
        <v>0</v>
      </c>
      <c r="X242" t="n">
        <v>0</v>
      </c>
      <c r="Y242" t="n">
        <v>1</v>
      </c>
      <c r="Z242" t="n">
        <v>0</v>
      </c>
      <c r="AA242" t="n">
        <v>0</v>
      </c>
      <c r="AB242" t="n">
        <v>1</v>
      </c>
      <c r="AC242" t="n">
        <v>1</v>
      </c>
      <c r="AD242" t="n">
        <v>0</v>
      </c>
      <c r="AE242" t="n">
        <v>0</v>
      </c>
      <c r="AF242" t="n">
        <v>0</v>
      </c>
      <c r="AG242" t="n">
        <v>0</v>
      </c>
      <c r="AH242" t="n">
        <v>0</v>
      </c>
      <c r="AI242" t="n">
        <v>0</v>
      </c>
      <c r="AJ242" t="n">
        <v>1</v>
      </c>
      <c r="AK242" t="n">
        <v>0</v>
      </c>
      <c r="AL242" t="n">
        <v>0</v>
      </c>
      <c r="AM242" t="n">
        <v>0</v>
      </c>
      <c r="AN242" t="n">
        <v>0</v>
      </c>
      <c r="AO242" t="n">
        <v>0</v>
      </c>
      <c r="AP242" t="n">
        <v>0</v>
      </c>
      <c r="AQ242" t="n">
        <v>0</v>
      </c>
      <c r="AR242" t="n">
        <v>0</v>
      </c>
      <c r="AS242" t="n">
        <v>0</v>
      </c>
      <c r="AT242" t="n">
        <v>0</v>
      </c>
      <c r="AU242" s="63" t="n">
        <v>21</v>
      </c>
      <c r="AV242" s="64">
        <f>IFERROR(INDEX($B242:$AT242,1,'번호선택_참고표'!$C$55),0)+IFERROR(INDEX($B242:$AT242,1,'번호선택_참고표'!$D$55),0)+IFERROR(INDEX($B242:$AT242,1,'번호선택_참고표'!$E$55),0)+IFERROR(INDEX($B242:$AT242,1,'번호선택_참고표'!$F$55),0)+IFERROR(INDEX($B242:$AT242,1,'번호선택_참고표'!$G$55),0)+IFERROR(INDEX($B242:$AT242,1,'번호선택_참고표'!$H$55),0)</f>
        <v/>
      </c>
      <c r="AW242" s="64">
        <f>IF(OR('번호선택_참고표'!$C$55=$AU242,'번호선택_참고표'!$D$55=$AU242,'번호선택_참고표'!$E$55=$AU242,'번호선택_참고표'!$F$55=$AU242,'번호선택_참고표'!$G$55=$AU242,'번호선택_참고표'!$H$55=$AU242),1,0)</f>
        <v/>
      </c>
      <c r="AX242" s="64">
        <f>IF(AV242=6,6,IF(AND(AV242=5,AW242=1),5,IF(AND(AV242=5,AW242=0),4,IF(AV242=4,3,IF(AV242=3,2,0)))))</f>
        <v/>
      </c>
      <c r="AY242" s="64">
        <f>IF(AV242=6,"1등",IF(AND(AV242=5,AW242=1),"2등",IF(AND(AV242=5,AW242=0),"3등",IF(AV242=4,"4등",IF(AV242=3,"5등","-")))))</f>
        <v/>
      </c>
      <c r="AZ242" s="64">
        <f>AV242*10000+AW242*1000+ROW()</f>
        <v/>
      </c>
      <c r="BB242" s="63" t="inlineStr">
        <is>
          <t>2 16 24 27 28 35</t>
        </is>
      </c>
    </row>
    <row r="243">
      <c r="A243" s="64" t="n">
        <v>242</v>
      </c>
      <c r="B243" t="n">
        <v>0</v>
      </c>
      <c r="C243" t="n">
        <v>0</v>
      </c>
      <c r="D243" t="n">
        <v>0</v>
      </c>
      <c r="E243" t="n">
        <v>1</v>
      </c>
      <c r="F243" t="n">
        <v>0</v>
      </c>
      <c r="G243" t="n">
        <v>0</v>
      </c>
      <c r="H243" t="n">
        <v>0</v>
      </c>
      <c r="I243" t="n">
        <v>0</v>
      </c>
      <c r="J243" t="n">
        <v>0</v>
      </c>
      <c r="K243" t="n">
        <v>0</v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0</v>
      </c>
      <c r="R243" t="n">
        <v>0</v>
      </c>
      <c r="S243" t="n">
        <v>0</v>
      </c>
      <c r="T243" t="n">
        <v>1</v>
      </c>
      <c r="U243" t="n">
        <v>1</v>
      </c>
      <c r="V243" t="n">
        <v>1</v>
      </c>
      <c r="W243" t="n">
        <v>0</v>
      </c>
      <c r="X243" t="n">
        <v>0</v>
      </c>
      <c r="Y243" t="n">
        <v>0</v>
      </c>
      <c r="Z243" t="n">
        <v>0</v>
      </c>
      <c r="AA243" t="n">
        <v>0</v>
      </c>
      <c r="AB243" t="n">
        <v>0</v>
      </c>
      <c r="AC243" t="n">
        <v>0</v>
      </c>
      <c r="AD243" t="n">
        <v>0</v>
      </c>
      <c r="AE243" t="n">
        <v>0</v>
      </c>
      <c r="AF243" t="n">
        <v>0</v>
      </c>
      <c r="AG243" t="n">
        <v>1</v>
      </c>
      <c r="AH243" t="n">
        <v>0</v>
      </c>
      <c r="AI243" t="n">
        <v>1</v>
      </c>
      <c r="AJ243" t="n">
        <v>0</v>
      </c>
      <c r="AK243" t="n">
        <v>0</v>
      </c>
      <c r="AL243" t="n">
        <v>0</v>
      </c>
      <c r="AM243" t="n">
        <v>0</v>
      </c>
      <c r="AN243" t="n">
        <v>0</v>
      </c>
      <c r="AO243" t="n">
        <v>0</v>
      </c>
      <c r="AP243" t="n">
        <v>0</v>
      </c>
      <c r="AQ243" t="n">
        <v>0</v>
      </c>
      <c r="AR243" t="n">
        <v>0</v>
      </c>
      <c r="AS243" t="n">
        <v>0</v>
      </c>
      <c r="AT243" t="n">
        <v>0</v>
      </c>
      <c r="AU243" s="63" t="n">
        <v>43</v>
      </c>
      <c r="AV243" s="64">
        <f>IFERROR(INDEX($B243:$AT243,1,'번호선택_참고표'!$C$55),0)+IFERROR(INDEX($B243:$AT243,1,'번호선택_참고표'!$D$55),0)+IFERROR(INDEX($B243:$AT243,1,'번호선택_참고표'!$E$55),0)+IFERROR(INDEX($B243:$AT243,1,'번호선택_참고표'!$F$55),0)+IFERROR(INDEX($B243:$AT243,1,'번호선택_참고표'!$G$55),0)+IFERROR(INDEX($B243:$AT243,1,'번호선택_참고표'!$H$55),0)</f>
        <v/>
      </c>
      <c r="AW243" s="64">
        <f>IF(OR('번호선택_참고표'!$C$55=$AU243,'번호선택_참고표'!$D$55=$AU243,'번호선택_참고표'!$E$55=$AU243,'번호선택_참고표'!$F$55=$AU243,'번호선택_참고표'!$G$55=$AU243,'번호선택_참고표'!$H$55=$AU243),1,0)</f>
        <v/>
      </c>
      <c r="AX243" s="64">
        <f>IF(AV243=6,6,IF(AND(AV243=5,AW243=1),5,IF(AND(AV243=5,AW243=0),4,IF(AV243=4,3,IF(AV243=3,2,0)))))</f>
        <v/>
      </c>
      <c r="AY243" s="64">
        <f>IF(AV243=6,"1등",IF(AND(AV243=5,AW243=1),"2등",IF(AND(AV243=5,AW243=0),"3등",IF(AV243=4,"4등",IF(AV243=3,"5등","-")))))</f>
        <v/>
      </c>
      <c r="AZ243" s="64">
        <f>AV243*10000+AW243*1000+ROW()</f>
        <v/>
      </c>
      <c r="BB243" s="63" t="inlineStr">
        <is>
          <t>4 19 20 21 32 34</t>
        </is>
      </c>
    </row>
    <row r="244">
      <c r="A244" s="64" t="n">
        <v>243</v>
      </c>
      <c r="B244" t="n">
        <v>0</v>
      </c>
      <c r="C244" t="n">
        <v>1</v>
      </c>
      <c r="D244" t="n">
        <v>0</v>
      </c>
      <c r="E244" t="n">
        <v>0</v>
      </c>
      <c r="F244" t="n">
        <v>0</v>
      </c>
      <c r="G244" t="n">
        <v>0</v>
      </c>
      <c r="H244" t="n">
        <v>0</v>
      </c>
      <c r="I244" t="n">
        <v>0</v>
      </c>
      <c r="J244" t="n">
        <v>0</v>
      </c>
      <c r="K244" t="n">
        <v>0</v>
      </c>
      <c r="L244" t="n">
        <v>0</v>
      </c>
      <c r="M244" t="n">
        <v>1</v>
      </c>
      <c r="N244" t="n">
        <v>0</v>
      </c>
      <c r="O244" t="n">
        <v>0</v>
      </c>
      <c r="P244" t="n">
        <v>0</v>
      </c>
      <c r="Q244" t="n">
        <v>0</v>
      </c>
      <c r="R244" t="n">
        <v>1</v>
      </c>
      <c r="S244" t="n">
        <v>0</v>
      </c>
      <c r="T244" t="n">
        <v>1</v>
      </c>
      <c r="U244" t="n">
        <v>0</v>
      </c>
      <c r="V244" t="n">
        <v>0</v>
      </c>
      <c r="W244" t="n">
        <v>0</v>
      </c>
      <c r="X244" t="n">
        <v>0</v>
      </c>
      <c r="Y244" t="n">
        <v>0</v>
      </c>
      <c r="Z244" t="n">
        <v>0</v>
      </c>
      <c r="AA244" t="n">
        <v>0</v>
      </c>
      <c r="AB244" t="n">
        <v>0</v>
      </c>
      <c r="AC244" t="n">
        <v>1</v>
      </c>
      <c r="AD244" t="n">
        <v>0</v>
      </c>
      <c r="AE244" t="n">
        <v>0</v>
      </c>
      <c r="AF244" t="n">
        <v>0</v>
      </c>
      <c r="AG244" t="n">
        <v>0</v>
      </c>
      <c r="AH244" t="n">
        <v>0</v>
      </c>
      <c r="AI244" t="n">
        <v>0</v>
      </c>
      <c r="AJ244" t="n">
        <v>0</v>
      </c>
      <c r="AK244" t="n">
        <v>0</v>
      </c>
      <c r="AL244" t="n">
        <v>0</v>
      </c>
      <c r="AM244" t="n">
        <v>0</v>
      </c>
      <c r="AN244" t="n">
        <v>0</v>
      </c>
      <c r="AO244" t="n">
        <v>0</v>
      </c>
      <c r="AP244" t="n">
        <v>0</v>
      </c>
      <c r="AQ244" t="n">
        <v>1</v>
      </c>
      <c r="AR244" t="n">
        <v>0</v>
      </c>
      <c r="AS244" t="n">
        <v>0</v>
      </c>
      <c r="AT244" t="n">
        <v>0</v>
      </c>
      <c r="AU244" s="63" t="n">
        <v>34</v>
      </c>
      <c r="AV244" s="64">
        <f>IFERROR(INDEX($B244:$AT244,1,'번호선택_참고표'!$C$55),0)+IFERROR(INDEX($B244:$AT244,1,'번호선택_참고표'!$D$55),0)+IFERROR(INDEX($B244:$AT244,1,'번호선택_참고표'!$E$55),0)+IFERROR(INDEX($B244:$AT244,1,'번호선택_참고표'!$F$55),0)+IFERROR(INDEX($B244:$AT244,1,'번호선택_참고표'!$G$55),0)+IFERROR(INDEX($B244:$AT244,1,'번호선택_참고표'!$H$55),0)</f>
        <v/>
      </c>
      <c r="AW244" s="64">
        <f>IF(OR('번호선택_참고표'!$C$55=$AU244,'번호선택_참고표'!$D$55=$AU244,'번호선택_참고표'!$E$55=$AU244,'번호선택_참고표'!$F$55=$AU244,'번호선택_참고표'!$G$55=$AU244,'번호선택_참고표'!$H$55=$AU244),1,0)</f>
        <v/>
      </c>
      <c r="AX244" s="64">
        <f>IF(AV244=6,6,IF(AND(AV244=5,AW244=1),5,IF(AND(AV244=5,AW244=0),4,IF(AV244=4,3,IF(AV244=3,2,0)))))</f>
        <v/>
      </c>
      <c r="AY244" s="64">
        <f>IF(AV244=6,"1등",IF(AND(AV244=5,AW244=1),"2등",IF(AND(AV244=5,AW244=0),"3등",IF(AV244=4,"4등",IF(AV244=3,"5등","-")))))</f>
        <v/>
      </c>
      <c r="AZ244" s="64">
        <f>AV244*10000+AW244*1000+ROW()</f>
        <v/>
      </c>
      <c r="BB244" s="63" t="inlineStr">
        <is>
          <t>2 12 17 19 28 42</t>
        </is>
      </c>
    </row>
    <row r="245">
      <c r="A245" s="64" t="n">
        <v>244</v>
      </c>
      <c r="B245" t="n">
        <v>0</v>
      </c>
      <c r="C245" t="n">
        <v>0</v>
      </c>
      <c r="D245" t="n">
        <v>0</v>
      </c>
      <c r="E245" t="n">
        <v>0</v>
      </c>
      <c r="F245" t="n">
        <v>0</v>
      </c>
      <c r="G245" t="n">
        <v>0</v>
      </c>
      <c r="H245" t="n">
        <v>0</v>
      </c>
      <c r="I245" t="n">
        <v>0</v>
      </c>
      <c r="J245" t="n">
        <v>0</v>
      </c>
      <c r="K245" t="n">
        <v>0</v>
      </c>
      <c r="L245" t="n">
        <v>0</v>
      </c>
      <c r="M245" t="n">
        <v>0</v>
      </c>
      <c r="N245" t="n">
        <v>1</v>
      </c>
      <c r="O245" t="n">
        <v>0</v>
      </c>
      <c r="P245" t="n">
        <v>0</v>
      </c>
      <c r="Q245" t="n">
        <v>1</v>
      </c>
      <c r="R245" t="n">
        <v>0</v>
      </c>
      <c r="S245" t="n">
        <v>0</v>
      </c>
      <c r="T245" t="n">
        <v>0</v>
      </c>
      <c r="U245" t="n">
        <v>0</v>
      </c>
      <c r="V245" t="n">
        <v>0</v>
      </c>
      <c r="W245" t="n">
        <v>0</v>
      </c>
      <c r="X245" t="n">
        <v>0</v>
      </c>
      <c r="Y245" t="n">
        <v>0</v>
      </c>
      <c r="Z245" t="n">
        <v>1</v>
      </c>
      <c r="AA245" t="n">
        <v>0</v>
      </c>
      <c r="AB245" t="n">
        <v>0</v>
      </c>
      <c r="AC245" t="n">
        <v>0</v>
      </c>
      <c r="AD245" t="n">
        <v>0</v>
      </c>
      <c r="AE245" t="n">
        <v>0</v>
      </c>
      <c r="AF245" t="n">
        <v>0</v>
      </c>
      <c r="AG245" t="n">
        <v>0</v>
      </c>
      <c r="AH245" t="n">
        <v>0</v>
      </c>
      <c r="AI245" t="n">
        <v>0</v>
      </c>
      <c r="AJ245" t="n">
        <v>0</v>
      </c>
      <c r="AK245" t="n">
        <v>1</v>
      </c>
      <c r="AL245" t="n">
        <v>1</v>
      </c>
      <c r="AM245" t="n">
        <v>1</v>
      </c>
      <c r="AN245" t="n">
        <v>0</v>
      </c>
      <c r="AO245" t="n">
        <v>0</v>
      </c>
      <c r="AP245" t="n">
        <v>0</v>
      </c>
      <c r="AQ245" t="n">
        <v>0</v>
      </c>
      <c r="AR245" t="n">
        <v>0</v>
      </c>
      <c r="AS245" t="n">
        <v>0</v>
      </c>
      <c r="AT245" t="n">
        <v>0</v>
      </c>
      <c r="AU245" s="63" t="n">
        <v>19</v>
      </c>
      <c r="AV245" s="64">
        <f>IFERROR(INDEX($B245:$AT245,1,'번호선택_참고표'!$C$55),0)+IFERROR(INDEX($B245:$AT245,1,'번호선택_참고표'!$D$55),0)+IFERROR(INDEX($B245:$AT245,1,'번호선택_참고표'!$E$55),0)+IFERROR(INDEX($B245:$AT245,1,'번호선택_참고표'!$F$55),0)+IFERROR(INDEX($B245:$AT245,1,'번호선택_참고표'!$G$55),0)+IFERROR(INDEX($B245:$AT245,1,'번호선택_참고표'!$H$55),0)</f>
        <v/>
      </c>
      <c r="AW245" s="64">
        <f>IF(OR('번호선택_참고표'!$C$55=$AU245,'번호선택_참고표'!$D$55=$AU245,'번호선택_참고표'!$E$55=$AU245,'번호선택_참고표'!$F$55=$AU245,'번호선택_참고표'!$G$55=$AU245,'번호선택_참고표'!$H$55=$AU245),1,0)</f>
        <v/>
      </c>
      <c r="AX245" s="64">
        <f>IF(AV245=6,6,IF(AND(AV245=5,AW245=1),5,IF(AND(AV245=5,AW245=0),4,IF(AV245=4,3,IF(AV245=3,2,0)))))</f>
        <v/>
      </c>
      <c r="AY245" s="64">
        <f>IF(AV245=6,"1등",IF(AND(AV245=5,AW245=1),"2등",IF(AND(AV245=5,AW245=0),"3등",IF(AV245=4,"4등",IF(AV245=3,"5등","-")))))</f>
        <v/>
      </c>
      <c r="AZ245" s="64">
        <f>AV245*10000+AW245*1000+ROW()</f>
        <v/>
      </c>
      <c r="BB245" s="63" t="inlineStr">
        <is>
          <t>13 16 25 36 37 38</t>
        </is>
      </c>
    </row>
    <row r="246">
      <c r="A246" s="64" t="n">
        <v>245</v>
      </c>
      <c r="B246" t="n">
        <v>0</v>
      </c>
      <c r="C246" t="n">
        <v>0</v>
      </c>
      <c r="D246" t="n">
        <v>0</v>
      </c>
      <c r="E246" t="n">
        <v>0</v>
      </c>
      <c r="F246" t="n">
        <v>0</v>
      </c>
      <c r="G246" t="n">
        <v>0</v>
      </c>
      <c r="H246" t="n">
        <v>0</v>
      </c>
      <c r="I246" t="n">
        <v>0</v>
      </c>
      <c r="J246" t="n">
        <v>1</v>
      </c>
      <c r="K246" t="n">
        <v>0</v>
      </c>
      <c r="L246" t="n">
        <v>1</v>
      </c>
      <c r="M246" t="n">
        <v>0</v>
      </c>
      <c r="N246" t="n">
        <v>0</v>
      </c>
      <c r="O246" t="n">
        <v>0</v>
      </c>
      <c r="P246" t="n">
        <v>0</v>
      </c>
      <c r="Q246" t="n">
        <v>0</v>
      </c>
      <c r="R246" t="n">
        <v>0</v>
      </c>
      <c r="S246" t="n">
        <v>0</v>
      </c>
      <c r="T246" t="n">
        <v>0</v>
      </c>
      <c r="U246" t="n">
        <v>0</v>
      </c>
      <c r="V246" t="n">
        <v>0</v>
      </c>
      <c r="W246" t="n">
        <v>0</v>
      </c>
      <c r="X246" t="n">
        <v>0</v>
      </c>
      <c r="Y246" t="n">
        <v>0</v>
      </c>
      <c r="Z246" t="n">
        <v>0</v>
      </c>
      <c r="AA246" t="n">
        <v>0</v>
      </c>
      <c r="AB246" t="n">
        <v>1</v>
      </c>
      <c r="AC246" t="n">
        <v>0</v>
      </c>
      <c r="AD246" t="n">
        <v>0</v>
      </c>
      <c r="AE246" t="n">
        <v>0</v>
      </c>
      <c r="AF246" t="n">
        <v>1</v>
      </c>
      <c r="AG246" t="n">
        <v>1</v>
      </c>
      <c r="AH246" t="n">
        <v>0</v>
      </c>
      <c r="AI246" t="n">
        <v>0</v>
      </c>
      <c r="AJ246" t="n">
        <v>0</v>
      </c>
      <c r="AK246" t="n">
        <v>0</v>
      </c>
      <c r="AL246" t="n">
        <v>0</v>
      </c>
      <c r="AM246" t="n">
        <v>1</v>
      </c>
      <c r="AN246" t="n">
        <v>0</v>
      </c>
      <c r="AO246" t="n">
        <v>0</v>
      </c>
      <c r="AP246" t="n">
        <v>0</v>
      </c>
      <c r="AQ246" t="n">
        <v>0</v>
      </c>
      <c r="AR246" t="n">
        <v>0</v>
      </c>
      <c r="AS246" t="n">
        <v>0</v>
      </c>
      <c r="AT246" t="n">
        <v>0</v>
      </c>
      <c r="AU246" s="63" t="n">
        <v>22</v>
      </c>
      <c r="AV246" s="64">
        <f>IFERROR(INDEX($B246:$AT246,1,'번호선택_참고표'!$C$55),0)+IFERROR(INDEX($B246:$AT246,1,'번호선택_참고표'!$D$55),0)+IFERROR(INDEX($B246:$AT246,1,'번호선택_참고표'!$E$55),0)+IFERROR(INDEX($B246:$AT246,1,'번호선택_참고표'!$F$55),0)+IFERROR(INDEX($B246:$AT246,1,'번호선택_참고표'!$G$55),0)+IFERROR(INDEX($B246:$AT246,1,'번호선택_참고표'!$H$55),0)</f>
        <v/>
      </c>
      <c r="AW246" s="64">
        <f>IF(OR('번호선택_참고표'!$C$55=$AU246,'번호선택_참고표'!$D$55=$AU246,'번호선택_참고표'!$E$55=$AU246,'번호선택_참고표'!$F$55=$AU246,'번호선택_참고표'!$G$55=$AU246,'번호선택_참고표'!$H$55=$AU246),1,0)</f>
        <v/>
      </c>
      <c r="AX246" s="64">
        <f>IF(AV246=6,6,IF(AND(AV246=5,AW246=1),5,IF(AND(AV246=5,AW246=0),4,IF(AV246=4,3,IF(AV246=3,2,0)))))</f>
        <v/>
      </c>
      <c r="AY246" s="64">
        <f>IF(AV246=6,"1등",IF(AND(AV246=5,AW246=1),"2등",IF(AND(AV246=5,AW246=0),"3등",IF(AV246=4,"4등",IF(AV246=3,"5등","-")))))</f>
        <v/>
      </c>
      <c r="AZ246" s="64">
        <f>AV246*10000+AW246*1000+ROW()</f>
        <v/>
      </c>
      <c r="BB246" s="63" t="inlineStr">
        <is>
          <t>9 11 27 31 32 38</t>
        </is>
      </c>
    </row>
    <row r="247">
      <c r="A247" s="64" t="n">
        <v>246</v>
      </c>
      <c r="B247" t="n">
        <v>0</v>
      </c>
      <c r="C247" t="n">
        <v>0</v>
      </c>
      <c r="D247" t="n">
        <v>0</v>
      </c>
      <c r="E247" t="n">
        <v>0</v>
      </c>
      <c r="F247" t="n">
        <v>0</v>
      </c>
      <c r="G247" t="n">
        <v>0</v>
      </c>
      <c r="H247" t="n">
        <v>0</v>
      </c>
      <c r="I247" t="n">
        <v>0</v>
      </c>
      <c r="J247" t="n">
        <v>0</v>
      </c>
      <c r="K247" t="n">
        <v>0</v>
      </c>
      <c r="L247" t="n">
        <v>0</v>
      </c>
      <c r="M247" t="n">
        <v>0</v>
      </c>
      <c r="N247" t="n">
        <v>1</v>
      </c>
      <c r="O247" t="n">
        <v>0</v>
      </c>
      <c r="P247" t="n">
        <v>0</v>
      </c>
      <c r="Q247" t="n">
        <v>0</v>
      </c>
      <c r="R247" t="n">
        <v>0</v>
      </c>
      <c r="S247" t="n">
        <v>1</v>
      </c>
      <c r="T247" t="n">
        <v>0</v>
      </c>
      <c r="U247" t="n">
        <v>0</v>
      </c>
      <c r="V247" t="n">
        <v>1</v>
      </c>
      <c r="W247" t="n">
        <v>0</v>
      </c>
      <c r="X247" t="n">
        <v>1</v>
      </c>
      <c r="Y247" t="n">
        <v>0</v>
      </c>
      <c r="Z247" t="n">
        <v>0</v>
      </c>
      <c r="AA247" t="n">
        <v>1</v>
      </c>
      <c r="AB247" t="n">
        <v>0</v>
      </c>
      <c r="AC247" t="n">
        <v>0</v>
      </c>
      <c r="AD247" t="n">
        <v>0</v>
      </c>
      <c r="AE247" t="n">
        <v>0</v>
      </c>
      <c r="AF247" t="n">
        <v>0</v>
      </c>
      <c r="AG247" t="n">
        <v>0</v>
      </c>
      <c r="AH247" t="n">
        <v>0</v>
      </c>
      <c r="AI247" t="n">
        <v>0</v>
      </c>
      <c r="AJ247" t="n">
        <v>0</v>
      </c>
      <c r="AK247" t="n">
        <v>0</v>
      </c>
      <c r="AL247" t="n">
        <v>0</v>
      </c>
      <c r="AM247" t="n">
        <v>0</v>
      </c>
      <c r="AN247" t="n">
        <v>1</v>
      </c>
      <c r="AO247" t="n">
        <v>0</v>
      </c>
      <c r="AP247" t="n">
        <v>0</v>
      </c>
      <c r="AQ247" t="n">
        <v>0</v>
      </c>
      <c r="AR247" t="n">
        <v>0</v>
      </c>
      <c r="AS247" t="n">
        <v>0</v>
      </c>
      <c r="AT247" t="n">
        <v>0</v>
      </c>
      <c r="AU247" s="63" t="n">
        <v>15</v>
      </c>
      <c r="AV247" s="64">
        <f>IFERROR(INDEX($B247:$AT247,1,'번호선택_참고표'!$C$55),0)+IFERROR(INDEX($B247:$AT247,1,'번호선택_참고표'!$D$55),0)+IFERROR(INDEX($B247:$AT247,1,'번호선택_참고표'!$E$55),0)+IFERROR(INDEX($B247:$AT247,1,'번호선택_참고표'!$F$55),0)+IFERROR(INDEX($B247:$AT247,1,'번호선택_참고표'!$G$55),0)+IFERROR(INDEX($B247:$AT247,1,'번호선택_참고표'!$H$55),0)</f>
        <v/>
      </c>
      <c r="AW247" s="64">
        <f>IF(OR('번호선택_참고표'!$C$55=$AU247,'번호선택_참고표'!$D$55=$AU247,'번호선택_참고표'!$E$55=$AU247,'번호선택_참고표'!$F$55=$AU247,'번호선택_참고표'!$G$55=$AU247,'번호선택_참고표'!$H$55=$AU247),1,0)</f>
        <v/>
      </c>
      <c r="AX247" s="64">
        <f>IF(AV247=6,6,IF(AND(AV247=5,AW247=1),5,IF(AND(AV247=5,AW247=0),4,IF(AV247=4,3,IF(AV247=3,2,0)))))</f>
        <v/>
      </c>
      <c r="AY247" s="64">
        <f>IF(AV247=6,"1등",IF(AND(AV247=5,AW247=1),"2등",IF(AND(AV247=5,AW247=0),"3등",IF(AV247=4,"4등",IF(AV247=3,"5등","-")))))</f>
        <v/>
      </c>
      <c r="AZ247" s="64">
        <f>AV247*10000+AW247*1000+ROW()</f>
        <v/>
      </c>
      <c r="BB247" s="63" t="inlineStr">
        <is>
          <t>13 18 21 23 26 39</t>
        </is>
      </c>
    </row>
    <row r="248">
      <c r="A248" s="64" t="n">
        <v>247</v>
      </c>
      <c r="B248" t="n">
        <v>0</v>
      </c>
      <c r="C248" t="n">
        <v>0</v>
      </c>
      <c r="D248" t="n">
        <v>0</v>
      </c>
      <c r="E248" t="n">
        <v>0</v>
      </c>
      <c r="F248" t="n">
        <v>0</v>
      </c>
      <c r="G248" t="n">
        <v>0</v>
      </c>
      <c r="H248" t="n">
        <v>0</v>
      </c>
      <c r="I248" t="n">
        <v>0</v>
      </c>
      <c r="J248" t="n">
        <v>0</v>
      </c>
      <c r="K248" t="n">
        <v>0</v>
      </c>
      <c r="L248" t="n">
        <v>0</v>
      </c>
      <c r="M248" t="n">
        <v>1</v>
      </c>
      <c r="N248" t="n">
        <v>0</v>
      </c>
      <c r="O248" t="n">
        <v>0</v>
      </c>
      <c r="P248" t="n">
        <v>1</v>
      </c>
      <c r="Q248" t="n">
        <v>0</v>
      </c>
      <c r="R248" t="n">
        <v>0</v>
      </c>
      <c r="S248" t="n">
        <v>0</v>
      </c>
      <c r="T248" t="n">
        <v>0</v>
      </c>
      <c r="U248" t="n">
        <v>0</v>
      </c>
      <c r="V248" t="n">
        <v>0</v>
      </c>
      <c r="W248" t="n">
        <v>0</v>
      </c>
      <c r="X248" t="n">
        <v>0</v>
      </c>
      <c r="Y248" t="n">
        <v>0</v>
      </c>
      <c r="Z248" t="n">
        <v>0</v>
      </c>
      <c r="AA248" t="n">
        <v>0</v>
      </c>
      <c r="AB248" t="n">
        <v>0</v>
      </c>
      <c r="AC248" t="n">
        <v>1</v>
      </c>
      <c r="AD248" t="n">
        <v>0</v>
      </c>
      <c r="AE248" t="n">
        <v>0</v>
      </c>
      <c r="AF248" t="n">
        <v>0</v>
      </c>
      <c r="AG248" t="n">
        <v>0</v>
      </c>
      <c r="AH248" t="n">
        <v>0</v>
      </c>
      <c r="AI248" t="n">
        <v>0</v>
      </c>
      <c r="AJ248" t="n">
        <v>0</v>
      </c>
      <c r="AK248" t="n">
        <v>1</v>
      </c>
      <c r="AL248" t="n">
        <v>0</v>
      </c>
      <c r="AM248" t="n">
        <v>0</v>
      </c>
      <c r="AN248" t="n">
        <v>1</v>
      </c>
      <c r="AO248" t="n">
        <v>1</v>
      </c>
      <c r="AP248" t="n">
        <v>0</v>
      </c>
      <c r="AQ248" t="n">
        <v>0</v>
      </c>
      <c r="AR248" t="n">
        <v>0</v>
      </c>
      <c r="AS248" t="n">
        <v>0</v>
      </c>
      <c r="AT248" t="n">
        <v>0</v>
      </c>
      <c r="AU248" s="63" t="n">
        <v>13</v>
      </c>
      <c r="AV248" s="64">
        <f>IFERROR(INDEX($B248:$AT248,1,'번호선택_참고표'!$C$55),0)+IFERROR(INDEX($B248:$AT248,1,'번호선택_참고표'!$D$55),0)+IFERROR(INDEX($B248:$AT248,1,'번호선택_참고표'!$E$55),0)+IFERROR(INDEX($B248:$AT248,1,'번호선택_참고표'!$F$55),0)+IFERROR(INDEX($B248:$AT248,1,'번호선택_참고표'!$G$55),0)+IFERROR(INDEX($B248:$AT248,1,'번호선택_참고표'!$H$55),0)</f>
        <v/>
      </c>
      <c r="AW248" s="64">
        <f>IF(OR('번호선택_참고표'!$C$55=$AU248,'번호선택_참고표'!$D$55=$AU248,'번호선택_참고표'!$E$55=$AU248,'번호선택_참고표'!$F$55=$AU248,'번호선택_참고표'!$G$55=$AU248,'번호선택_참고표'!$H$55=$AU248),1,0)</f>
        <v/>
      </c>
      <c r="AX248" s="64">
        <f>IF(AV248=6,6,IF(AND(AV248=5,AW248=1),5,IF(AND(AV248=5,AW248=0),4,IF(AV248=4,3,IF(AV248=3,2,0)))))</f>
        <v/>
      </c>
      <c r="AY248" s="64">
        <f>IF(AV248=6,"1등",IF(AND(AV248=5,AW248=1),"2등",IF(AND(AV248=5,AW248=0),"3등",IF(AV248=4,"4등",IF(AV248=3,"5등","-")))))</f>
        <v/>
      </c>
      <c r="AZ248" s="64">
        <f>AV248*10000+AW248*1000+ROW()</f>
        <v/>
      </c>
      <c r="BB248" s="63" t="inlineStr">
        <is>
          <t>12 15 28 36 39 40</t>
        </is>
      </c>
    </row>
    <row r="249">
      <c r="A249" s="64" t="n">
        <v>248</v>
      </c>
      <c r="B249" t="n">
        <v>0</v>
      </c>
      <c r="C249" t="n">
        <v>0</v>
      </c>
      <c r="D249" t="n">
        <v>1</v>
      </c>
      <c r="E249" t="n">
        <v>0</v>
      </c>
      <c r="F249" t="n">
        <v>0</v>
      </c>
      <c r="G249" t="n">
        <v>0</v>
      </c>
      <c r="H249" t="n">
        <v>0</v>
      </c>
      <c r="I249" t="n">
        <v>1</v>
      </c>
      <c r="J249" t="n">
        <v>0</v>
      </c>
      <c r="K249" t="n">
        <v>0</v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0</v>
      </c>
      <c r="R249" t="n">
        <v>1</v>
      </c>
      <c r="S249" t="n">
        <v>0</v>
      </c>
      <c r="T249" t="n">
        <v>0</v>
      </c>
      <c r="U249" t="n">
        <v>0</v>
      </c>
      <c r="V249" t="n">
        <v>0</v>
      </c>
      <c r="W249" t="n">
        <v>0</v>
      </c>
      <c r="X249" t="n">
        <v>1</v>
      </c>
      <c r="Y249" t="n">
        <v>0</v>
      </c>
      <c r="Z249" t="n">
        <v>0</v>
      </c>
      <c r="AA249" t="n">
        <v>0</v>
      </c>
      <c r="AB249" t="n">
        <v>0</v>
      </c>
      <c r="AC249" t="n">
        <v>0</v>
      </c>
      <c r="AD249" t="n">
        <v>0</v>
      </c>
      <c r="AE249" t="n">
        <v>0</v>
      </c>
      <c r="AF249" t="n">
        <v>0</v>
      </c>
      <c r="AG249" t="n">
        <v>0</v>
      </c>
      <c r="AH249" t="n">
        <v>0</v>
      </c>
      <c r="AI249" t="n">
        <v>0</v>
      </c>
      <c r="AJ249" t="n">
        <v>0</v>
      </c>
      <c r="AK249" t="n">
        <v>0</v>
      </c>
      <c r="AL249" t="n">
        <v>0</v>
      </c>
      <c r="AM249" t="n">
        <v>1</v>
      </c>
      <c r="AN249" t="n">
        <v>0</v>
      </c>
      <c r="AO249" t="n">
        <v>0</v>
      </c>
      <c r="AP249" t="n">
        <v>0</v>
      </c>
      <c r="AQ249" t="n">
        <v>0</v>
      </c>
      <c r="AR249" t="n">
        <v>0</v>
      </c>
      <c r="AS249" t="n">
        <v>0</v>
      </c>
      <c r="AT249" t="n">
        <v>1</v>
      </c>
      <c r="AU249" s="63" t="n">
        <v>13</v>
      </c>
      <c r="AV249" s="64">
        <f>IFERROR(INDEX($B249:$AT249,1,'번호선택_참고표'!$C$55),0)+IFERROR(INDEX($B249:$AT249,1,'번호선택_참고표'!$D$55),0)+IFERROR(INDEX($B249:$AT249,1,'번호선택_참고표'!$E$55),0)+IFERROR(INDEX($B249:$AT249,1,'번호선택_참고표'!$F$55),0)+IFERROR(INDEX($B249:$AT249,1,'번호선택_참고표'!$G$55),0)+IFERROR(INDEX($B249:$AT249,1,'번호선택_참고표'!$H$55),0)</f>
        <v/>
      </c>
      <c r="AW249" s="64">
        <f>IF(OR('번호선택_참고표'!$C$55=$AU249,'번호선택_참고표'!$D$55=$AU249,'번호선택_참고표'!$E$55=$AU249,'번호선택_참고표'!$F$55=$AU249,'번호선택_참고표'!$G$55=$AU249,'번호선택_참고표'!$H$55=$AU249),1,0)</f>
        <v/>
      </c>
      <c r="AX249" s="64">
        <f>IF(AV249=6,6,IF(AND(AV249=5,AW249=1),5,IF(AND(AV249=5,AW249=0),4,IF(AV249=4,3,IF(AV249=3,2,0)))))</f>
        <v/>
      </c>
      <c r="AY249" s="64">
        <f>IF(AV249=6,"1등",IF(AND(AV249=5,AW249=1),"2등",IF(AND(AV249=5,AW249=0),"3등",IF(AV249=4,"4등",IF(AV249=3,"5등","-")))))</f>
        <v/>
      </c>
      <c r="AZ249" s="64">
        <f>AV249*10000+AW249*1000+ROW()</f>
        <v/>
      </c>
      <c r="BB249" s="63" t="inlineStr">
        <is>
          <t>3 8 17 23 38 45</t>
        </is>
      </c>
    </row>
    <row r="250">
      <c r="A250" s="64" t="n">
        <v>249</v>
      </c>
      <c r="B250" t="n">
        <v>0</v>
      </c>
      <c r="C250" t="n">
        <v>0</v>
      </c>
      <c r="D250" t="n">
        <v>1</v>
      </c>
      <c r="E250" t="n">
        <v>0</v>
      </c>
      <c r="F250" t="n">
        <v>0</v>
      </c>
      <c r="G250" t="n">
        <v>0</v>
      </c>
      <c r="H250" t="n">
        <v>0</v>
      </c>
      <c r="I250" t="n">
        <v>1</v>
      </c>
      <c r="J250" t="n">
        <v>0</v>
      </c>
      <c r="K250" t="n">
        <v>0</v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0</v>
      </c>
      <c r="R250" t="n">
        <v>0</v>
      </c>
      <c r="S250" t="n">
        <v>0</v>
      </c>
      <c r="T250" t="n">
        <v>0</v>
      </c>
      <c r="U250" t="n">
        <v>0</v>
      </c>
      <c r="V250" t="n">
        <v>0</v>
      </c>
      <c r="W250" t="n">
        <v>0</v>
      </c>
      <c r="X250" t="n">
        <v>0</v>
      </c>
      <c r="Y250" t="n">
        <v>0</v>
      </c>
      <c r="Z250" t="n">
        <v>0</v>
      </c>
      <c r="AA250" t="n">
        <v>0</v>
      </c>
      <c r="AB250" t="n">
        <v>1</v>
      </c>
      <c r="AC250" t="n">
        <v>0</v>
      </c>
      <c r="AD250" t="n">
        <v>0</v>
      </c>
      <c r="AE250" t="n">
        <v>0</v>
      </c>
      <c r="AF250" t="n">
        <v>1</v>
      </c>
      <c r="AG250" t="n">
        <v>0</v>
      </c>
      <c r="AH250" t="n">
        <v>0</v>
      </c>
      <c r="AI250" t="n">
        <v>0</v>
      </c>
      <c r="AJ250" t="n">
        <v>0</v>
      </c>
      <c r="AK250" t="n">
        <v>0</v>
      </c>
      <c r="AL250" t="n">
        <v>0</v>
      </c>
      <c r="AM250" t="n">
        <v>0</v>
      </c>
      <c r="AN250" t="n">
        <v>0</v>
      </c>
      <c r="AO250" t="n">
        <v>0</v>
      </c>
      <c r="AP250" t="n">
        <v>1</v>
      </c>
      <c r="AQ250" t="n">
        <v>0</v>
      </c>
      <c r="AR250" t="n">
        <v>0</v>
      </c>
      <c r="AS250" t="n">
        <v>1</v>
      </c>
      <c r="AT250" t="n">
        <v>0</v>
      </c>
      <c r="AU250" s="63" t="n">
        <v>11</v>
      </c>
      <c r="AV250" s="64">
        <f>IFERROR(INDEX($B250:$AT250,1,'번호선택_참고표'!$C$55),0)+IFERROR(INDEX($B250:$AT250,1,'번호선택_참고표'!$D$55),0)+IFERROR(INDEX($B250:$AT250,1,'번호선택_참고표'!$E$55),0)+IFERROR(INDEX($B250:$AT250,1,'번호선택_참고표'!$F$55),0)+IFERROR(INDEX($B250:$AT250,1,'번호선택_참고표'!$G$55),0)+IFERROR(INDEX($B250:$AT250,1,'번호선택_참고표'!$H$55),0)</f>
        <v/>
      </c>
      <c r="AW250" s="64">
        <f>IF(OR('번호선택_참고표'!$C$55=$AU250,'번호선택_참고표'!$D$55=$AU250,'번호선택_참고표'!$E$55=$AU250,'번호선택_참고표'!$F$55=$AU250,'번호선택_참고표'!$G$55=$AU250,'번호선택_참고표'!$H$55=$AU250),1,0)</f>
        <v/>
      </c>
      <c r="AX250" s="64">
        <f>IF(AV250=6,6,IF(AND(AV250=5,AW250=1),5,IF(AND(AV250=5,AW250=0),4,IF(AV250=4,3,IF(AV250=3,2,0)))))</f>
        <v/>
      </c>
      <c r="AY250" s="64">
        <f>IF(AV250=6,"1등",IF(AND(AV250=5,AW250=1),"2등",IF(AND(AV250=5,AW250=0),"3등",IF(AV250=4,"4등",IF(AV250=3,"5등","-")))))</f>
        <v/>
      </c>
      <c r="AZ250" s="64">
        <f>AV250*10000+AW250*1000+ROW()</f>
        <v/>
      </c>
      <c r="BB250" s="63" t="inlineStr">
        <is>
          <t>3 8 27 31 41 44</t>
        </is>
      </c>
    </row>
    <row r="251">
      <c r="A251" s="64" t="n">
        <v>250</v>
      </c>
      <c r="B251" t="n">
        <v>0</v>
      </c>
      <c r="C251" t="n">
        <v>0</v>
      </c>
      <c r="D251" t="n">
        <v>0</v>
      </c>
      <c r="E251" t="n">
        <v>0</v>
      </c>
      <c r="F251" t="n">
        <v>0</v>
      </c>
      <c r="G251" t="n">
        <v>0</v>
      </c>
      <c r="H251" t="n">
        <v>0</v>
      </c>
      <c r="I251" t="n">
        <v>0</v>
      </c>
      <c r="J251" t="n">
        <v>0</v>
      </c>
      <c r="K251" t="n">
        <v>0</v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0</v>
      </c>
      <c r="R251" t="n">
        <v>0</v>
      </c>
      <c r="S251" t="n">
        <v>0</v>
      </c>
      <c r="T251" t="n">
        <v>1</v>
      </c>
      <c r="U251" t="n">
        <v>0</v>
      </c>
      <c r="V251" t="n">
        <v>0</v>
      </c>
      <c r="W251" t="n">
        <v>0</v>
      </c>
      <c r="X251" t="n">
        <v>1</v>
      </c>
      <c r="Y251" t="n">
        <v>0</v>
      </c>
      <c r="Z251" t="n">
        <v>0</v>
      </c>
      <c r="AA251" t="n">
        <v>0</v>
      </c>
      <c r="AB251" t="n">
        <v>0</v>
      </c>
      <c r="AC251" t="n">
        <v>0</v>
      </c>
      <c r="AD251" t="n">
        <v>0</v>
      </c>
      <c r="AE251" t="n">
        <v>1</v>
      </c>
      <c r="AF251" t="n">
        <v>0</v>
      </c>
      <c r="AG251" t="n">
        <v>0</v>
      </c>
      <c r="AH251" t="n">
        <v>0</v>
      </c>
      <c r="AI251" t="n">
        <v>0</v>
      </c>
      <c r="AJ251" t="n">
        <v>0</v>
      </c>
      <c r="AK251" t="n">
        <v>0</v>
      </c>
      <c r="AL251" t="n">
        <v>1</v>
      </c>
      <c r="AM251" t="n">
        <v>0</v>
      </c>
      <c r="AN251" t="n">
        <v>0</v>
      </c>
      <c r="AO251" t="n">
        <v>0</v>
      </c>
      <c r="AP251" t="n">
        <v>0</v>
      </c>
      <c r="AQ251" t="n">
        <v>0</v>
      </c>
      <c r="AR251" t="n">
        <v>1</v>
      </c>
      <c r="AS251" t="n">
        <v>0</v>
      </c>
      <c r="AT251" t="n">
        <v>1</v>
      </c>
      <c r="AU251" s="63" t="n">
        <v>38</v>
      </c>
      <c r="AV251" s="64">
        <f>IFERROR(INDEX($B251:$AT251,1,'번호선택_참고표'!$C$55),0)+IFERROR(INDEX($B251:$AT251,1,'번호선택_참고표'!$D$55),0)+IFERROR(INDEX($B251:$AT251,1,'번호선택_참고표'!$E$55),0)+IFERROR(INDEX($B251:$AT251,1,'번호선택_참고표'!$F$55),0)+IFERROR(INDEX($B251:$AT251,1,'번호선택_참고표'!$G$55),0)+IFERROR(INDEX($B251:$AT251,1,'번호선택_참고표'!$H$55),0)</f>
        <v/>
      </c>
      <c r="AW251" s="64">
        <f>IF(OR('번호선택_참고표'!$C$55=$AU251,'번호선택_참고표'!$D$55=$AU251,'번호선택_참고표'!$E$55=$AU251,'번호선택_참고표'!$F$55=$AU251,'번호선택_참고표'!$G$55=$AU251,'번호선택_참고표'!$H$55=$AU251),1,0)</f>
        <v/>
      </c>
      <c r="AX251" s="64">
        <f>IF(AV251=6,6,IF(AND(AV251=5,AW251=1),5,IF(AND(AV251=5,AW251=0),4,IF(AV251=4,3,IF(AV251=3,2,0)))))</f>
        <v/>
      </c>
      <c r="AY251" s="64">
        <f>IF(AV251=6,"1등",IF(AND(AV251=5,AW251=1),"2등",IF(AND(AV251=5,AW251=0),"3등",IF(AV251=4,"4등",IF(AV251=3,"5등","-")))))</f>
        <v/>
      </c>
      <c r="AZ251" s="64">
        <f>AV251*10000+AW251*1000+ROW()</f>
        <v/>
      </c>
      <c r="BB251" s="63" t="inlineStr">
        <is>
          <t>19 23 30 37 43 45</t>
        </is>
      </c>
    </row>
    <row r="252">
      <c r="A252" s="64" t="n">
        <v>251</v>
      </c>
      <c r="B252" t="n">
        <v>0</v>
      </c>
      <c r="C252" t="n">
        <v>0</v>
      </c>
      <c r="D252" t="n">
        <v>0</v>
      </c>
      <c r="E252" t="n">
        <v>0</v>
      </c>
      <c r="F252" t="n">
        <v>0</v>
      </c>
      <c r="G252" t="n">
        <v>1</v>
      </c>
      <c r="H252" t="n">
        <v>1</v>
      </c>
      <c r="I252" t="n">
        <v>0</v>
      </c>
      <c r="J252" t="n">
        <v>0</v>
      </c>
      <c r="K252" t="n">
        <v>0</v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0</v>
      </c>
      <c r="R252" t="n">
        <v>0</v>
      </c>
      <c r="S252" t="n">
        <v>0</v>
      </c>
      <c r="T252" t="n">
        <v>1</v>
      </c>
      <c r="U252" t="n">
        <v>0</v>
      </c>
      <c r="V252" t="n">
        <v>0</v>
      </c>
      <c r="W252" t="n">
        <v>0</v>
      </c>
      <c r="X252" t="n">
        <v>0</v>
      </c>
      <c r="Y252" t="n">
        <v>0</v>
      </c>
      <c r="Z252" t="n">
        <v>1</v>
      </c>
      <c r="AA252" t="n">
        <v>0</v>
      </c>
      <c r="AB252" t="n">
        <v>0</v>
      </c>
      <c r="AC252" t="n">
        <v>1</v>
      </c>
      <c r="AD252" t="n">
        <v>0</v>
      </c>
      <c r="AE252" t="n">
        <v>0</v>
      </c>
      <c r="AF252" t="n">
        <v>0</v>
      </c>
      <c r="AG252" t="n">
        <v>0</v>
      </c>
      <c r="AH252" t="n">
        <v>0</v>
      </c>
      <c r="AI252" t="n">
        <v>0</v>
      </c>
      <c r="AJ252" t="n">
        <v>0</v>
      </c>
      <c r="AK252" t="n">
        <v>0</v>
      </c>
      <c r="AL252" t="n">
        <v>0</v>
      </c>
      <c r="AM252" t="n">
        <v>1</v>
      </c>
      <c r="AN252" t="n">
        <v>0</v>
      </c>
      <c r="AO252" t="n">
        <v>0</v>
      </c>
      <c r="AP252" t="n">
        <v>0</v>
      </c>
      <c r="AQ252" t="n">
        <v>0</v>
      </c>
      <c r="AR252" t="n">
        <v>0</v>
      </c>
      <c r="AS252" t="n">
        <v>0</v>
      </c>
      <c r="AT252" t="n">
        <v>0</v>
      </c>
      <c r="AU252" s="63" t="n">
        <v>45</v>
      </c>
      <c r="AV252" s="64">
        <f>IFERROR(INDEX($B252:$AT252,1,'번호선택_참고표'!$C$55),0)+IFERROR(INDEX($B252:$AT252,1,'번호선택_참고표'!$D$55),0)+IFERROR(INDEX($B252:$AT252,1,'번호선택_참고표'!$E$55),0)+IFERROR(INDEX($B252:$AT252,1,'번호선택_참고표'!$F$55),0)+IFERROR(INDEX($B252:$AT252,1,'번호선택_참고표'!$G$55),0)+IFERROR(INDEX($B252:$AT252,1,'번호선택_참고표'!$H$55),0)</f>
        <v/>
      </c>
      <c r="AW252" s="64">
        <f>IF(OR('번호선택_참고표'!$C$55=$AU252,'번호선택_참고표'!$D$55=$AU252,'번호선택_참고표'!$E$55=$AU252,'번호선택_참고표'!$F$55=$AU252,'번호선택_참고표'!$G$55=$AU252,'번호선택_참고표'!$H$55=$AU252),1,0)</f>
        <v/>
      </c>
      <c r="AX252" s="64">
        <f>IF(AV252=6,6,IF(AND(AV252=5,AW252=1),5,IF(AND(AV252=5,AW252=0),4,IF(AV252=4,3,IF(AV252=3,2,0)))))</f>
        <v/>
      </c>
      <c r="AY252" s="64">
        <f>IF(AV252=6,"1등",IF(AND(AV252=5,AW252=1),"2등",IF(AND(AV252=5,AW252=0),"3등",IF(AV252=4,"4등",IF(AV252=3,"5등","-")))))</f>
        <v/>
      </c>
      <c r="AZ252" s="64">
        <f>AV252*10000+AW252*1000+ROW()</f>
        <v/>
      </c>
      <c r="BB252" s="63" t="inlineStr">
        <is>
          <t>6 7 19 25 28 38</t>
        </is>
      </c>
    </row>
    <row r="253">
      <c r="A253" s="64" t="n">
        <v>252</v>
      </c>
      <c r="B253" t="n">
        <v>0</v>
      </c>
      <c r="C253" t="n">
        <v>0</v>
      </c>
      <c r="D253" t="n">
        <v>0</v>
      </c>
      <c r="E253" t="n">
        <v>0</v>
      </c>
      <c r="F253" t="n">
        <v>0</v>
      </c>
      <c r="G253" t="n">
        <v>0</v>
      </c>
      <c r="H253" t="n">
        <v>0</v>
      </c>
      <c r="I253" t="n">
        <v>0</v>
      </c>
      <c r="J253" t="n">
        <v>0</v>
      </c>
      <c r="K253" t="n">
        <v>0</v>
      </c>
      <c r="L253" t="n">
        <v>0</v>
      </c>
      <c r="M253" t="n">
        <v>0</v>
      </c>
      <c r="N253" t="n">
        <v>0</v>
      </c>
      <c r="O253" t="n">
        <v>1</v>
      </c>
      <c r="P253" t="n">
        <v>0</v>
      </c>
      <c r="Q253" t="n">
        <v>0</v>
      </c>
      <c r="R253" t="n">
        <v>0</v>
      </c>
      <c r="S253" t="n">
        <v>0</v>
      </c>
      <c r="T253" t="n">
        <v>0</v>
      </c>
      <c r="U253" t="n">
        <v>0</v>
      </c>
      <c r="V253" t="n">
        <v>0</v>
      </c>
      <c r="W253" t="n">
        <v>0</v>
      </c>
      <c r="X253" t="n">
        <v>1</v>
      </c>
      <c r="Y253" t="n">
        <v>0</v>
      </c>
      <c r="Z253" t="n">
        <v>0</v>
      </c>
      <c r="AA253" t="n">
        <v>1</v>
      </c>
      <c r="AB253" t="n">
        <v>0</v>
      </c>
      <c r="AC253" t="n">
        <v>0</v>
      </c>
      <c r="AD253" t="n">
        <v>0</v>
      </c>
      <c r="AE253" t="n">
        <v>0</v>
      </c>
      <c r="AF253" t="n">
        <v>1</v>
      </c>
      <c r="AG253" t="n">
        <v>0</v>
      </c>
      <c r="AH253" t="n">
        <v>0</v>
      </c>
      <c r="AI253" t="n">
        <v>0</v>
      </c>
      <c r="AJ253" t="n">
        <v>0</v>
      </c>
      <c r="AK253" t="n">
        <v>0</v>
      </c>
      <c r="AL253" t="n">
        <v>0</v>
      </c>
      <c r="AM253" t="n">
        <v>0</v>
      </c>
      <c r="AN253" t="n">
        <v>1</v>
      </c>
      <c r="AO253" t="n">
        <v>0</v>
      </c>
      <c r="AP253" t="n">
        <v>0</v>
      </c>
      <c r="AQ253" t="n">
        <v>0</v>
      </c>
      <c r="AR253" t="n">
        <v>0</v>
      </c>
      <c r="AS253" t="n">
        <v>0</v>
      </c>
      <c r="AT253" t="n">
        <v>1</v>
      </c>
      <c r="AU253" s="63" t="n">
        <v>28</v>
      </c>
      <c r="AV253" s="64">
        <f>IFERROR(INDEX($B253:$AT253,1,'번호선택_참고표'!$C$55),0)+IFERROR(INDEX($B253:$AT253,1,'번호선택_참고표'!$D$55),0)+IFERROR(INDEX($B253:$AT253,1,'번호선택_참고표'!$E$55),0)+IFERROR(INDEX($B253:$AT253,1,'번호선택_참고표'!$F$55),0)+IFERROR(INDEX($B253:$AT253,1,'번호선택_참고표'!$G$55),0)+IFERROR(INDEX($B253:$AT253,1,'번호선택_참고표'!$H$55),0)</f>
        <v/>
      </c>
      <c r="AW253" s="64">
        <f>IF(OR('번호선택_참고표'!$C$55=$AU253,'번호선택_참고표'!$D$55=$AU253,'번호선택_참고표'!$E$55=$AU253,'번호선택_참고표'!$F$55=$AU253,'번호선택_참고표'!$G$55=$AU253,'번호선택_참고표'!$H$55=$AU253),1,0)</f>
        <v/>
      </c>
      <c r="AX253" s="64">
        <f>IF(AV253=6,6,IF(AND(AV253=5,AW253=1),5,IF(AND(AV253=5,AW253=0),4,IF(AV253=4,3,IF(AV253=3,2,0)))))</f>
        <v/>
      </c>
      <c r="AY253" s="64">
        <f>IF(AV253=6,"1등",IF(AND(AV253=5,AW253=1),"2등",IF(AND(AV253=5,AW253=0),"3등",IF(AV253=4,"4등",IF(AV253=3,"5등","-")))))</f>
        <v/>
      </c>
      <c r="AZ253" s="64">
        <f>AV253*10000+AW253*1000+ROW()</f>
        <v/>
      </c>
      <c r="BB253" s="63" t="inlineStr">
        <is>
          <t>14 23 26 31 39 45</t>
        </is>
      </c>
    </row>
    <row r="254">
      <c r="A254" s="64" t="n">
        <v>253</v>
      </c>
      <c r="B254" t="n">
        <v>0</v>
      </c>
      <c r="C254" t="n">
        <v>0</v>
      </c>
      <c r="D254" t="n">
        <v>0</v>
      </c>
      <c r="E254" t="n">
        <v>0</v>
      </c>
      <c r="F254" t="n">
        <v>0</v>
      </c>
      <c r="G254" t="n">
        <v>0</v>
      </c>
      <c r="H254" t="n">
        <v>0</v>
      </c>
      <c r="I254" t="n">
        <v>1</v>
      </c>
      <c r="J254" t="n">
        <v>0</v>
      </c>
      <c r="K254" t="n">
        <v>0</v>
      </c>
      <c r="L254" t="n">
        <v>0</v>
      </c>
      <c r="M254" t="n">
        <v>0</v>
      </c>
      <c r="N254" t="n">
        <v>0</v>
      </c>
      <c r="O254" t="n">
        <v>0</v>
      </c>
      <c r="P254" t="n">
        <v>0</v>
      </c>
      <c r="Q254" t="n">
        <v>0</v>
      </c>
      <c r="R254" t="n">
        <v>0</v>
      </c>
      <c r="S254" t="n">
        <v>0</v>
      </c>
      <c r="T254" t="n">
        <v>1</v>
      </c>
      <c r="U254" t="n">
        <v>0</v>
      </c>
      <c r="V254" t="n">
        <v>0</v>
      </c>
      <c r="W254" t="n">
        <v>0</v>
      </c>
      <c r="X254" t="n">
        <v>0</v>
      </c>
      <c r="Y254" t="n">
        <v>0</v>
      </c>
      <c r="Z254" t="n">
        <v>1</v>
      </c>
      <c r="AA254" t="n">
        <v>0</v>
      </c>
      <c r="AB254" t="n">
        <v>0</v>
      </c>
      <c r="AC254" t="n">
        <v>0</v>
      </c>
      <c r="AD254" t="n">
        <v>0</v>
      </c>
      <c r="AE254" t="n">
        <v>0</v>
      </c>
      <c r="AF254" t="n">
        <v>1</v>
      </c>
      <c r="AG254" t="n">
        <v>0</v>
      </c>
      <c r="AH254" t="n">
        <v>0</v>
      </c>
      <c r="AI254" t="n">
        <v>1</v>
      </c>
      <c r="AJ254" t="n">
        <v>0</v>
      </c>
      <c r="AK254" t="n">
        <v>1</v>
      </c>
      <c r="AL254" t="n">
        <v>0</v>
      </c>
      <c r="AM254" t="n">
        <v>0</v>
      </c>
      <c r="AN254" t="n">
        <v>0</v>
      </c>
      <c r="AO254" t="n">
        <v>0</v>
      </c>
      <c r="AP254" t="n">
        <v>0</v>
      </c>
      <c r="AQ254" t="n">
        <v>0</v>
      </c>
      <c r="AR254" t="n">
        <v>0</v>
      </c>
      <c r="AS254" t="n">
        <v>0</v>
      </c>
      <c r="AT254" t="n">
        <v>0</v>
      </c>
      <c r="AU254" s="63" t="n">
        <v>33</v>
      </c>
      <c r="AV254" s="64">
        <f>IFERROR(INDEX($B254:$AT254,1,'번호선택_참고표'!$C$55),0)+IFERROR(INDEX($B254:$AT254,1,'번호선택_참고표'!$D$55),0)+IFERROR(INDEX($B254:$AT254,1,'번호선택_참고표'!$E$55),0)+IFERROR(INDEX($B254:$AT254,1,'번호선택_참고표'!$F$55),0)+IFERROR(INDEX($B254:$AT254,1,'번호선택_참고표'!$G$55),0)+IFERROR(INDEX($B254:$AT254,1,'번호선택_참고표'!$H$55),0)</f>
        <v/>
      </c>
      <c r="AW254" s="64">
        <f>IF(OR('번호선택_참고표'!$C$55=$AU254,'번호선택_참고표'!$D$55=$AU254,'번호선택_참고표'!$E$55=$AU254,'번호선택_참고표'!$F$55=$AU254,'번호선택_참고표'!$G$55=$AU254,'번호선택_참고표'!$H$55=$AU254),1,0)</f>
        <v/>
      </c>
      <c r="AX254" s="64">
        <f>IF(AV254=6,6,IF(AND(AV254=5,AW254=1),5,IF(AND(AV254=5,AW254=0),4,IF(AV254=4,3,IF(AV254=3,2,0)))))</f>
        <v/>
      </c>
      <c r="AY254" s="64">
        <f>IF(AV254=6,"1등",IF(AND(AV254=5,AW254=1),"2등",IF(AND(AV254=5,AW254=0),"3등",IF(AV254=4,"4등",IF(AV254=3,"5등","-")))))</f>
        <v/>
      </c>
      <c r="AZ254" s="64">
        <f>AV254*10000+AW254*1000+ROW()</f>
        <v/>
      </c>
      <c r="BB254" s="63" t="inlineStr">
        <is>
          <t>8 19 25 31 34 36</t>
        </is>
      </c>
    </row>
    <row r="255">
      <c r="A255" s="64" t="n">
        <v>254</v>
      </c>
      <c r="B255" t="n">
        <v>1</v>
      </c>
      <c r="C255" t="n">
        <v>0</v>
      </c>
      <c r="D255" t="n">
        <v>0</v>
      </c>
      <c r="E255" t="n">
        <v>0</v>
      </c>
      <c r="F255" t="n">
        <v>1</v>
      </c>
      <c r="G255" t="n">
        <v>0</v>
      </c>
      <c r="H255" t="n">
        <v>0</v>
      </c>
      <c r="I255" t="n">
        <v>0</v>
      </c>
      <c r="J255" t="n">
        <v>0</v>
      </c>
      <c r="K255" t="n">
        <v>0</v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0</v>
      </c>
      <c r="R255" t="n">
        <v>0</v>
      </c>
      <c r="S255" t="n">
        <v>0</v>
      </c>
      <c r="T255" t="n">
        <v>1</v>
      </c>
      <c r="U255" t="n">
        <v>1</v>
      </c>
      <c r="V255" t="n">
        <v>0</v>
      </c>
      <c r="W255" t="n">
        <v>0</v>
      </c>
      <c r="X255" t="n">
        <v>0</v>
      </c>
      <c r="Y255" t="n">
        <v>1</v>
      </c>
      <c r="Z255" t="n">
        <v>0</v>
      </c>
      <c r="AA255" t="n">
        <v>0</v>
      </c>
      <c r="AB255" t="n">
        <v>0</v>
      </c>
      <c r="AC255" t="n">
        <v>0</v>
      </c>
      <c r="AD255" t="n">
        <v>0</v>
      </c>
      <c r="AE255" t="n">
        <v>1</v>
      </c>
      <c r="AF255" t="n">
        <v>0</v>
      </c>
      <c r="AG255" t="n">
        <v>0</v>
      </c>
      <c r="AH255" t="n">
        <v>0</v>
      </c>
      <c r="AI255" t="n">
        <v>0</v>
      </c>
      <c r="AJ255" t="n">
        <v>0</v>
      </c>
      <c r="AK255" t="n">
        <v>0</v>
      </c>
      <c r="AL255" t="n">
        <v>0</v>
      </c>
      <c r="AM255" t="n">
        <v>0</v>
      </c>
      <c r="AN255" t="n">
        <v>0</v>
      </c>
      <c r="AO255" t="n">
        <v>0</v>
      </c>
      <c r="AP255" t="n">
        <v>0</v>
      </c>
      <c r="AQ255" t="n">
        <v>0</v>
      </c>
      <c r="AR255" t="n">
        <v>0</v>
      </c>
      <c r="AS255" t="n">
        <v>0</v>
      </c>
      <c r="AT255" t="n">
        <v>0</v>
      </c>
      <c r="AU255" s="63" t="n">
        <v>27</v>
      </c>
      <c r="AV255" s="64">
        <f>IFERROR(INDEX($B255:$AT255,1,'번호선택_참고표'!$C$55),0)+IFERROR(INDEX($B255:$AT255,1,'번호선택_참고표'!$D$55),0)+IFERROR(INDEX($B255:$AT255,1,'번호선택_참고표'!$E$55),0)+IFERROR(INDEX($B255:$AT255,1,'번호선택_참고표'!$F$55),0)+IFERROR(INDEX($B255:$AT255,1,'번호선택_참고표'!$G$55),0)+IFERROR(INDEX($B255:$AT255,1,'번호선택_참고표'!$H$55),0)</f>
        <v/>
      </c>
      <c r="AW255" s="64">
        <f>IF(OR('번호선택_참고표'!$C$55=$AU255,'번호선택_참고표'!$D$55=$AU255,'번호선택_참고표'!$E$55=$AU255,'번호선택_참고표'!$F$55=$AU255,'번호선택_참고표'!$G$55=$AU255,'번호선택_참고표'!$H$55=$AU255),1,0)</f>
        <v/>
      </c>
      <c r="AX255" s="64">
        <f>IF(AV255=6,6,IF(AND(AV255=5,AW255=1),5,IF(AND(AV255=5,AW255=0),4,IF(AV255=4,3,IF(AV255=3,2,0)))))</f>
        <v/>
      </c>
      <c r="AY255" s="64">
        <f>IF(AV255=6,"1등",IF(AND(AV255=5,AW255=1),"2등",IF(AND(AV255=5,AW255=0),"3등",IF(AV255=4,"4등",IF(AV255=3,"5등","-")))))</f>
        <v/>
      </c>
      <c r="AZ255" s="64">
        <f>AV255*10000+AW255*1000+ROW()</f>
        <v/>
      </c>
      <c r="BB255" s="63" t="inlineStr">
        <is>
          <t>1 5 19 20 24 30</t>
        </is>
      </c>
    </row>
    <row r="256">
      <c r="A256" s="64" t="n">
        <v>255</v>
      </c>
      <c r="B256" t="n">
        <v>1</v>
      </c>
      <c r="C256" t="n">
        <v>0</v>
      </c>
      <c r="D256" t="n">
        <v>0</v>
      </c>
      <c r="E256" t="n">
        <v>0</v>
      </c>
      <c r="F256" t="n">
        <v>1</v>
      </c>
      <c r="G256" t="n">
        <v>1</v>
      </c>
      <c r="H256" t="n">
        <v>0</v>
      </c>
      <c r="I256" t="n">
        <v>0</v>
      </c>
      <c r="J256" t="n">
        <v>0</v>
      </c>
      <c r="K256" t="n">
        <v>0</v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0</v>
      </c>
      <c r="R256" t="n">
        <v>0</v>
      </c>
      <c r="S256" t="n">
        <v>0</v>
      </c>
      <c r="T256" t="n">
        <v>0</v>
      </c>
      <c r="U256" t="n">
        <v>0</v>
      </c>
      <c r="V256" t="n">
        <v>0</v>
      </c>
      <c r="W256" t="n">
        <v>0</v>
      </c>
      <c r="X256" t="n">
        <v>0</v>
      </c>
      <c r="Y256" t="n">
        <v>1</v>
      </c>
      <c r="Z256" t="n">
        <v>0</v>
      </c>
      <c r="AA256" t="n">
        <v>0</v>
      </c>
      <c r="AB256" t="n">
        <v>1</v>
      </c>
      <c r="AC256" t="n">
        <v>0</v>
      </c>
      <c r="AD256" t="n">
        <v>0</v>
      </c>
      <c r="AE256" t="n">
        <v>0</v>
      </c>
      <c r="AF256" t="n">
        <v>0</v>
      </c>
      <c r="AG256" t="n">
        <v>0</v>
      </c>
      <c r="AH256" t="n">
        <v>0</v>
      </c>
      <c r="AI256" t="n">
        <v>0</v>
      </c>
      <c r="AJ256" t="n">
        <v>0</v>
      </c>
      <c r="AK256" t="n">
        <v>0</v>
      </c>
      <c r="AL256" t="n">
        <v>0</v>
      </c>
      <c r="AM256" t="n">
        <v>0</v>
      </c>
      <c r="AN256" t="n">
        <v>0</v>
      </c>
      <c r="AO256" t="n">
        <v>0</v>
      </c>
      <c r="AP256" t="n">
        <v>0</v>
      </c>
      <c r="AQ256" t="n">
        <v>1</v>
      </c>
      <c r="AR256" t="n">
        <v>0</v>
      </c>
      <c r="AS256" t="n">
        <v>0</v>
      </c>
      <c r="AT256" t="n">
        <v>0</v>
      </c>
      <c r="AU256" s="63" t="n">
        <v>32</v>
      </c>
      <c r="AV256" s="64">
        <f>IFERROR(INDEX($B256:$AT256,1,'번호선택_참고표'!$C$55),0)+IFERROR(INDEX($B256:$AT256,1,'번호선택_참고표'!$D$55),0)+IFERROR(INDEX($B256:$AT256,1,'번호선택_참고표'!$E$55),0)+IFERROR(INDEX($B256:$AT256,1,'번호선택_참고표'!$F$55),0)+IFERROR(INDEX($B256:$AT256,1,'번호선택_참고표'!$G$55),0)+IFERROR(INDEX($B256:$AT256,1,'번호선택_참고표'!$H$55),0)</f>
        <v/>
      </c>
      <c r="AW256" s="64">
        <f>IF(OR('번호선택_참고표'!$C$55=$AU256,'번호선택_참고표'!$D$55=$AU256,'번호선택_참고표'!$E$55=$AU256,'번호선택_참고표'!$F$55=$AU256,'번호선택_참고표'!$G$55=$AU256,'번호선택_참고표'!$H$55=$AU256),1,0)</f>
        <v/>
      </c>
      <c r="AX256" s="64">
        <f>IF(AV256=6,6,IF(AND(AV256=5,AW256=1),5,IF(AND(AV256=5,AW256=0),4,IF(AV256=4,3,IF(AV256=3,2,0)))))</f>
        <v/>
      </c>
      <c r="AY256" s="64">
        <f>IF(AV256=6,"1등",IF(AND(AV256=5,AW256=1),"2등",IF(AND(AV256=5,AW256=0),"3등",IF(AV256=4,"4등",IF(AV256=3,"5등","-")))))</f>
        <v/>
      </c>
      <c r="AZ256" s="64">
        <f>AV256*10000+AW256*1000+ROW()</f>
        <v/>
      </c>
      <c r="BB256" s="63" t="inlineStr">
        <is>
          <t>1 5 6 24 27 42</t>
        </is>
      </c>
    </row>
    <row r="257">
      <c r="A257" s="64" t="n">
        <v>256</v>
      </c>
      <c r="B257" t="n">
        <v>0</v>
      </c>
      <c r="C257" t="n">
        <v>0</v>
      </c>
      <c r="D257" t="n">
        <v>0</v>
      </c>
      <c r="E257" t="n">
        <v>1</v>
      </c>
      <c r="F257" t="n">
        <v>0</v>
      </c>
      <c r="G257" t="n">
        <v>0</v>
      </c>
      <c r="H257" t="n">
        <v>0</v>
      </c>
      <c r="I257" t="n">
        <v>0</v>
      </c>
      <c r="J257" t="n">
        <v>0</v>
      </c>
      <c r="K257" t="n">
        <v>0</v>
      </c>
      <c r="L257" t="n">
        <v>1</v>
      </c>
      <c r="M257" t="n">
        <v>0</v>
      </c>
      <c r="N257" t="n">
        <v>0</v>
      </c>
      <c r="O257" t="n">
        <v>1</v>
      </c>
      <c r="P257" t="n">
        <v>0</v>
      </c>
      <c r="Q257" t="n">
        <v>0</v>
      </c>
      <c r="R257" t="n">
        <v>0</v>
      </c>
      <c r="S257" t="n">
        <v>0</v>
      </c>
      <c r="T257" t="n">
        <v>0</v>
      </c>
      <c r="U257" t="n">
        <v>0</v>
      </c>
      <c r="V257" t="n">
        <v>1</v>
      </c>
      <c r="W257" t="n">
        <v>0</v>
      </c>
      <c r="X257" t="n">
        <v>1</v>
      </c>
      <c r="Y257" t="n">
        <v>0</v>
      </c>
      <c r="Z257" t="n">
        <v>0</v>
      </c>
      <c r="AA257" t="n">
        <v>0</v>
      </c>
      <c r="AB257" t="n">
        <v>0</v>
      </c>
      <c r="AC257" t="n">
        <v>0</v>
      </c>
      <c r="AD257" t="n">
        <v>0</v>
      </c>
      <c r="AE257" t="n">
        <v>0</v>
      </c>
      <c r="AF257" t="n">
        <v>0</v>
      </c>
      <c r="AG257" t="n">
        <v>0</v>
      </c>
      <c r="AH257" t="n">
        <v>0</v>
      </c>
      <c r="AI257" t="n">
        <v>0</v>
      </c>
      <c r="AJ257" t="n">
        <v>0</v>
      </c>
      <c r="AK257" t="n">
        <v>0</v>
      </c>
      <c r="AL257" t="n">
        <v>0</v>
      </c>
      <c r="AM257" t="n">
        <v>0</v>
      </c>
      <c r="AN257" t="n">
        <v>0</v>
      </c>
      <c r="AO257" t="n">
        <v>0</v>
      </c>
      <c r="AP257" t="n">
        <v>0</v>
      </c>
      <c r="AQ257" t="n">
        <v>0</v>
      </c>
      <c r="AR257" t="n">
        <v>1</v>
      </c>
      <c r="AS257" t="n">
        <v>0</v>
      </c>
      <c r="AT257" t="n">
        <v>0</v>
      </c>
      <c r="AU257" s="63" t="n">
        <v>32</v>
      </c>
      <c r="AV257" s="64">
        <f>IFERROR(INDEX($B257:$AT257,1,'번호선택_참고표'!$C$55),0)+IFERROR(INDEX($B257:$AT257,1,'번호선택_참고표'!$D$55),0)+IFERROR(INDEX($B257:$AT257,1,'번호선택_참고표'!$E$55),0)+IFERROR(INDEX($B257:$AT257,1,'번호선택_참고표'!$F$55),0)+IFERROR(INDEX($B257:$AT257,1,'번호선택_참고표'!$G$55),0)+IFERROR(INDEX($B257:$AT257,1,'번호선택_참고표'!$H$55),0)</f>
        <v/>
      </c>
      <c r="AW257" s="64">
        <f>IF(OR('번호선택_참고표'!$C$55=$AU257,'번호선택_참고표'!$D$55=$AU257,'번호선택_참고표'!$E$55=$AU257,'번호선택_참고표'!$F$55=$AU257,'번호선택_참고표'!$G$55=$AU257,'번호선택_참고표'!$H$55=$AU257),1,0)</f>
        <v/>
      </c>
      <c r="AX257" s="64">
        <f>IF(AV257=6,6,IF(AND(AV257=5,AW257=1),5,IF(AND(AV257=5,AW257=0),4,IF(AV257=4,3,IF(AV257=3,2,0)))))</f>
        <v/>
      </c>
      <c r="AY257" s="64">
        <f>IF(AV257=6,"1등",IF(AND(AV257=5,AW257=1),"2등",IF(AND(AV257=5,AW257=0),"3등",IF(AV257=4,"4등",IF(AV257=3,"5등","-")))))</f>
        <v/>
      </c>
      <c r="AZ257" s="64">
        <f>AV257*10000+AW257*1000+ROW()</f>
        <v/>
      </c>
      <c r="BB257" s="63" t="inlineStr">
        <is>
          <t>4 11 14 21 23 43</t>
        </is>
      </c>
    </row>
    <row r="258">
      <c r="A258" s="64" t="n">
        <v>257</v>
      </c>
      <c r="B258" t="n">
        <v>0</v>
      </c>
      <c r="C258" t="n">
        <v>0</v>
      </c>
      <c r="D258" t="n">
        <v>0</v>
      </c>
      <c r="E258" t="n">
        <v>0</v>
      </c>
      <c r="F258" t="n">
        <v>0</v>
      </c>
      <c r="G258" t="n">
        <v>1</v>
      </c>
      <c r="H258" t="n">
        <v>0</v>
      </c>
      <c r="I258" t="n">
        <v>0</v>
      </c>
      <c r="J258" t="n">
        <v>0</v>
      </c>
      <c r="K258" t="n">
        <v>0</v>
      </c>
      <c r="L258" t="n">
        <v>0</v>
      </c>
      <c r="M258" t="n">
        <v>0</v>
      </c>
      <c r="N258" t="n">
        <v>1</v>
      </c>
      <c r="O258" t="n">
        <v>0</v>
      </c>
      <c r="P258" t="n">
        <v>0</v>
      </c>
      <c r="Q258" t="n">
        <v>0</v>
      </c>
      <c r="R258" t="n">
        <v>0</v>
      </c>
      <c r="S258" t="n">
        <v>0</v>
      </c>
      <c r="T258" t="n">
        <v>0</v>
      </c>
      <c r="U258" t="n">
        <v>0</v>
      </c>
      <c r="V258" t="n">
        <v>0</v>
      </c>
      <c r="W258" t="n">
        <v>0</v>
      </c>
      <c r="X258" t="n">
        <v>0</v>
      </c>
      <c r="Y258" t="n">
        <v>0</v>
      </c>
      <c r="Z258" t="n">
        <v>0</v>
      </c>
      <c r="AA258" t="n">
        <v>0</v>
      </c>
      <c r="AB258" t="n">
        <v>1</v>
      </c>
      <c r="AC258" t="n">
        <v>0</v>
      </c>
      <c r="AD258" t="n">
        <v>0</v>
      </c>
      <c r="AE258" t="n">
        <v>0</v>
      </c>
      <c r="AF258" t="n">
        <v>1</v>
      </c>
      <c r="AG258" t="n">
        <v>1</v>
      </c>
      <c r="AH258" t="n">
        <v>0</v>
      </c>
      <c r="AI258" t="n">
        <v>0</v>
      </c>
      <c r="AJ258" t="n">
        <v>0</v>
      </c>
      <c r="AK258" t="n">
        <v>0</v>
      </c>
      <c r="AL258" t="n">
        <v>1</v>
      </c>
      <c r="AM258" t="n">
        <v>0</v>
      </c>
      <c r="AN258" t="n">
        <v>0</v>
      </c>
      <c r="AO258" t="n">
        <v>0</v>
      </c>
      <c r="AP258" t="n">
        <v>0</v>
      </c>
      <c r="AQ258" t="n">
        <v>0</v>
      </c>
      <c r="AR258" t="n">
        <v>0</v>
      </c>
      <c r="AS258" t="n">
        <v>0</v>
      </c>
      <c r="AT258" t="n">
        <v>0</v>
      </c>
      <c r="AU258" s="63" t="n">
        <v>4</v>
      </c>
      <c r="AV258" s="64">
        <f>IFERROR(INDEX($B258:$AT258,1,'번호선택_참고표'!$C$55),0)+IFERROR(INDEX($B258:$AT258,1,'번호선택_참고표'!$D$55),0)+IFERROR(INDEX($B258:$AT258,1,'번호선택_참고표'!$E$55),0)+IFERROR(INDEX($B258:$AT258,1,'번호선택_참고표'!$F$55),0)+IFERROR(INDEX($B258:$AT258,1,'번호선택_참고표'!$G$55),0)+IFERROR(INDEX($B258:$AT258,1,'번호선택_참고표'!$H$55),0)</f>
        <v/>
      </c>
      <c r="AW258" s="64">
        <f>IF(OR('번호선택_참고표'!$C$55=$AU258,'번호선택_참고표'!$D$55=$AU258,'번호선택_참고표'!$E$55=$AU258,'번호선택_참고표'!$F$55=$AU258,'번호선택_참고표'!$G$55=$AU258,'번호선택_참고표'!$H$55=$AU258),1,0)</f>
        <v/>
      </c>
      <c r="AX258" s="64">
        <f>IF(AV258=6,6,IF(AND(AV258=5,AW258=1),5,IF(AND(AV258=5,AW258=0),4,IF(AV258=4,3,IF(AV258=3,2,0)))))</f>
        <v/>
      </c>
      <c r="AY258" s="64">
        <f>IF(AV258=6,"1등",IF(AND(AV258=5,AW258=1),"2등",IF(AND(AV258=5,AW258=0),"3등",IF(AV258=4,"4등",IF(AV258=3,"5등","-")))))</f>
        <v/>
      </c>
      <c r="AZ258" s="64">
        <f>AV258*10000+AW258*1000+ROW()</f>
        <v/>
      </c>
      <c r="BB258" s="63" t="inlineStr">
        <is>
          <t>6 13 27 31 32 37</t>
        </is>
      </c>
    </row>
    <row r="259">
      <c r="A259" s="64" t="n">
        <v>258</v>
      </c>
      <c r="B259" t="n">
        <v>0</v>
      </c>
      <c r="C259" t="n">
        <v>0</v>
      </c>
      <c r="D259" t="n">
        <v>0</v>
      </c>
      <c r="E259" t="n">
        <v>0</v>
      </c>
      <c r="F259" t="n">
        <v>0</v>
      </c>
      <c r="G259" t="n">
        <v>0</v>
      </c>
      <c r="H259" t="n">
        <v>0</v>
      </c>
      <c r="I259" t="n">
        <v>0</v>
      </c>
      <c r="J259" t="n">
        <v>0</v>
      </c>
      <c r="K259" t="n">
        <v>0</v>
      </c>
      <c r="L259" t="n">
        <v>0</v>
      </c>
      <c r="M259" t="n">
        <v>0</v>
      </c>
      <c r="N259" t="n">
        <v>0</v>
      </c>
      <c r="O259" t="n">
        <v>1</v>
      </c>
      <c r="P259" t="n">
        <v>0</v>
      </c>
      <c r="Q259" t="n">
        <v>0</v>
      </c>
      <c r="R259" t="n">
        <v>0</v>
      </c>
      <c r="S259" t="n">
        <v>0</v>
      </c>
      <c r="T259" t="n">
        <v>0</v>
      </c>
      <c r="U259" t="n">
        <v>0</v>
      </c>
      <c r="V259" t="n">
        <v>0</v>
      </c>
      <c r="W259" t="n">
        <v>0</v>
      </c>
      <c r="X259" t="n">
        <v>0</v>
      </c>
      <c r="Y259" t="n">
        <v>0</v>
      </c>
      <c r="Z259" t="n">
        <v>0</v>
      </c>
      <c r="AA259" t="n">
        <v>0</v>
      </c>
      <c r="AB259" t="n">
        <v>1</v>
      </c>
      <c r="AC259" t="n">
        <v>0</v>
      </c>
      <c r="AD259" t="n">
        <v>0</v>
      </c>
      <c r="AE259" t="n">
        <v>1</v>
      </c>
      <c r="AF259" t="n">
        <v>1</v>
      </c>
      <c r="AG259" t="n">
        <v>0</v>
      </c>
      <c r="AH259" t="n">
        <v>0</v>
      </c>
      <c r="AI259" t="n">
        <v>0</v>
      </c>
      <c r="AJ259" t="n">
        <v>0</v>
      </c>
      <c r="AK259" t="n">
        <v>0</v>
      </c>
      <c r="AL259" t="n">
        <v>0</v>
      </c>
      <c r="AM259" t="n">
        <v>1</v>
      </c>
      <c r="AN259" t="n">
        <v>0</v>
      </c>
      <c r="AO259" t="n">
        <v>1</v>
      </c>
      <c r="AP259" t="n">
        <v>0</v>
      </c>
      <c r="AQ259" t="n">
        <v>0</v>
      </c>
      <c r="AR259" t="n">
        <v>0</v>
      </c>
      <c r="AS259" t="n">
        <v>0</v>
      </c>
      <c r="AT259" t="n">
        <v>0</v>
      </c>
      <c r="AU259" s="63" t="n">
        <v>17</v>
      </c>
      <c r="AV259" s="64">
        <f>IFERROR(INDEX($B259:$AT259,1,'번호선택_참고표'!$C$55),0)+IFERROR(INDEX($B259:$AT259,1,'번호선택_참고표'!$D$55),0)+IFERROR(INDEX($B259:$AT259,1,'번호선택_참고표'!$E$55),0)+IFERROR(INDEX($B259:$AT259,1,'번호선택_참고표'!$F$55),0)+IFERROR(INDEX($B259:$AT259,1,'번호선택_참고표'!$G$55),0)+IFERROR(INDEX($B259:$AT259,1,'번호선택_참고표'!$H$55),0)</f>
        <v/>
      </c>
      <c r="AW259" s="64">
        <f>IF(OR('번호선택_참고표'!$C$55=$AU259,'번호선택_참고표'!$D$55=$AU259,'번호선택_참고표'!$E$55=$AU259,'번호선택_참고표'!$F$55=$AU259,'번호선택_참고표'!$G$55=$AU259,'번호선택_참고표'!$H$55=$AU259),1,0)</f>
        <v/>
      </c>
      <c r="AX259" s="64">
        <f>IF(AV259=6,6,IF(AND(AV259=5,AW259=1),5,IF(AND(AV259=5,AW259=0),4,IF(AV259=4,3,IF(AV259=3,2,0)))))</f>
        <v/>
      </c>
      <c r="AY259" s="64">
        <f>IF(AV259=6,"1등",IF(AND(AV259=5,AW259=1),"2등",IF(AND(AV259=5,AW259=0),"3등",IF(AV259=4,"4등",IF(AV259=3,"5등","-")))))</f>
        <v/>
      </c>
      <c r="AZ259" s="64">
        <f>AV259*10000+AW259*1000+ROW()</f>
        <v/>
      </c>
      <c r="BB259" s="63" t="inlineStr">
        <is>
          <t>14 27 30 31 38 40</t>
        </is>
      </c>
    </row>
    <row r="260">
      <c r="A260" s="64" t="n">
        <v>259</v>
      </c>
      <c r="B260" t="n">
        <v>0</v>
      </c>
      <c r="C260" t="n">
        <v>0</v>
      </c>
      <c r="D260" t="n">
        <v>0</v>
      </c>
      <c r="E260" t="n">
        <v>1</v>
      </c>
      <c r="F260" t="n">
        <v>1</v>
      </c>
      <c r="G260" t="n">
        <v>0</v>
      </c>
      <c r="H260" t="n">
        <v>0</v>
      </c>
      <c r="I260" t="n">
        <v>0</v>
      </c>
      <c r="J260" t="n">
        <v>0</v>
      </c>
      <c r="K260" t="n">
        <v>0</v>
      </c>
      <c r="L260" t="n">
        <v>0</v>
      </c>
      <c r="M260" t="n">
        <v>0</v>
      </c>
      <c r="N260" t="n">
        <v>0</v>
      </c>
      <c r="O260" t="n">
        <v>1</v>
      </c>
      <c r="P260" t="n">
        <v>0</v>
      </c>
      <c r="Q260" t="n">
        <v>0</v>
      </c>
      <c r="R260" t="n">
        <v>0</v>
      </c>
      <c r="S260" t="n">
        <v>0</v>
      </c>
      <c r="T260" t="n">
        <v>0</v>
      </c>
      <c r="U260" t="n">
        <v>0</v>
      </c>
      <c r="V260" t="n">
        <v>0</v>
      </c>
      <c r="W260" t="n">
        <v>0</v>
      </c>
      <c r="X260" t="n">
        <v>0</v>
      </c>
      <c r="Y260" t="n">
        <v>0</v>
      </c>
      <c r="Z260" t="n">
        <v>0</v>
      </c>
      <c r="AA260" t="n">
        <v>0</v>
      </c>
      <c r="AB260" t="n">
        <v>0</v>
      </c>
      <c r="AC260" t="n">
        <v>0</v>
      </c>
      <c r="AD260" t="n">
        <v>0</v>
      </c>
      <c r="AE260" t="n">
        <v>0</v>
      </c>
      <c r="AF260" t="n">
        <v>0</v>
      </c>
      <c r="AG260" t="n">
        <v>0</v>
      </c>
      <c r="AH260" t="n">
        <v>0</v>
      </c>
      <c r="AI260" t="n">
        <v>0</v>
      </c>
      <c r="AJ260" t="n">
        <v>1</v>
      </c>
      <c r="AK260" t="n">
        <v>0</v>
      </c>
      <c r="AL260" t="n">
        <v>0</v>
      </c>
      <c r="AM260" t="n">
        <v>0</v>
      </c>
      <c r="AN260" t="n">
        <v>0</v>
      </c>
      <c r="AO260" t="n">
        <v>0</v>
      </c>
      <c r="AP260" t="n">
        <v>0</v>
      </c>
      <c r="AQ260" t="n">
        <v>1</v>
      </c>
      <c r="AR260" t="n">
        <v>0</v>
      </c>
      <c r="AS260" t="n">
        <v>0</v>
      </c>
      <c r="AT260" t="n">
        <v>1</v>
      </c>
      <c r="AU260" s="63" t="n">
        <v>34</v>
      </c>
      <c r="AV260" s="64">
        <f>IFERROR(INDEX($B260:$AT260,1,'번호선택_참고표'!$C$55),0)+IFERROR(INDEX($B260:$AT260,1,'번호선택_참고표'!$D$55),0)+IFERROR(INDEX($B260:$AT260,1,'번호선택_참고표'!$E$55),0)+IFERROR(INDEX($B260:$AT260,1,'번호선택_참고표'!$F$55),0)+IFERROR(INDEX($B260:$AT260,1,'번호선택_참고표'!$G$55),0)+IFERROR(INDEX($B260:$AT260,1,'번호선택_참고표'!$H$55),0)</f>
        <v/>
      </c>
      <c r="AW260" s="64">
        <f>IF(OR('번호선택_참고표'!$C$55=$AU260,'번호선택_참고표'!$D$55=$AU260,'번호선택_참고표'!$E$55=$AU260,'번호선택_참고표'!$F$55=$AU260,'번호선택_참고표'!$G$55=$AU260,'번호선택_참고표'!$H$55=$AU260),1,0)</f>
        <v/>
      </c>
      <c r="AX260" s="64">
        <f>IF(AV260=6,6,IF(AND(AV260=5,AW260=1),5,IF(AND(AV260=5,AW260=0),4,IF(AV260=4,3,IF(AV260=3,2,0)))))</f>
        <v/>
      </c>
      <c r="AY260" s="64">
        <f>IF(AV260=6,"1등",IF(AND(AV260=5,AW260=1),"2등",IF(AND(AV260=5,AW260=0),"3등",IF(AV260=4,"4등",IF(AV260=3,"5등","-")))))</f>
        <v/>
      </c>
      <c r="AZ260" s="64">
        <f>AV260*10000+AW260*1000+ROW()</f>
        <v/>
      </c>
      <c r="BB260" s="63" t="inlineStr">
        <is>
          <t>4 5 14 35 42 45</t>
        </is>
      </c>
    </row>
    <row r="261">
      <c r="A261" s="64" t="n">
        <v>260</v>
      </c>
      <c r="B261" t="n">
        <v>0</v>
      </c>
      <c r="C261" t="n">
        <v>0</v>
      </c>
      <c r="D261" t="n">
        <v>0</v>
      </c>
      <c r="E261" t="n">
        <v>0</v>
      </c>
      <c r="F261" t="n">
        <v>0</v>
      </c>
      <c r="G261" t="n">
        <v>0</v>
      </c>
      <c r="H261" t="n">
        <v>1</v>
      </c>
      <c r="I261" t="n">
        <v>0</v>
      </c>
      <c r="J261" t="n">
        <v>0</v>
      </c>
      <c r="K261" t="n">
        <v>0</v>
      </c>
      <c r="L261" t="n">
        <v>0</v>
      </c>
      <c r="M261" t="n">
        <v>1</v>
      </c>
      <c r="N261" t="n">
        <v>0</v>
      </c>
      <c r="O261" t="n">
        <v>0</v>
      </c>
      <c r="P261" t="n">
        <v>1</v>
      </c>
      <c r="Q261" t="n">
        <v>0</v>
      </c>
      <c r="R261" t="n">
        <v>0</v>
      </c>
      <c r="S261" t="n">
        <v>0</v>
      </c>
      <c r="T261" t="n">
        <v>0</v>
      </c>
      <c r="U261" t="n">
        <v>0</v>
      </c>
      <c r="V261" t="n">
        <v>0</v>
      </c>
      <c r="W261" t="n">
        <v>0</v>
      </c>
      <c r="X261" t="n">
        <v>0</v>
      </c>
      <c r="Y261" t="n">
        <v>1</v>
      </c>
      <c r="Z261" t="n">
        <v>0</v>
      </c>
      <c r="AA261" t="n">
        <v>0</v>
      </c>
      <c r="AB261" t="n">
        <v>0</v>
      </c>
      <c r="AC261" t="n">
        <v>0</v>
      </c>
      <c r="AD261" t="n">
        <v>0</v>
      </c>
      <c r="AE261" t="n">
        <v>0</v>
      </c>
      <c r="AF261" t="n">
        <v>0</v>
      </c>
      <c r="AG261" t="n">
        <v>0</v>
      </c>
      <c r="AH261" t="n">
        <v>0</v>
      </c>
      <c r="AI261" t="n">
        <v>0</v>
      </c>
      <c r="AJ261" t="n">
        <v>0</v>
      </c>
      <c r="AK261" t="n">
        <v>0</v>
      </c>
      <c r="AL261" t="n">
        <v>1</v>
      </c>
      <c r="AM261" t="n">
        <v>0</v>
      </c>
      <c r="AN261" t="n">
        <v>0</v>
      </c>
      <c r="AO261" t="n">
        <v>1</v>
      </c>
      <c r="AP261" t="n">
        <v>0</v>
      </c>
      <c r="AQ261" t="n">
        <v>0</v>
      </c>
      <c r="AR261" t="n">
        <v>0</v>
      </c>
      <c r="AS261" t="n">
        <v>0</v>
      </c>
      <c r="AT261" t="n">
        <v>0</v>
      </c>
      <c r="AU261" s="63" t="n">
        <v>43</v>
      </c>
      <c r="AV261" s="64">
        <f>IFERROR(INDEX($B261:$AT261,1,'번호선택_참고표'!$C$55),0)+IFERROR(INDEX($B261:$AT261,1,'번호선택_참고표'!$D$55),0)+IFERROR(INDEX($B261:$AT261,1,'번호선택_참고표'!$E$55),0)+IFERROR(INDEX($B261:$AT261,1,'번호선택_참고표'!$F$55),0)+IFERROR(INDEX($B261:$AT261,1,'번호선택_참고표'!$G$55),0)+IFERROR(INDEX($B261:$AT261,1,'번호선택_참고표'!$H$55),0)</f>
        <v/>
      </c>
      <c r="AW261" s="64">
        <f>IF(OR('번호선택_참고표'!$C$55=$AU261,'번호선택_참고표'!$D$55=$AU261,'번호선택_참고표'!$E$55=$AU261,'번호선택_참고표'!$F$55=$AU261,'번호선택_참고표'!$G$55=$AU261,'번호선택_참고표'!$H$55=$AU261),1,0)</f>
        <v/>
      </c>
      <c r="AX261" s="64">
        <f>IF(AV261=6,6,IF(AND(AV261=5,AW261=1),5,IF(AND(AV261=5,AW261=0),4,IF(AV261=4,3,IF(AV261=3,2,0)))))</f>
        <v/>
      </c>
      <c r="AY261" s="64">
        <f>IF(AV261=6,"1등",IF(AND(AV261=5,AW261=1),"2등",IF(AND(AV261=5,AW261=0),"3등",IF(AV261=4,"4등",IF(AV261=3,"5등","-")))))</f>
        <v/>
      </c>
      <c r="AZ261" s="64">
        <f>AV261*10000+AW261*1000+ROW()</f>
        <v/>
      </c>
      <c r="BB261" s="63" t="inlineStr">
        <is>
          <t>7 12 15 24 37 40</t>
        </is>
      </c>
    </row>
    <row r="262">
      <c r="A262" s="64" t="n">
        <v>261</v>
      </c>
      <c r="B262" t="n">
        <v>0</v>
      </c>
      <c r="C262" t="n">
        <v>0</v>
      </c>
      <c r="D262" t="n">
        <v>0</v>
      </c>
      <c r="E262" t="n">
        <v>0</v>
      </c>
      <c r="F262" t="n">
        <v>0</v>
      </c>
      <c r="G262" t="n">
        <v>1</v>
      </c>
      <c r="H262" t="n">
        <v>0</v>
      </c>
      <c r="I262" t="n">
        <v>0</v>
      </c>
      <c r="J262" t="n">
        <v>0</v>
      </c>
      <c r="K262" t="n">
        <v>0</v>
      </c>
      <c r="L262" t="n">
        <v>1</v>
      </c>
      <c r="M262" t="n">
        <v>0</v>
      </c>
      <c r="N262" t="n">
        <v>0</v>
      </c>
      <c r="O262" t="n">
        <v>0</v>
      </c>
      <c r="P262" t="n">
        <v>0</v>
      </c>
      <c r="Q262" t="n">
        <v>1</v>
      </c>
      <c r="R262" t="n">
        <v>0</v>
      </c>
      <c r="S262" t="n">
        <v>1</v>
      </c>
      <c r="T262" t="n">
        <v>0</v>
      </c>
      <c r="U262" t="n">
        <v>0</v>
      </c>
      <c r="V262" t="n">
        <v>0</v>
      </c>
      <c r="W262" t="n">
        <v>0</v>
      </c>
      <c r="X262" t="n">
        <v>0</v>
      </c>
      <c r="Y262" t="n">
        <v>0</v>
      </c>
      <c r="Z262" t="n">
        <v>0</v>
      </c>
      <c r="AA262" t="n">
        <v>0</v>
      </c>
      <c r="AB262" t="n">
        <v>0</v>
      </c>
      <c r="AC262" t="n">
        <v>0</v>
      </c>
      <c r="AD262" t="n">
        <v>0</v>
      </c>
      <c r="AE262" t="n">
        <v>0</v>
      </c>
      <c r="AF262" t="n">
        <v>1</v>
      </c>
      <c r="AG262" t="n">
        <v>0</v>
      </c>
      <c r="AH262" t="n">
        <v>0</v>
      </c>
      <c r="AI262" t="n">
        <v>0</v>
      </c>
      <c r="AJ262" t="n">
        <v>0</v>
      </c>
      <c r="AK262" t="n">
        <v>0</v>
      </c>
      <c r="AL262" t="n">
        <v>0</v>
      </c>
      <c r="AM262" t="n">
        <v>0</v>
      </c>
      <c r="AN262" t="n">
        <v>0</v>
      </c>
      <c r="AO262" t="n">
        <v>0</v>
      </c>
      <c r="AP262" t="n">
        <v>0</v>
      </c>
      <c r="AQ262" t="n">
        <v>0</v>
      </c>
      <c r="AR262" t="n">
        <v>1</v>
      </c>
      <c r="AS262" t="n">
        <v>0</v>
      </c>
      <c r="AT262" t="n">
        <v>0</v>
      </c>
      <c r="AU262" s="63" t="n">
        <v>2</v>
      </c>
      <c r="AV262" s="64">
        <f>IFERROR(INDEX($B262:$AT262,1,'번호선택_참고표'!$C$55),0)+IFERROR(INDEX($B262:$AT262,1,'번호선택_참고표'!$D$55),0)+IFERROR(INDEX($B262:$AT262,1,'번호선택_참고표'!$E$55),0)+IFERROR(INDEX($B262:$AT262,1,'번호선택_참고표'!$F$55),0)+IFERROR(INDEX($B262:$AT262,1,'번호선택_참고표'!$G$55),0)+IFERROR(INDEX($B262:$AT262,1,'번호선택_참고표'!$H$55),0)</f>
        <v/>
      </c>
      <c r="AW262" s="64">
        <f>IF(OR('번호선택_참고표'!$C$55=$AU262,'번호선택_참고표'!$D$55=$AU262,'번호선택_참고표'!$E$55=$AU262,'번호선택_참고표'!$F$55=$AU262,'번호선택_참고표'!$G$55=$AU262,'번호선택_참고표'!$H$55=$AU262),1,0)</f>
        <v/>
      </c>
      <c r="AX262" s="64">
        <f>IF(AV262=6,6,IF(AND(AV262=5,AW262=1),5,IF(AND(AV262=5,AW262=0),4,IF(AV262=4,3,IF(AV262=3,2,0)))))</f>
        <v/>
      </c>
      <c r="AY262" s="64">
        <f>IF(AV262=6,"1등",IF(AND(AV262=5,AW262=1),"2등",IF(AND(AV262=5,AW262=0),"3등",IF(AV262=4,"4등",IF(AV262=3,"5등","-")))))</f>
        <v/>
      </c>
      <c r="AZ262" s="64">
        <f>AV262*10000+AW262*1000+ROW()</f>
        <v/>
      </c>
      <c r="BB262" s="63" t="inlineStr">
        <is>
          <t>6 11 16 18 31 43</t>
        </is>
      </c>
    </row>
    <row r="263">
      <c r="A263" s="64" t="n">
        <v>262</v>
      </c>
      <c r="B263" t="n">
        <v>0</v>
      </c>
      <c r="C263" t="n">
        <v>0</v>
      </c>
      <c r="D263" t="n">
        <v>0</v>
      </c>
      <c r="E263" t="n">
        <v>0</v>
      </c>
      <c r="F263" t="n">
        <v>0</v>
      </c>
      <c r="G263" t="n">
        <v>0</v>
      </c>
      <c r="H263" t="n">
        <v>0</v>
      </c>
      <c r="I263" t="n">
        <v>0</v>
      </c>
      <c r="J263" t="n">
        <v>1</v>
      </c>
      <c r="K263" t="n">
        <v>0</v>
      </c>
      <c r="L263" t="n">
        <v>0</v>
      </c>
      <c r="M263" t="n">
        <v>1</v>
      </c>
      <c r="N263" t="n">
        <v>0</v>
      </c>
      <c r="O263" t="n">
        <v>0</v>
      </c>
      <c r="P263" t="n">
        <v>0</v>
      </c>
      <c r="Q263" t="n">
        <v>0</v>
      </c>
      <c r="R263" t="n">
        <v>0</v>
      </c>
      <c r="S263" t="n">
        <v>0</v>
      </c>
      <c r="T263" t="n">
        <v>0</v>
      </c>
      <c r="U263" t="n">
        <v>0</v>
      </c>
      <c r="V263" t="n">
        <v>0</v>
      </c>
      <c r="W263" t="n">
        <v>0</v>
      </c>
      <c r="X263" t="n">
        <v>0</v>
      </c>
      <c r="Y263" t="n">
        <v>1</v>
      </c>
      <c r="Z263" t="n">
        <v>1</v>
      </c>
      <c r="AA263" t="n">
        <v>0</v>
      </c>
      <c r="AB263" t="n">
        <v>0</v>
      </c>
      <c r="AC263" t="n">
        <v>0</v>
      </c>
      <c r="AD263" t="n">
        <v>1</v>
      </c>
      <c r="AE263" t="n">
        <v>0</v>
      </c>
      <c r="AF263" t="n">
        <v>1</v>
      </c>
      <c r="AG263" t="n">
        <v>0</v>
      </c>
      <c r="AH263" t="n">
        <v>0</v>
      </c>
      <c r="AI263" t="n">
        <v>0</v>
      </c>
      <c r="AJ263" t="n">
        <v>0</v>
      </c>
      <c r="AK263" t="n">
        <v>0</v>
      </c>
      <c r="AL263" t="n">
        <v>0</v>
      </c>
      <c r="AM263" t="n">
        <v>0</v>
      </c>
      <c r="AN263" t="n">
        <v>0</v>
      </c>
      <c r="AO263" t="n">
        <v>0</v>
      </c>
      <c r="AP263" t="n">
        <v>0</v>
      </c>
      <c r="AQ263" t="n">
        <v>0</v>
      </c>
      <c r="AR263" t="n">
        <v>0</v>
      </c>
      <c r="AS263" t="n">
        <v>0</v>
      </c>
      <c r="AT263" t="n">
        <v>0</v>
      </c>
      <c r="AU263" s="63" t="n">
        <v>36</v>
      </c>
      <c r="AV263" s="64">
        <f>IFERROR(INDEX($B263:$AT263,1,'번호선택_참고표'!$C$55),0)+IFERROR(INDEX($B263:$AT263,1,'번호선택_참고표'!$D$55),0)+IFERROR(INDEX($B263:$AT263,1,'번호선택_참고표'!$E$55),0)+IFERROR(INDEX($B263:$AT263,1,'번호선택_참고표'!$F$55),0)+IFERROR(INDEX($B263:$AT263,1,'번호선택_참고표'!$G$55),0)+IFERROR(INDEX($B263:$AT263,1,'번호선택_참고표'!$H$55),0)</f>
        <v/>
      </c>
      <c r="AW263" s="64">
        <f>IF(OR('번호선택_참고표'!$C$55=$AU263,'번호선택_참고표'!$D$55=$AU263,'번호선택_참고표'!$E$55=$AU263,'번호선택_참고표'!$F$55=$AU263,'번호선택_참고표'!$G$55=$AU263,'번호선택_참고표'!$H$55=$AU263),1,0)</f>
        <v/>
      </c>
      <c r="AX263" s="64">
        <f>IF(AV263=6,6,IF(AND(AV263=5,AW263=1),5,IF(AND(AV263=5,AW263=0),4,IF(AV263=4,3,IF(AV263=3,2,0)))))</f>
        <v/>
      </c>
      <c r="AY263" s="64">
        <f>IF(AV263=6,"1등",IF(AND(AV263=5,AW263=1),"2등",IF(AND(AV263=5,AW263=0),"3등",IF(AV263=4,"4등",IF(AV263=3,"5등","-")))))</f>
        <v/>
      </c>
      <c r="AZ263" s="64">
        <f>AV263*10000+AW263*1000+ROW()</f>
        <v/>
      </c>
      <c r="BB263" s="63" t="inlineStr">
        <is>
          <t>9 12 24 25 29 31</t>
        </is>
      </c>
    </row>
    <row r="264">
      <c r="A264" s="64" t="n">
        <v>263</v>
      </c>
      <c r="B264" t="n">
        <v>1</v>
      </c>
      <c r="C264" t="n">
        <v>0</v>
      </c>
      <c r="D264" t="n">
        <v>0</v>
      </c>
      <c r="E264" t="n">
        <v>0</v>
      </c>
      <c r="F264" t="n">
        <v>0</v>
      </c>
      <c r="G264" t="n">
        <v>0</v>
      </c>
      <c r="H264" t="n">
        <v>0</v>
      </c>
      <c r="I264" t="n">
        <v>0</v>
      </c>
      <c r="J264" t="n">
        <v>0</v>
      </c>
      <c r="K264" t="n">
        <v>0</v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0</v>
      </c>
      <c r="R264" t="n">
        <v>0</v>
      </c>
      <c r="S264" t="n">
        <v>0</v>
      </c>
      <c r="T264" t="n">
        <v>0</v>
      </c>
      <c r="U264" t="n">
        <v>0</v>
      </c>
      <c r="V264" t="n">
        <v>0</v>
      </c>
      <c r="W264" t="n">
        <v>0</v>
      </c>
      <c r="X264" t="n">
        <v>0</v>
      </c>
      <c r="Y264" t="n">
        <v>0</v>
      </c>
      <c r="Z264" t="n">
        <v>0</v>
      </c>
      <c r="AA264" t="n">
        <v>0</v>
      </c>
      <c r="AB264" t="n">
        <v>1</v>
      </c>
      <c r="AC264" t="n">
        <v>1</v>
      </c>
      <c r="AD264" t="n">
        <v>0</v>
      </c>
      <c r="AE264" t="n">
        <v>0</v>
      </c>
      <c r="AF264" t="n">
        <v>0</v>
      </c>
      <c r="AG264" t="n">
        <v>1</v>
      </c>
      <c r="AH264" t="n">
        <v>0</v>
      </c>
      <c r="AI264" t="n">
        <v>0</v>
      </c>
      <c r="AJ264" t="n">
        <v>0</v>
      </c>
      <c r="AK264" t="n">
        <v>0</v>
      </c>
      <c r="AL264" t="n">
        <v>1</v>
      </c>
      <c r="AM264" t="n">
        <v>0</v>
      </c>
      <c r="AN264" t="n">
        <v>0</v>
      </c>
      <c r="AO264" t="n">
        <v>1</v>
      </c>
      <c r="AP264" t="n">
        <v>0</v>
      </c>
      <c r="AQ264" t="n">
        <v>0</v>
      </c>
      <c r="AR264" t="n">
        <v>0</v>
      </c>
      <c r="AS264" t="n">
        <v>0</v>
      </c>
      <c r="AT264" t="n">
        <v>0</v>
      </c>
      <c r="AU264" s="63" t="n">
        <v>18</v>
      </c>
      <c r="AV264" s="64">
        <f>IFERROR(INDEX($B264:$AT264,1,'번호선택_참고표'!$C$55),0)+IFERROR(INDEX($B264:$AT264,1,'번호선택_참고표'!$D$55),0)+IFERROR(INDEX($B264:$AT264,1,'번호선택_참고표'!$E$55),0)+IFERROR(INDEX($B264:$AT264,1,'번호선택_참고표'!$F$55),0)+IFERROR(INDEX($B264:$AT264,1,'번호선택_참고표'!$G$55),0)+IFERROR(INDEX($B264:$AT264,1,'번호선택_참고표'!$H$55),0)</f>
        <v/>
      </c>
      <c r="AW264" s="64">
        <f>IF(OR('번호선택_참고표'!$C$55=$AU264,'번호선택_참고표'!$D$55=$AU264,'번호선택_참고표'!$E$55=$AU264,'번호선택_참고표'!$F$55=$AU264,'번호선택_참고표'!$G$55=$AU264,'번호선택_참고표'!$H$55=$AU264),1,0)</f>
        <v/>
      </c>
      <c r="AX264" s="64">
        <f>IF(AV264=6,6,IF(AND(AV264=5,AW264=1),5,IF(AND(AV264=5,AW264=0),4,IF(AV264=4,3,IF(AV264=3,2,0)))))</f>
        <v/>
      </c>
      <c r="AY264" s="64">
        <f>IF(AV264=6,"1등",IF(AND(AV264=5,AW264=1),"2등",IF(AND(AV264=5,AW264=0),"3등",IF(AV264=4,"4등",IF(AV264=3,"5등","-")))))</f>
        <v/>
      </c>
      <c r="AZ264" s="64">
        <f>AV264*10000+AW264*1000+ROW()</f>
        <v/>
      </c>
      <c r="BB264" s="63" t="inlineStr">
        <is>
          <t>1 27 28 32 37 40</t>
        </is>
      </c>
    </row>
    <row r="265">
      <c r="A265" s="64" t="n">
        <v>264</v>
      </c>
      <c r="B265" t="n">
        <v>0</v>
      </c>
      <c r="C265" t="n">
        <v>0</v>
      </c>
      <c r="D265" t="n">
        <v>0</v>
      </c>
      <c r="E265" t="n">
        <v>0</v>
      </c>
      <c r="F265" t="n">
        <v>0</v>
      </c>
      <c r="G265" t="n">
        <v>0</v>
      </c>
      <c r="H265" t="n">
        <v>0</v>
      </c>
      <c r="I265" t="n">
        <v>0</v>
      </c>
      <c r="J265" t="n">
        <v>1</v>
      </c>
      <c r="K265" t="n">
        <v>0</v>
      </c>
      <c r="L265" t="n">
        <v>0</v>
      </c>
      <c r="M265" t="n">
        <v>0</v>
      </c>
      <c r="N265" t="n">
        <v>0</v>
      </c>
      <c r="O265" t="n">
        <v>0</v>
      </c>
      <c r="P265" t="n">
        <v>0</v>
      </c>
      <c r="Q265" t="n">
        <v>1</v>
      </c>
      <c r="R265" t="n">
        <v>0</v>
      </c>
      <c r="S265" t="n">
        <v>0</v>
      </c>
      <c r="T265" t="n">
        <v>0</v>
      </c>
      <c r="U265" t="n">
        <v>0</v>
      </c>
      <c r="V265" t="n">
        <v>0</v>
      </c>
      <c r="W265" t="n">
        <v>0</v>
      </c>
      <c r="X265" t="n">
        <v>0</v>
      </c>
      <c r="Y265" t="n">
        <v>0</v>
      </c>
      <c r="Z265" t="n">
        <v>0</v>
      </c>
      <c r="AA265" t="n">
        <v>0</v>
      </c>
      <c r="AB265" t="n">
        <v>1</v>
      </c>
      <c r="AC265" t="n">
        <v>0</v>
      </c>
      <c r="AD265" t="n">
        <v>0</v>
      </c>
      <c r="AE265" t="n">
        <v>0</v>
      </c>
      <c r="AF265" t="n">
        <v>0</v>
      </c>
      <c r="AG265" t="n">
        <v>0</v>
      </c>
      <c r="AH265" t="n">
        <v>0</v>
      </c>
      <c r="AI265" t="n">
        <v>0</v>
      </c>
      <c r="AJ265" t="n">
        <v>0</v>
      </c>
      <c r="AK265" t="n">
        <v>1</v>
      </c>
      <c r="AL265" t="n">
        <v>0</v>
      </c>
      <c r="AM265" t="n">
        <v>0</v>
      </c>
      <c r="AN265" t="n">
        <v>0</v>
      </c>
      <c r="AO265" t="n">
        <v>0</v>
      </c>
      <c r="AP265" t="n">
        <v>1</v>
      </c>
      <c r="AQ265" t="n">
        <v>0</v>
      </c>
      <c r="AR265" t="n">
        <v>0</v>
      </c>
      <c r="AS265" t="n">
        <v>1</v>
      </c>
      <c r="AT265" t="n">
        <v>0</v>
      </c>
      <c r="AU265" s="63" t="n">
        <v>5</v>
      </c>
      <c r="AV265" s="64">
        <f>IFERROR(INDEX($B265:$AT265,1,'번호선택_참고표'!$C$55),0)+IFERROR(INDEX($B265:$AT265,1,'번호선택_참고표'!$D$55),0)+IFERROR(INDEX($B265:$AT265,1,'번호선택_참고표'!$E$55),0)+IFERROR(INDEX($B265:$AT265,1,'번호선택_참고표'!$F$55),0)+IFERROR(INDEX($B265:$AT265,1,'번호선택_참고표'!$G$55),0)+IFERROR(INDEX($B265:$AT265,1,'번호선택_참고표'!$H$55),0)</f>
        <v/>
      </c>
      <c r="AW265" s="64">
        <f>IF(OR('번호선택_참고표'!$C$55=$AU265,'번호선택_참고표'!$D$55=$AU265,'번호선택_참고표'!$E$55=$AU265,'번호선택_참고표'!$F$55=$AU265,'번호선택_참고표'!$G$55=$AU265,'번호선택_참고표'!$H$55=$AU265),1,0)</f>
        <v/>
      </c>
      <c r="AX265" s="64">
        <f>IF(AV265=6,6,IF(AND(AV265=5,AW265=1),5,IF(AND(AV265=5,AW265=0),4,IF(AV265=4,3,IF(AV265=3,2,0)))))</f>
        <v/>
      </c>
      <c r="AY265" s="64">
        <f>IF(AV265=6,"1등",IF(AND(AV265=5,AW265=1),"2등",IF(AND(AV265=5,AW265=0),"3등",IF(AV265=4,"4등",IF(AV265=3,"5등","-")))))</f>
        <v/>
      </c>
      <c r="AZ265" s="64">
        <f>AV265*10000+AW265*1000+ROW()</f>
        <v/>
      </c>
      <c r="BB265" s="63" t="inlineStr">
        <is>
          <t>9 16 27 36 41 44</t>
        </is>
      </c>
    </row>
    <row r="266">
      <c r="A266" s="64" t="n">
        <v>265</v>
      </c>
      <c r="B266" t="n">
        <v>0</v>
      </c>
      <c r="C266" t="n">
        <v>0</v>
      </c>
      <c r="D266" t="n">
        <v>0</v>
      </c>
      <c r="E266" t="n">
        <v>0</v>
      </c>
      <c r="F266" t="n">
        <v>1</v>
      </c>
      <c r="G266" t="n">
        <v>0</v>
      </c>
      <c r="H266" t="n">
        <v>0</v>
      </c>
      <c r="I266" t="n">
        <v>0</v>
      </c>
      <c r="J266" t="n">
        <v>1</v>
      </c>
      <c r="K266" t="n">
        <v>0</v>
      </c>
      <c r="L266" t="n">
        <v>0</v>
      </c>
      <c r="M266" t="n">
        <v>0</v>
      </c>
      <c r="N266" t="n">
        <v>0</v>
      </c>
      <c r="O266" t="n">
        <v>0</v>
      </c>
      <c r="P266" t="n">
        <v>0</v>
      </c>
      <c r="Q266" t="n">
        <v>0</v>
      </c>
      <c r="R266" t="n">
        <v>0</v>
      </c>
      <c r="S266" t="n">
        <v>0</v>
      </c>
      <c r="T266" t="n">
        <v>0</v>
      </c>
      <c r="U266" t="n">
        <v>0</v>
      </c>
      <c r="V266" t="n">
        <v>0</v>
      </c>
      <c r="W266" t="n">
        <v>0</v>
      </c>
      <c r="X266" t="n">
        <v>0</v>
      </c>
      <c r="Y266" t="n">
        <v>0</v>
      </c>
      <c r="Z266" t="n">
        <v>0</v>
      </c>
      <c r="AA266" t="n">
        <v>0</v>
      </c>
      <c r="AB266" t="n">
        <v>0</v>
      </c>
      <c r="AC266" t="n">
        <v>0</v>
      </c>
      <c r="AD266" t="n">
        <v>0</v>
      </c>
      <c r="AE266" t="n">
        <v>0</v>
      </c>
      <c r="AF266" t="n">
        <v>0</v>
      </c>
      <c r="AG266" t="n">
        <v>0</v>
      </c>
      <c r="AH266" t="n">
        <v>0</v>
      </c>
      <c r="AI266" t="n">
        <v>1</v>
      </c>
      <c r="AJ266" t="n">
        <v>0</v>
      </c>
      <c r="AK266" t="n">
        <v>0</v>
      </c>
      <c r="AL266" t="n">
        <v>1</v>
      </c>
      <c r="AM266" t="n">
        <v>1</v>
      </c>
      <c r="AN266" t="n">
        <v>1</v>
      </c>
      <c r="AO266" t="n">
        <v>0</v>
      </c>
      <c r="AP266" t="n">
        <v>0</v>
      </c>
      <c r="AQ266" t="n">
        <v>0</v>
      </c>
      <c r="AR266" t="n">
        <v>0</v>
      </c>
      <c r="AS266" t="n">
        <v>0</v>
      </c>
      <c r="AT266" t="n">
        <v>0</v>
      </c>
      <c r="AU266" s="63" t="n">
        <v>12</v>
      </c>
      <c r="AV266" s="64">
        <f>IFERROR(INDEX($B266:$AT266,1,'번호선택_참고표'!$C$55),0)+IFERROR(INDEX($B266:$AT266,1,'번호선택_참고표'!$D$55),0)+IFERROR(INDEX($B266:$AT266,1,'번호선택_참고표'!$E$55),0)+IFERROR(INDEX($B266:$AT266,1,'번호선택_참고표'!$F$55),0)+IFERROR(INDEX($B266:$AT266,1,'번호선택_참고표'!$G$55),0)+IFERROR(INDEX($B266:$AT266,1,'번호선택_참고표'!$H$55),0)</f>
        <v/>
      </c>
      <c r="AW266" s="64">
        <f>IF(OR('번호선택_참고표'!$C$55=$AU266,'번호선택_참고표'!$D$55=$AU266,'번호선택_참고표'!$E$55=$AU266,'번호선택_참고표'!$F$55=$AU266,'번호선택_참고표'!$G$55=$AU266,'번호선택_참고표'!$H$55=$AU266),1,0)</f>
        <v/>
      </c>
      <c r="AX266" s="64">
        <f>IF(AV266=6,6,IF(AND(AV266=5,AW266=1),5,IF(AND(AV266=5,AW266=0),4,IF(AV266=4,3,IF(AV266=3,2,0)))))</f>
        <v/>
      </c>
      <c r="AY266" s="64">
        <f>IF(AV266=6,"1등",IF(AND(AV266=5,AW266=1),"2등",IF(AND(AV266=5,AW266=0),"3등",IF(AV266=4,"4등",IF(AV266=3,"5등","-")))))</f>
        <v/>
      </c>
      <c r="AZ266" s="64">
        <f>AV266*10000+AW266*1000+ROW()</f>
        <v/>
      </c>
      <c r="BB266" s="63" t="inlineStr">
        <is>
          <t>5 9 34 37 38 39</t>
        </is>
      </c>
    </row>
    <row r="267">
      <c r="A267" s="64" t="n">
        <v>266</v>
      </c>
      <c r="B267" t="n">
        <v>0</v>
      </c>
      <c r="C267" t="n">
        <v>0</v>
      </c>
      <c r="D267" t="n">
        <v>1</v>
      </c>
      <c r="E267" t="n">
        <v>1</v>
      </c>
      <c r="F267" t="n">
        <v>0</v>
      </c>
      <c r="G267" t="n">
        <v>0</v>
      </c>
      <c r="H267" t="n">
        <v>0</v>
      </c>
      <c r="I267" t="n">
        <v>0</v>
      </c>
      <c r="J267" t="n">
        <v>1</v>
      </c>
      <c r="K267" t="n">
        <v>0</v>
      </c>
      <c r="L267" t="n">
        <v>1</v>
      </c>
      <c r="M267" t="n">
        <v>0</v>
      </c>
      <c r="N267" t="n">
        <v>0</v>
      </c>
      <c r="O267" t="n">
        <v>0</v>
      </c>
      <c r="P267" t="n">
        <v>0</v>
      </c>
      <c r="Q267" t="n">
        <v>0</v>
      </c>
      <c r="R267" t="n">
        <v>0</v>
      </c>
      <c r="S267" t="n">
        <v>0</v>
      </c>
      <c r="T267" t="n">
        <v>0</v>
      </c>
      <c r="U267" t="n">
        <v>0</v>
      </c>
      <c r="V267" t="n">
        <v>0</v>
      </c>
      <c r="W267" t="n">
        <v>1</v>
      </c>
      <c r="X267" t="n">
        <v>0</v>
      </c>
      <c r="Y267" t="n">
        <v>0</v>
      </c>
      <c r="Z267" t="n">
        <v>0</v>
      </c>
      <c r="AA267" t="n">
        <v>0</v>
      </c>
      <c r="AB267" t="n">
        <v>0</v>
      </c>
      <c r="AC267" t="n">
        <v>0</v>
      </c>
      <c r="AD267" t="n">
        <v>0</v>
      </c>
      <c r="AE267" t="n">
        <v>0</v>
      </c>
      <c r="AF267" t="n">
        <v>0</v>
      </c>
      <c r="AG267" t="n">
        <v>0</v>
      </c>
      <c r="AH267" t="n">
        <v>0</v>
      </c>
      <c r="AI267" t="n">
        <v>0</v>
      </c>
      <c r="AJ267" t="n">
        <v>0</v>
      </c>
      <c r="AK267" t="n">
        <v>0</v>
      </c>
      <c r="AL267" t="n">
        <v>0</v>
      </c>
      <c r="AM267" t="n">
        <v>0</v>
      </c>
      <c r="AN267" t="n">
        <v>0</v>
      </c>
      <c r="AO267" t="n">
        <v>0</v>
      </c>
      <c r="AP267" t="n">
        <v>0</v>
      </c>
      <c r="AQ267" t="n">
        <v>1</v>
      </c>
      <c r="AR267" t="n">
        <v>0</v>
      </c>
      <c r="AS267" t="n">
        <v>0</v>
      </c>
      <c r="AT267" t="n">
        <v>0</v>
      </c>
      <c r="AU267" s="63" t="n">
        <v>37</v>
      </c>
      <c r="AV267" s="64">
        <f>IFERROR(INDEX($B267:$AT267,1,'번호선택_참고표'!$C$55),0)+IFERROR(INDEX($B267:$AT267,1,'번호선택_참고표'!$D$55),0)+IFERROR(INDEX($B267:$AT267,1,'번호선택_참고표'!$E$55),0)+IFERROR(INDEX($B267:$AT267,1,'번호선택_참고표'!$F$55),0)+IFERROR(INDEX($B267:$AT267,1,'번호선택_참고표'!$G$55),0)+IFERROR(INDEX($B267:$AT267,1,'번호선택_참고표'!$H$55),0)</f>
        <v/>
      </c>
      <c r="AW267" s="64">
        <f>IF(OR('번호선택_참고표'!$C$55=$AU267,'번호선택_참고표'!$D$55=$AU267,'번호선택_참고표'!$E$55=$AU267,'번호선택_참고표'!$F$55=$AU267,'번호선택_참고표'!$G$55=$AU267,'번호선택_참고표'!$H$55=$AU267),1,0)</f>
        <v/>
      </c>
      <c r="AX267" s="64">
        <f>IF(AV267=6,6,IF(AND(AV267=5,AW267=1),5,IF(AND(AV267=5,AW267=0),4,IF(AV267=4,3,IF(AV267=3,2,0)))))</f>
        <v/>
      </c>
      <c r="AY267" s="64">
        <f>IF(AV267=6,"1등",IF(AND(AV267=5,AW267=1),"2등",IF(AND(AV267=5,AW267=0),"3등",IF(AV267=4,"4등",IF(AV267=3,"5등","-")))))</f>
        <v/>
      </c>
      <c r="AZ267" s="64">
        <f>AV267*10000+AW267*1000+ROW()</f>
        <v/>
      </c>
      <c r="BB267" s="63" t="inlineStr">
        <is>
          <t>3 4 9 11 22 42</t>
        </is>
      </c>
    </row>
    <row r="268">
      <c r="A268" s="64" t="n">
        <v>267</v>
      </c>
      <c r="B268" t="n">
        <v>0</v>
      </c>
      <c r="C268" t="n">
        <v>0</v>
      </c>
      <c r="D268" t="n">
        <v>0</v>
      </c>
      <c r="E268" t="n">
        <v>0</v>
      </c>
      <c r="F268" t="n">
        <v>0</v>
      </c>
      <c r="G268" t="n">
        <v>0</v>
      </c>
      <c r="H268" t="n">
        <v>1</v>
      </c>
      <c r="I268" t="n">
        <v>1</v>
      </c>
      <c r="J268" t="n">
        <v>0</v>
      </c>
      <c r="K268" t="n">
        <v>0</v>
      </c>
      <c r="L268" t="n">
        <v>0</v>
      </c>
      <c r="M268" t="n">
        <v>0</v>
      </c>
      <c r="N268" t="n">
        <v>0</v>
      </c>
      <c r="O268" t="n">
        <v>0</v>
      </c>
      <c r="P268" t="n">
        <v>0</v>
      </c>
      <c r="Q268" t="n">
        <v>0</v>
      </c>
      <c r="R268" t="n">
        <v>0</v>
      </c>
      <c r="S268" t="n">
        <v>0</v>
      </c>
      <c r="T268" t="n">
        <v>0</v>
      </c>
      <c r="U268" t="n">
        <v>0</v>
      </c>
      <c r="V268" t="n">
        <v>0</v>
      </c>
      <c r="W268" t="n">
        <v>0</v>
      </c>
      <c r="X268" t="n">
        <v>0</v>
      </c>
      <c r="Y268" t="n">
        <v>1</v>
      </c>
      <c r="Z268" t="n">
        <v>0</v>
      </c>
      <c r="AA268" t="n">
        <v>0</v>
      </c>
      <c r="AB268" t="n">
        <v>0</v>
      </c>
      <c r="AC268" t="n">
        <v>0</v>
      </c>
      <c r="AD268" t="n">
        <v>0</v>
      </c>
      <c r="AE268" t="n">
        <v>0</v>
      </c>
      <c r="AF268" t="n">
        <v>0</v>
      </c>
      <c r="AG268" t="n">
        <v>0</v>
      </c>
      <c r="AH268" t="n">
        <v>0</v>
      </c>
      <c r="AI268" t="n">
        <v>1</v>
      </c>
      <c r="AJ268" t="n">
        <v>0</v>
      </c>
      <c r="AK268" t="n">
        <v>1</v>
      </c>
      <c r="AL268" t="n">
        <v>0</v>
      </c>
      <c r="AM268" t="n">
        <v>0</v>
      </c>
      <c r="AN268" t="n">
        <v>0</v>
      </c>
      <c r="AO268" t="n">
        <v>0</v>
      </c>
      <c r="AP268" t="n">
        <v>1</v>
      </c>
      <c r="AQ268" t="n">
        <v>0</v>
      </c>
      <c r="AR268" t="n">
        <v>0</v>
      </c>
      <c r="AS268" t="n">
        <v>0</v>
      </c>
      <c r="AT268" t="n">
        <v>0</v>
      </c>
      <c r="AU268" s="63" t="n">
        <v>1</v>
      </c>
      <c r="AV268" s="64">
        <f>IFERROR(INDEX($B268:$AT268,1,'번호선택_참고표'!$C$55),0)+IFERROR(INDEX($B268:$AT268,1,'번호선택_참고표'!$D$55),0)+IFERROR(INDEX($B268:$AT268,1,'번호선택_참고표'!$E$55),0)+IFERROR(INDEX($B268:$AT268,1,'번호선택_참고표'!$F$55),0)+IFERROR(INDEX($B268:$AT268,1,'번호선택_참고표'!$G$55),0)+IFERROR(INDEX($B268:$AT268,1,'번호선택_참고표'!$H$55),0)</f>
        <v/>
      </c>
      <c r="AW268" s="64">
        <f>IF(OR('번호선택_참고표'!$C$55=$AU268,'번호선택_참고표'!$D$55=$AU268,'번호선택_참고표'!$E$55=$AU268,'번호선택_참고표'!$F$55=$AU268,'번호선택_참고표'!$G$55=$AU268,'번호선택_참고표'!$H$55=$AU268),1,0)</f>
        <v/>
      </c>
      <c r="AX268" s="64">
        <f>IF(AV268=6,6,IF(AND(AV268=5,AW268=1),5,IF(AND(AV268=5,AW268=0),4,IF(AV268=4,3,IF(AV268=3,2,0)))))</f>
        <v/>
      </c>
      <c r="AY268" s="64">
        <f>IF(AV268=6,"1등",IF(AND(AV268=5,AW268=1),"2등",IF(AND(AV268=5,AW268=0),"3등",IF(AV268=4,"4등",IF(AV268=3,"5등","-")))))</f>
        <v/>
      </c>
      <c r="AZ268" s="64">
        <f>AV268*10000+AW268*1000+ROW()</f>
        <v/>
      </c>
      <c r="BB268" s="63" t="inlineStr">
        <is>
          <t>7 8 24 34 36 41</t>
        </is>
      </c>
    </row>
    <row r="269">
      <c r="A269" s="64" t="n">
        <v>268</v>
      </c>
      <c r="B269" t="n">
        <v>0</v>
      </c>
      <c r="C269" t="n">
        <v>0</v>
      </c>
      <c r="D269" t="n">
        <v>1</v>
      </c>
      <c r="E269" t="n">
        <v>0</v>
      </c>
      <c r="F269" t="n">
        <v>0</v>
      </c>
      <c r="G269" t="n">
        <v>0</v>
      </c>
      <c r="H269" t="n">
        <v>0</v>
      </c>
      <c r="I269" t="n">
        <v>0</v>
      </c>
      <c r="J269" t="n">
        <v>0</v>
      </c>
      <c r="K269" t="n">
        <v>1</v>
      </c>
      <c r="L269" t="n">
        <v>0</v>
      </c>
      <c r="M269" t="n">
        <v>0</v>
      </c>
      <c r="N269" t="n">
        <v>0</v>
      </c>
      <c r="O269" t="n">
        <v>0</v>
      </c>
      <c r="P269" t="n">
        <v>0</v>
      </c>
      <c r="Q269" t="n">
        <v>0</v>
      </c>
      <c r="R269" t="n">
        <v>0</v>
      </c>
      <c r="S269" t="n">
        <v>0</v>
      </c>
      <c r="T269" t="n">
        <v>1</v>
      </c>
      <c r="U269" t="n">
        <v>0</v>
      </c>
      <c r="V269" t="n">
        <v>0</v>
      </c>
      <c r="W269" t="n">
        <v>0</v>
      </c>
      <c r="X269" t="n">
        <v>0</v>
      </c>
      <c r="Y269" t="n">
        <v>1</v>
      </c>
      <c r="Z269" t="n">
        <v>0</v>
      </c>
      <c r="AA269" t="n">
        <v>0</v>
      </c>
      <c r="AB269" t="n">
        <v>0</v>
      </c>
      <c r="AC269" t="n">
        <v>0</v>
      </c>
      <c r="AD269" t="n">
        <v>0</v>
      </c>
      <c r="AE269" t="n">
        <v>0</v>
      </c>
      <c r="AF269" t="n">
        <v>0</v>
      </c>
      <c r="AG269" t="n">
        <v>1</v>
      </c>
      <c r="AH269" t="n">
        <v>0</v>
      </c>
      <c r="AI269" t="n">
        <v>0</v>
      </c>
      <c r="AJ269" t="n">
        <v>0</v>
      </c>
      <c r="AK269" t="n">
        <v>0</v>
      </c>
      <c r="AL269" t="n">
        <v>0</v>
      </c>
      <c r="AM269" t="n">
        <v>0</v>
      </c>
      <c r="AN269" t="n">
        <v>0</v>
      </c>
      <c r="AO269" t="n">
        <v>0</v>
      </c>
      <c r="AP269" t="n">
        <v>0</v>
      </c>
      <c r="AQ269" t="n">
        <v>0</v>
      </c>
      <c r="AR269" t="n">
        <v>0</v>
      </c>
      <c r="AS269" t="n">
        <v>0</v>
      </c>
      <c r="AT269" t="n">
        <v>1</v>
      </c>
      <c r="AU269" s="63" t="n">
        <v>12</v>
      </c>
      <c r="AV269" s="64">
        <f>IFERROR(INDEX($B269:$AT269,1,'번호선택_참고표'!$C$55),0)+IFERROR(INDEX($B269:$AT269,1,'번호선택_참고표'!$D$55),0)+IFERROR(INDEX($B269:$AT269,1,'번호선택_참고표'!$E$55),0)+IFERROR(INDEX($B269:$AT269,1,'번호선택_참고표'!$F$55),0)+IFERROR(INDEX($B269:$AT269,1,'번호선택_참고표'!$G$55),0)+IFERROR(INDEX($B269:$AT269,1,'번호선택_참고표'!$H$55),0)</f>
        <v/>
      </c>
      <c r="AW269" s="64">
        <f>IF(OR('번호선택_참고표'!$C$55=$AU269,'번호선택_참고표'!$D$55=$AU269,'번호선택_참고표'!$E$55=$AU269,'번호선택_참고표'!$F$55=$AU269,'번호선택_참고표'!$G$55=$AU269,'번호선택_참고표'!$H$55=$AU269),1,0)</f>
        <v/>
      </c>
      <c r="AX269" s="64">
        <f>IF(AV269=6,6,IF(AND(AV269=5,AW269=1),5,IF(AND(AV269=5,AW269=0),4,IF(AV269=4,3,IF(AV269=3,2,0)))))</f>
        <v/>
      </c>
      <c r="AY269" s="64">
        <f>IF(AV269=6,"1등",IF(AND(AV269=5,AW269=1),"2등",IF(AND(AV269=5,AW269=0),"3등",IF(AV269=4,"4등",IF(AV269=3,"5등","-")))))</f>
        <v/>
      </c>
      <c r="AZ269" s="64">
        <f>AV269*10000+AW269*1000+ROW()</f>
        <v/>
      </c>
      <c r="BB269" s="63" t="inlineStr">
        <is>
          <t>3 10 19 24 32 45</t>
        </is>
      </c>
    </row>
    <row r="270">
      <c r="A270" s="64" t="n">
        <v>269</v>
      </c>
      <c r="B270" t="n">
        <v>0</v>
      </c>
      <c r="C270" t="n">
        <v>0</v>
      </c>
      <c r="D270" t="n">
        <v>0</v>
      </c>
      <c r="E270" t="n">
        <v>0</v>
      </c>
      <c r="F270" t="n">
        <v>1</v>
      </c>
      <c r="G270" t="n">
        <v>0</v>
      </c>
      <c r="H270" t="n">
        <v>0</v>
      </c>
      <c r="I270" t="n">
        <v>0</v>
      </c>
      <c r="J270" t="n">
        <v>0</v>
      </c>
      <c r="K270" t="n">
        <v>0</v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0</v>
      </c>
      <c r="R270" t="n">
        <v>0</v>
      </c>
      <c r="S270" t="n">
        <v>1</v>
      </c>
      <c r="T270" t="n">
        <v>0</v>
      </c>
      <c r="U270" t="n">
        <v>1</v>
      </c>
      <c r="V270" t="n">
        <v>0</v>
      </c>
      <c r="W270" t="n">
        <v>0</v>
      </c>
      <c r="X270" t="n">
        <v>0</v>
      </c>
      <c r="Y270" t="n">
        <v>0</v>
      </c>
      <c r="Z270" t="n">
        <v>0</v>
      </c>
      <c r="AA270" t="n">
        <v>0</v>
      </c>
      <c r="AB270" t="n">
        <v>0</v>
      </c>
      <c r="AC270" t="n">
        <v>0</v>
      </c>
      <c r="AD270" t="n">
        <v>0</v>
      </c>
      <c r="AE270" t="n">
        <v>0</v>
      </c>
      <c r="AF270" t="n">
        <v>0</v>
      </c>
      <c r="AG270" t="n">
        <v>0</v>
      </c>
      <c r="AH270" t="n">
        <v>0</v>
      </c>
      <c r="AI270" t="n">
        <v>0</v>
      </c>
      <c r="AJ270" t="n">
        <v>0</v>
      </c>
      <c r="AK270" t="n">
        <v>1</v>
      </c>
      <c r="AL270" t="n">
        <v>0</v>
      </c>
      <c r="AM270" t="n">
        <v>0</v>
      </c>
      <c r="AN270" t="n">
        <v>0</v>
      </c>
      <c r="AO270" t="n">
        <v>0</v>
      </c>
      <c r="AP270" t="n">
        <v>0</v>
      </c>
      <c r="AQ270" t="n">
        <v>1</v>
      </c>
      <c r="AR270" t="n">
        <v>1</v>
      </c>
      <c r="AS270" t="n">
        <v>0</v>
      </c>
      <c r="AT270" t="n">
        <v>0</v>
      </c>
      <c r="AU270" s="63" t="n">
        <v>32</v>
      </c>
      <c r="AV270" s="64">
        <f>IFERROR(INDEX($B270:$AT270,1,'번호선택_참고표'!$C$55),0)+IFERROR(INDEX($B270:$AT270,1,'번호선택_참고표'!$D$55),0)+IFERROR(INDEX($B270:$AT270,1,'번호선택_참고표'!$E$55),0)+IFERROR(INDEX($B270:$AT270,1,'번호선택_참고표'!$F$55),0)+IFERROR(INDEX($B270:$AT270,1,'번호선택_참고표'!$G$55),0)+IFERROR(INDEX($B270:$AT270,1,'번호선택_참고표'!$H$55),0)</f>
        <v/>
      </c>
      <c r="AW270" s="64">
        <f>IF(OR('번호선택_참고표'!$C$55=$AU270,'번호선택_참고표'!$D$55=$AU270,'번호선택_참고표'!$E$55=$AU270,'번호선택_참고표'!$F$55=$AU270,'번호선택_참고표'!$G$55=$AU270,'번호선택_참고표'!$H$55=$AU270),1,0)</f>
        <v/>
      </c>
      <c r="AX270" s="64">
        <f>IF(AV270=6,6,IF(AND(AV270=5,AW270=1),5,IF(AND(AV270=5,AW270=0),4,IF(AV270=4,3,IF(AV270=3,2,0)))))</f>
        <v/>
      </c>
      <c r="AY270" s="64">
        <f>IF(AV270=6,"1등",IF(AND(AV270=5,AW270=1),"2등",IF(AND(AV270=5,AW270=0),"3등",IF(AV270=4,"4등",IF(AV270=3,"5등","-")))))</f>
        <v/>
      </c>
      <c r="AZ270" s="64">
        <f>AV270*10000+AW270*1000+ROW()</f>
        <v/>
      </c>
      <c r="BB270" s="63" t="inlineStr">
        <is>
          <t>5 18 20 36 42 43</t>
        </is>
      </c>
    </row>
    <row r="271">
      <c r="A271" s="64" t="n">
        <v>270</v>
      </c>
      <c r="B271" t="n">
        <v>0</v>
      </c>
      <c r="C271" t="n">
        <v>0</v>
      </c>
      <c r="D271" t="n">
        <v>0</v>
      </c>
      <c r="E271" t="n">
        <v>0</v>
      </c>
      <c r="F271" t="n">
        <v>1</v>
      </c>
      <c r="G271" t="n">
        <v>0</v>
      </c>
      <c r="H271" t="n">
        <v>0</v>
      </c>
      <c r="I271" t="n">
        <v>0</v>
      </c>
      <c r="J271" t="n">
        <v>1</v>
      </c>
      <c r="K271" t="n">
        <v>0</v>
      </c>
      <c r="L271" t="n">
        <v>0</v>
      </c>
      <c r="M271" t="n">
        <v>1</v>
      </c>
      <c r="N271" t="n">
        <v>0</v>
      </c>
      <c r="O271" t="n">
        <v>0</v>
      </c>
      <c r="P271" t="n">
        <v>0</v>
      </c>
      <c r="Q271" t="n">
        <v>0</v>
      </c>
      <c r="R271" t="n">
        <v>0</v>
      </c>
      <c r="S271" t="n">
        <v>0</v>
      </c>
      <c r="T271" t="n">
        <v>0</v>
      </c>
      <c r="U271" t="n">
        <v>1</v>
      </c>
      <c r="V271" t="n">
        <v>1</v>
      </c>
      <c r="W271" t="n">
        <v>0</v>
      </c>
      <c r="X271" t="n">
        <v>0</v>
      </c>
      <c r="Y271" t="n">
        <v>0</v>
      </c>
      <c r="Z271" t="n">
        <v>0</v>
      </c>
      <c r="AA271" t="n">
        <v>1</v>
      </c>
      <c r="AB271" t="n">
        <v>0</v>
      </c>
      <c r="AC271" t="n">
        <v>0</v>
      </c>
      <c r="AD271" t="n">
        <v>0</v>
      </c>
      <c r="AE271" t="n">
        <v>0</v>
      </c>
      <c r="AF271" t="n">
        <v>0</v>
      </c>
      <c r="AG271" t="n">
        <v>0</v>
      </c>
      <c r="AH271" t="n">
        <v>0</v>
      </c>
      <c r="AI271" t="n">
        <v>0</v>
      </c>
      <c r="AJ271" t="n">
        <v>0</v>
      </c>
      <c r="AK271" t="n">
        <v>0</v>
      </c>
      <c r="AL271" t="n">
        <v>0</v>
      </c>
      <c r="AM271" t="n">
        <v>0</v>
      </c>
      <c r="AN271" t="n">
        <v>0</v>
      </c>
      <c r="AO271" t="n">
        <v>0</v>
      </c>
      <c r="AP271" t="n">
        <v>0</v>
      </c>
      <c r="AQ271" t="n">
        <v>0</v>
      </c>
      <c r="AR271" t="n">
        <v>0</v>
      </c>
      <c r="AS271" t="n">
        <v>0</v>
      </c>
      <c r="AT271" t="n">
        <v>0</v>
      </c>
      <c r="AU271" s="63" t="n">
        <v>27</v>
      </c>
      <c r="AV271" s="64">
        <f>IFERROR(INDEX($B271:$AT271,1,'번호선택_참고표'!$C$55),0)+IFERROR(INDEX($B271:$AT271,1,'번호선택_참고표'!$D$55),0)+IFERROR(INDEX($B271:$AT271,1,'번호선택_참고표'!$E$55),0)+IFERROR(INDEX($B271:$AT271,1,'번호선택_참고표'!$F$55),0)+IFERROR(INDEX($B271:$AT271,1,'번호선택_참고표'!$G$55),0)+IFERROR(INDEX($B271:$AT271,1,'번호선택_참고표'!$H$55),0)</f>
        <v/>
      </c>
      <c r="AW271" s="64">
        <f>IF(OR('번호선택_참고표'!$C$55=$AU271,'번호선택_참고표'!$D$55=$AU271,'번호선택_참고표'!$E$55=$AU271,'번호선택_참고표'!$F$55=$AU271,'번호선택_참고표'!$G$55=$AU271,'번호선택_참고표'!$H$55=$AU271),1,0)</f>
        <v/>
      </c>
      <c r="AX271" s="64">
        <f>IF(AV271=6,6,IF(AND(AV271=5,AW271=1),5,IF(AND(AV271=5,AW271=0),4,IF(AV271=4,3,IF(AV271=3,2,0)))))</f>
        <v/>
      </c>
      <c r="AY271" s="64">
        <f>IF(AV271=6,"1등",IF(AND(AV271=5,AW271=1),"2등",IF(AND(AV271=5,AW271=0),"3등",IF(AV271=4,"4등",IF(AV271=3,"5등","-")))))</f>
        <v/>
      </c>
      <c r="AZ271" s="64">
        <f>AV271*10000+AW271*1000+ROW()</f>
        <v/>
      </c>
      <c r="BB271" s="63" t="inlineStr">
        <is>
          <t>5 9 12 20 21 26</t>
        </is>
      </c>
    </row>
    <row r="272">
      <c r="A272" s="64" t="n">
        <v>271</v>
      </c>
      <c r="B272" t="n">
        <v>0</v>
      </c>
      <c r="C272" t="n">
        <v>0</v>
      </c>
      <c r="D272" t="n">
        <v>1</v>
      </c>
      <c r="E272" t="n">
        <v>0</v>
      </c>
      <c r="F272" t="n">
        <v>0</v>
      </c>
      <c r="G272" t="n">
        <v>0</v>
      </c>
      <c r="H272" t="n">
        <v>0</v>
      </c>
      <c r="I272" t="n">
        <v>1</v>
      </c>
      <c r="J272" t="n">
        <v>1</v>
      </c>
      <c r="K272" t="n">
        <v>0</v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0</v>
      </c>
      <c r="R272" t="n">
        <v>0</v>
      </c>
      <c r="S272" t="n">
        <v>0</v>
      </c>
      <c r="T272" t="n">
        <v>0</v>
      </c>
      <c r="U272" t="n">
        <v>0</v>
      </c>
      <c r="V272" t="n">
        <v>0</v>
      </c>
      <c r="W272" t="n">
        <v>0</v>
      </c>
      <c r="X272" t="n">
        <v>0</v>
      </c>
      <c r="Y272" t="n">
        <v>0</v>
      </c>
      <c r="Z272" t="n">
        <v>0</v>
      </c>
      <c r="AA272" t="n">
        <v>0</v>
      </c>
      <c r="AB272" t="n">
        <v>1</v>
      </c>
      <c r="AC272" t="n">
        <v>0</v>
      </c>
      <c r="AD272" t="n">
        <v>1</v>
      </c>
      <c r="AE272" t="n">
        <v>0</v>
      </c>
      <c r="AF272" t="n">
        <v>0</v>
      </c>
      <c r="AG272" t="n">
        <v>0</v>
      </c>
      <c r="AH272" t="n">
        <v>0</v>
      </c>
      <c r="AI272" t="n">
        <v>0</v>
      </c>
      <c r="AJ272" t="n">
        <v>0</v>
      </c>
      <c r="AK272" t="n">
        <v>0</v>
      </c>
      <c r="AL272" t="n">
        <v>0</v>
      </c>
      <c r="AM272" t="n">
        <v>0</v>
      </c>
      <c r="AN272" t="n">
        <v>0</v>
      </c>
      <c r="AO272" t="n">
        <v>1</v>
      </c>
      <c r="AP272" t="n">
        <v>0</v>
      </c>
      <c r="AQ272" t="n">
        <v>0</v>
      </c>
      <c r="AR272" t="n">
        <v>0</v>
      </c>
      <c r="AS272" t="n">
        <v>0</v>
      </c>
      <c r="AT272" t="n">
        <v>0</v>
      </c>
      <c r="AU272" s="63" t="n">
        <v>36</v>
      </c>
      <c r="AV272" s="64">
        <f>IFERROR(INDEX($B272:$AT272,1,'번호선택_참고표'!$C$55),0)+IFERROR(INDEX($B272:$AT272,1,'번호선택_참고표'!$D$55),0)+IFERROR(INDEX($B272:$AT272,1,'번호선택_참고표'!$E$55),0)+IFERROR(INDEX($B272:$AT272,1,'번호선택_참고표'!$F$55),0)+IFERROR(INDEX($B272:$AT272,1,'번호선택_참고표'!$G$55),0)+IFERROR(INDEX($B272:$AT272,1,'번호선택_참고표'!$H$55),0)</f>
        <v/>
      </c>
      <c r="AW272" s="64">
        <f>IF(OR('번호선택_참고표'!$C$55=$AU272,'번호선택_참고표'!$D$55=$AU272,'번호선택_참고표'!$E$55=$AU272,'번호선택_참고표'!$F$55=$AU272,'번호선택_참고표'!$G$55=$AU272,'번호선택_참고표'!$H$55=$AU272),1,0)</f>
        <v/>
      </c>
      <c r="AX272" s="64">
        <f>IF(AV272=6,6,IF(AND(AV272=5,AW272=1),5,IF(AND(AV272=5,AW272=0),4,IF(AV272=4,3,IF(AV272=3,2,0)))))</f>
        <v/>
      </c>
      <c r="AY272" s="64">
        <f>IF(AV272=6,"1등",IF(AND(AV272=5,AW272=1),"2등",IF(AND(AV272=5,AW272=0),"3등",IF(AV272=4,"4등",IF(AV272=3,"5등","-")))))</f>
        <v/>
      </c>
      <c r="AZ272" s="64">
        <f>AV272*10000+AW272*1000+ROW()</f>
        <v/>
      </c>
      <c r="BB272" s="63" t="inlineStr">
        <is>
          <t>3 8 9 27 29 40</t>
        </is>
      </c>
    </row>
    <row r="273">
      <c r="A273" s="64" t="n">
        <v>272</v>
      </c>
      <c r="B273" t="n">
        <v>0</v>
      </c>
      <c r="C273" t="n">
        <v>0</v>
      </c>
      <c r="D273" t="n">
        <v>0</v>
      </c>
      <c r="E273" t="n">
        <v>0</v>
      </c>
      <c r="F273" t="n">
        <v>0</v>
      </c>
      <c r="G273" t="n">
        <v>0</v>
      </c>
      <c r="H273" t="n">
        <v>1</v>
      </c>
      <c r="I273" t="n">
        <v>0</v>
      </c>
      <c r="J273" t="n">
        <v>1</v>
      </c>
      <c r="K273" t="n">
        <v>0</v>
      </c>
      <c r="L273" t="n">
        <v>0</v>
      </c>
      <c r="M273" t="n">
        <v>1</v>
      </c>
      <c r="N273" t="n">
        <v>0</v>
      </c>
      <c r="O273" t="n">
        <v>0</v>
      </c>
      <c r="P273" t="n">
        <v>0</v>
      </c>
      <c r="Q273" t="n">
        <v>0</v>
      </c>
      <c r="R273" t="n">
        <v>0</v>
      </c>
      <c r="S273" t="n">
        <v>0</v>
      </c>
      <c r="T273" t="n">
        <v>0</v>
      </c>
      <c r="U273" t="n">
        <v>0</v>
      </c>
      <c r="V273" t="n">
        <v>0</v>
      </c>
      <c r="W273" t="n">
        <v>0</v>
      </c>
      <c r="X273" t="n">
        <v>0</v>
      </c>
      <c r="Y273" t="n">
        <v>0</v>
      </c>
      <c r="Z273" t="n">
        <v>0</v>
      </c>
      <c r="AA273" t="n">
        <v>0</v>
      </c>
      <c r="AB273" t="n">
        <v>1</v>
      </c>
      <c r="AC273" t="n">
        <v>0</v>
      </c>
      <c r="AD273" t="n">
        <v>0</v>
      </c>
      <c r="AE273" t="n">
        <v>0</v>
      </c>
      <c r="AF273" t="n">
        <v>0</v>
      </c>
      <c r="AG273" t="n">
        <v>0</v>
      </c>
      <c r="AH273" t="n">
        <v>0</v>
      </c>
      <c r="AI273" t="n">
        <v>0</v>
      </c>
      <c r="AJ273" t="n">
        <v>0</v>
      </c>
      <c r="AK273" t="n">
        <v>0</v>
      </c>
      <c r="AL273" t="n">
        <v>0</v>
      </c>
      <c r="AM273" t="n">
        <v>0</v>
      </c>
      <c r="AN273" t="n">
        <v>1</v>
      </c>
      <c r="AO273" t="n">
        <v>0</v>
      </c>
      <c r="AP273" t="n">
        <v>0</v>
      </c>
      <c r="AQ273" t="n">
        <v>0</v>
      </c>
      <c r="AR273" t="n">
        <v>1</v>
      </c>
      <c r="AS273" t="n">
        <v>0</v>
      </c>
      <c r="AT273" t="n">
        <v>0</v>
      </c>
      <c r="AU273" s="63" t="n">
        <v>28</v>
      </c>
      <c r="AV273" s="64">
        <f>IFERROR(INDEX($B273:$AT273,1,'번호선택_참고표'!$C$55),0)+IFERROR(INDEX($B273:$AT273,1,'번호선택_참고표'!$D$55),0)+IFERROR(INDEX($B273:$AT273,1,'번호선택_참고표'!$E$55),0)+IFERROR(INDEX($B273:$AT273,1,'번호선택_참고표'!$F$55),0)+IFERROR(INDEX($B273:$AT273,1,'번호선택_참고표'!$G$55),0)+IFERROR(INDEX($B273:$AT273,1,'번호선택_참고표'!$H$55),0)</f>
        <v/>
      </c>
      <c r="AW273" s="64">
        <f>IF(OR('번호선택_참고표'!$C$55=$AU273,'번호선택_참고표'!$D$55=$AU273,'번호선택_참고표'!$E$55=$AU273,'번호선택_참고표'!$F$55=$AU273,'번호선택_참고표'!$G$55=$AU273,'번호선택_참고표'!$H$55=$AU273),1,0)</f>
        <v/>
      </c>
      <c r="AX273" s="64">
        <f>IF(AV273=6,6,IF(AND(AV273=5,AW273=1),5,IF(AND(AV273=5,AW273=0),4,IF(AV273=4,3,IF(AV273=3,2,0)))))</f>
        <v/>
      </c>
      <c r="AY273" s="64">
        <f>IF(AV273=6,"1등",IF(AND(AV273=5,AW273=1),"2등",IF(AND(AV273=5,AW273=0),"3등",IF(AV273=4,"4등",IF(AV273=3,"5등","-")))))</f>
        <v/>
      </c>
      <c r="AZ273" s="64">
        <f>AV273*10000+AW273*1000+ROW()</f>
        <v/>
      </c>
      <c r="BB273" s="63" t="inlineStr">
        <is>
          <t>7 9 12 27 39 43</t>
        </is>
      </c>
    </row>
    <row r="274">
      <c r="A274" s="64" t="n">
        <v>273</v>
      </c>
      <c r="B274" t="n">
        <v>1</v>
      </c>
      <c r="C274" t="n">
        <v>0</v>
      </c>
      <c r="D274" t="n">
        <v>0</v>
      </c>
      <c r="E274" t="n">
        <v>0</v>
      </c>
      <c r="F274" t="n">
        <v>0</v>
      </c>
      <c r="G274" t="n">
        <v>0</v>
      </c>
      <c r="H274" t="n">
        <v>0</v>
      </c>
      <c r="I274" t="n">
        <v>1</v>
      </c>
      <c r="J274" t="n">
        <v>0</v>
      </c>
      <c r="K274" t="n">
        <v>0</v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0</v>
      </c>
      <c r="R274" t="n">
        <v>0</v>
      </c>
      <c r="S274" t="n">
        <v>0</v>
      </c>
      <c r="T274" t="n">
        <v>0</v>
      </c>
      <c r="U274" t="n">
        <v>0</v>
      </c>
      <c r="V274" t="n">
        <v>0</v>
      </c>
      <c r="W274" t="n">
        <v>0</v>
      </c>
      <c r="X274" t="n">
        <v>0</v>
      </c>
      <c r="Y274" t="n">
        <v>1</v>
      </c>
      <c r="Z274" t="n">
        <v>0</v>
      </c>
      <c r="AA274" t="n">
        <v>0</v>
      </c>
      <c r="AB274" t="n">
        <v>0</v>
      </c>
      <c r="AC274" t="n">
        <v>0</v>
      </c>
      <c r="AD274" t="n">
        <v>0</v>
      </c>
      <c r="AE274" t="n">
        <v>0</v>
      </c>
      <c r="AF274" t="n">
        <v>1</v>
      </c>
      <c r="AG274" t="n">
        <v>0</v>
      </c>
      <c r="AH274" t="n">
        <v>0</v>
      </c>
      <c r="AI274" t="n">
        <v>1</v>
      </c>
      <c r="AJ274" t="n">
        <v>0</v>
      </c>
      <c r="AK274" t="n">
        <v>0</v>
      </c>
      <c r="AL274" t="n">
        <v>0</v>
      </c>
      <c r="AM274" t="n">
        <v>0</v>
      </c>
      <c r="AN274" t="n">
        <v>0</v>
      </c>
      <c r="AO274" t="n">
        <v>0</v>
      </c>
      <c r="AP274" t="n">
        <v>0</v>
      </c>
      <c r="AQ274" t="n">
        <v>0</v>
      </c>
      <c r="AR274" t="n">
        <v>0</v>
      </c>
      <c r="AS274" t="n">
        <v>1</v>
      </c>
      <c r="AT274" t="n">
        <v>0</v>
      </c>
      <c r="AU274" s="63" t="n">
        <v>6</v>
      </c>
      <c r="AV274" s="64">
        <f>IFERROR(INDEX($B274:$AT274,1,'번호선택_참고표'!$C$55),0)+IFERROR(INDEX($B274:$AT274,1,'번호선택_참고표'!$D$55),0)+IFERROR(INDEX($B274:$AT274,1,'번호선택_참고표'!$E$55),0)+IFERROR(INDEX($B274:$AT274,1,'번호선택_참고표'!$F$55),0)+IFERROR(INDEX($B274:$AT274,1,'번호선택_참고표'!$G$55),0)+IFERROR(INDEX($B274:$AT274,1,'번호선택_참고표'!$H$55),0)</f>
        <v/>
      </c>
      <c r="AW274" s="64">
        <f>IF(OR('번호선택_참고표'!$C$55=$AU274,'번호선택_참고표'!$D$55=$AU274,'번호선택_참고표'!$E$55=$AU274,'번호선택_참고표'!$F$55=$AU274,'번호선택_참고표'!$G$55=$AU274,'번호선택_참고표'!$H$55=$AU274),1,0)</f>
        <v/>
      </c>
      <c r="AX274" s="64">
        <f>IF(AV274=6,6,IF(AND(AV274=5,AW274=1),5,IF(AND(AV274=5,AW274=0),4,IF(AV274=4,3,IF(AV274=3,2,0)))))</f>
        <v/>
      </c>
      <c r="AY274" s="64">
        <f>IF(AV274=6,"1등",IF(AND(AV274=5,AW274=1),"2등",IF(AND(AV274=5,AW274=0),"3등",IF(AV274=4,"4등",IF(AV274=3,"5등","-")))))</f>
        <v/>
      </c>
      <c r="AZ274" s="64">
        <f>AV274*10000+AW274*1000+ROW()</f>
        <v/>
      </c>
      <c r="BB274" s="63" t="inlineStr">
        <is>
          <t>1 8 24 31 34 44</t>
        </is>
      </c>
    </row>
    <row r="275">
      <c r="A275" s="64" t="n">
        <v>274</v>
      </c>
      <c r="B275" t="n">
        <v>0</v>
      </c>
      <c r="C275" t="n">
        <v>0</v>
      </c>
      <c r="D275" t="n">
        <v>0</v>
      </c>
      <c r="E275" t="n">
        <v>0</v>
      </c>
      <c r="F275" t="n">
        <v>0</v>
      </c>
      <c r="G275" t="n">
        <v>0</v>
      </c>
      <c r="H275" t="n">
        <v>0</v>
      </c>
      <c r="I275" t="n">
        <v>0</v>
      </c>
      <c r="J275" t="n">
        <v>0</v>
      </c>
      <c r="K275" t="n">
        <v>0</v>
      </c>
      <c r="L275" t="n">
        <v>0</v>
      </c>
      <c r="M275" t="n">
        <v>0</v>
      </c>
      <c r="N275" t="n">
        <v>1</v>
      </c>
      <c r="O275" t="n">
        <v>1</v>
      </c>
      <c r="P275" t="n">
        <v>1</v>
      </c>
      <c r="Q275" t="n">
        <v>0</v>
      </c>
      <c r="R275" t="n">
        <v>0</v>
      </c>
      <c r="S275" t="n">
        <v>0</v>
      </c>
      <c r="T275" t="n">
        <v>0</v>
      </c>
      <c r="U275" t="n">
        <v>0</v>
      </c>
      <c r="V275" t="n">
        <v>0</v>
      </c>
      <c r="W275" t="n">
        <v>0</v>
      </c>
      <c r="X275" t="n">
        <v>0</v>
      </c>
      <c r="Y275" t="n">
        <v>0</v>
      </c>
      <c r="Z275" t="n">
        <v>0</v>
      </c>
      <c r="AA275" t="n">
        <v>1</v>
      </c>
      <c r="AB275" t="n">
        <v>0</v>
      </c>
      <c r="AC275" t="n">
        <v>0</v>
      </c>
      <c r="AD275" t="n">
        <v>0</v>
      </c>
      <c r="AE275" t="n">
        <v>0</v>
      </c>
      <c r="AF275" t="n">
        <v>0</v>
      </c>
      <c r="AG275" t="n">
        <v>0</v>
      </c>
      <c r="AH275" t="n">
        <v>0</v>
      </c>
      <c r="AI275" t="n">
        <v>0</v>
      </c>
      <c r="AJ275" t="n">
        <v>1</v>
      </c>
      <c r="AK275" t="n">
        <v>0</v>
      </c>
      <c r="AL275" t="n">
        <v>0</v>
      </c>
      <c r="AM275" t="n">
        <v>0</v>
      </c>
      <c r="AN275" t="n">
        <v>1</v>
      </c>
      <c r="AO275" t="n">
        <v>0</v>
      </c>
      <c r="AP275" t="n">
        <v>0</v>
      </c>
      <c r="AQ275" t="n">
        <v>0</v>
      </c>
      <c r="AR275" t="n">
        <v>0</v>
      </c>
      <c r="AS275" t="n">
        <v>0</v>
      </c>
      <c r="AT275" t="n">
        <v>0</v>
      </c>
      <c r="AU275" s="63" t="n">
        <v>25</v>
      </c>
      <c r="AV275" s="64">
        <f>IFERROR(INDEX($B275:$AT275,1,'번호선택_참고표'!$C$55),0)+IFERROR(INDEX($B275:$AT275,1,'번호선택_참고표'!$D$55),0)+IFERROR(INDEX($B275:$AT275,1,'번호선택_참고표'!$E$55),0)+IFERROR(INDEX($B275:$AT275,1,'번호선택_참고표'!$F$55),0)+IFERROR(INDEX($B275:$AT275,1,'번호선택_참고표'!$G$55),0)+IFERROR(INDEX($B275:$AT275,1,'번호선택_참고표'!$H$55),0)</f>
        <v/>
      </c>
      <c r="AW275" s="64">
        <f>IF(OR('번호선택_참고표'!$C$55=$AU275,'번호선택_참고표'!$D$55=$AU275,'번호선택_참고표'!$E$55=$AU275,'번호선택_참고표'!$F$55=$AU275,'번호선택_참고표'!$G$55=$AU275,'번호선택_참고표'!$H$55=$AU275),1,0)</f>
        <v/>
      </c>
      <c r="AX275" s="64">
        <f>IF(AV275=6,6,IF(AND(AV275=5,AW275=1),5,IF(AND(AV275=5,AW275=0),4,IF(AV275=4,3,IF(AV275=3,2,0)))))</f>
        <v/>
      </c>
      <c r="AY275" s="64">
        <f>IF(AV275=6,"1등",IF(AND(AV275=5,AW275=1),"2등",IF(AND(AV275=5,AW275=0),"3등",IF(AV275=4,"4등",IF(AV275=3,"5등","-")))))</f>
        <v/>
      </c>
      <c r="AZ275" s="64">
        <f>AV275*10000+AW275*1000+ROW()</f>
        <v/>
      </c>
      <c r="BB275" s="63" t="inlineStr">
        <is>
          <t>13 14 15 26 35 39</t>
        </is>
      </c>
    </row>
    <row r="276">
      <c r="A276" s="64" t="n">
        <v>275</v>
      </c>
      <c r="B276" t="n">
        <v>0</v>
      </c>
      <c r="C276" t="n">
        <v>0</v>
      </c>
      <c r="D276" t="n">
        <v>0</v>
      </c>
      <c r="E276" t="n">
        <v>0</v>
      </c>
      <c r="F276" t="n">
        <v>0</v>
      </c>
      <c r="G276" t="n">
        <v>0</v>
      </c>
      <c r="H276" t="n">
        <v>0</v>
      </c>
      <c r="I276" t="n">
        <v>0</v>
      </c>
      <c r="J276" t="n">
        <v>0</v>
      </c>
      <c r="K276" t="n">
        <v>0</v>
      </c>
      <c r="L276" t="n">
        <v>0</v>
      </c>
      <c r="M276" t="n">
        <v>0</v>
      </c>
      <c r="N276" t="n">
        <v>0</v>
      </c>
      <c r="O276" t="n">
        <v>1</v>
      </c>
      <c r="P276" t="n">
        <v>0</v>
      </c>
      <c r="Q276" t="n">
        <v>0</v>
      </c>
      <c r="R276" t="n">
        <v>0</v>
      </c>
      <c r="S276" t="n">
        <v>0</v>
      </c>
      <c r="T276" t="n">
        <v>1</v>
      </c>
      <c r="U276" t="n">
        <v>1</v>
      </c>
      <c r="V276" t="n">
        <v>0</v>
      </c>
      <c r="W276" t="n">
        <v>0</v>
      </c>
      <c r="X276" t="n">
        <v>0</v>
      </c>
      <c r="Y276" t="n">
        <v>0</v>
      </c>
      <c r="Z276" t="n">
        <v>0</v>
      </c>
      <c r="AA276" t="n">
        <v>0</v>
      </c>
      <c r="AB276" t="n">
        <v>0</v>
      </c>
      <c r="AC276" t="n">
        <v>0</v>
      </c>
      <c r="AD276" t="n">
        <v>0</v>
      </c>
      <c r="AE276" t="n">
        <v>0</v>
      </c>
      <c r="AF276" t="n">
        <v>0</v>
      </c>
      <c r="AG276" t="n">
        <v>0</v>
      </c>
      <c r="AH276" t="n">
        <v>0</v>
      </c>
      <c r="AI276" t="n">
        <v>0</v>
      </c>
      <c r="AJ276" t="n">
        <v>1</v>
      </c>
      <c r="AK276" t="n">
        <v>0</v>
      </c>
      <c r="AL276" t="n">
        <v>0</v>
      </c>
      <c r="AM276" t="n">
        <v>1</v>
      </c>
      <c r="AN276" t="n">
        <v>0</v>
      </c>
      <c r="AO276" t="n">
        <v>1</v>
      </c>
      <c r="AP276" t="n">
        <v>0</v>
      </c>
      <c r="AQ276" t="n">
        <v>0</v>
      </c>
      <c r="AR276" t="n">
        <v>0</v>
      </c>
      <c r="AS276" t="n">
        <v>0</v>
      </c>
      <c r="AT276" t="n">
        <v>0</v>
      </c>
      <c r="AU276" s="63" t="n">
        <v>26</v>
      </c>
      <c r="AV276" s="64">
        <f>IFERROR(INDEX($B276:$AT276,1,'번호선택_참고표'!$C$55),0)+IFERROR(INDEX($B276:$AT276,1,'번호선택_참고표'!$D$55),0)+IFERROR(INDEX($B276:$AT276,1,'번호선택_참고표'!$E$55),0)+IFERROR(INDEX($B276:$AT276,1,'번호선택_참고표'!$F$55),0)+IFERROR(INDEX($B276:$AT276,1,'번호선택_참고표'!$G$55),0)+IFERROR(INDEX($B276:$AT276,1,'번호선택_참고표'!$H$55),0)</f>
        <v/>
      </c>
      <c r="AW276" s="64">
        <f>IF(OR('번호선택_참고표'!$C$55=$AU276,'번호선택_참고표'!$D$55=$AU276,'번호선택_참고표'!$E$55=$AU276,'번호선택_참고표'!$F$55=$AU276,'번호선택_참고표'!$G$55=$AU276,'번호선택_참고표'!$H$55=$AU276),1,0)</f>
        <v/>
      </c>
      <c r="AX276" s="64">
        <f>IF(AV276=6,6,IF(AND(AV276=5,AW276=1),5,IF(AND(AV276=5,AW276=0),4,IF(AV276=4,3,IF(AV276=3,2,0)))))</f>
        <v/>
      </c>
      <c r="AY276" s="64">
        <f>IF(AV276=6,"1등",IF(AND(AV276=5,AW276=1),"2등",IF(AND(AV276=5,AW276=0),"3등",IF(AV276=4,"4등",IF(AV276=3,"5등","-")))))</f>
        <v/>
      </c>
      <c r="AZ276" s="64">
        <f>AV276*10000+AW276*1000+ROW()</f>
        <v/>
      </c>
      <c r="BB276" s="63" t="inlineStr">
        <is>
          <t>14 19 20 35 38 40</t>
        </is>
      </c>
    </row>
    <row r="277">
      <c r="A277" s="64" t="n">
        <v>276</v>
      </c>
      <c r="B277" t="n">
        <v>0</v>
      </c>
      <c r="C277" t="n">
        <v>0</v>
      </c>
      <c r="D277" t="n">
        <v>0</v>
      </c>
      <c r="E277" t="n">
        <v>1</v>
      </c>
      <c r="F277" t="n">
        <v>0</v>
      </c>
      <c r="G277" t="n">
        <v>0</v>
      </c>
      <c r="H277" t="n">
        <v>0</v>
      </c>
      <c r="I277" t="n">
        <v>0</v>
      </c>
      <c r="J277" t="n">
        <v>0</v>
      </c>
      <c r="K277" t="n">
        <v>0</v>
      </c>
      <c r="L277" t="n">
        <v>0</v>
      </c>
      <c r="M277" t="n">
        <v>0</v>
      </c>
      <c r="N277" t="n">
        <v>0</v>
      </c>
      <c r="O277" t="n">
        <v>0</v>
      </c>
      <c r="P277" t="n">
        <v>1</v>
      </c>
      <c r="Q277" t="n">
        <v>0</v>
      </c>
      <c r="R277" t="n">
        <v>0</v>
      </c>
      <c r="S277" t="n">
        <v>0</v>
      </c>
      <c r="T277" t="n">
        <v>0</v>
      </c>
      <c r="U277" t="n">
        <v>0</v>
      </c>
      <c r="V277" t="n">
        <v>1</v>
      </c>
      <c r="W277" t="n">
        <v>0</v>
      </c>
      <c r="X277" t="n">
        <v>0</v>
      </c>
      <c r="Y277" t="n">
        <v>0</v>
      </c>
      <c r="Z277" t="n">
        <v>0</v>
      </c>
      <c r="AA277" t="n">
        <v>0</v>
      </c>
      <c r="AB277" t="n">
        <v>0</v>
      </c>
      <c r="AC277" t="n">
        <v>0</v>
      </c>
      <c r="AD277" t="n">
        <v>0</v>
      </c>
      <c r="AE277" t="n">
        <v>0</v>
      </c>
      <c r="AF277" t="n">
        <v>0</v>
      </c>
      <c r="AG277" t="n">
        <v>0</v>
      </c>
      <c r="AH277" t="n">
        <v>1</v>
      </c>
      <c r="AI277" t="n">
        <v>0</v>
      </c>
      <c r="AJ277" t="n">
        <v>0</v>
      </c>
      <c r="AK277" t="n">
        <v>0</v>
      </c>
      <c r="AL277" t="n">
        <v>0</v>
      </c>
      <c r="AM277" t="n">
        <v>0</v>
      </c>
      <c r="AN277" t="n">
        <v>1</v>
      </c>
      <c r="AO277" t="n">
        <v>0</v>
      </c>
      <c r="AP277" t="n">
        <v>1</v>
      </c>
      <c r="AQ277" t="n">
        <v>0</v>
      </c>
      <c r="AR277" t="n">
        <v>0</v>
      </c>
      <c r="AS277" t="n">
        <v>0</v>
      </c>
      <c r="AT277" t="n">
        <v>0</v>
      </c>
      <c r="AU277" s="63" t="n">
        <v>25</v>
      </c>
      <c r="AV277" s="64">
        <f>IFERROR(INDEX($B277:$AT277,1,'번호선택_참고표'!$C$55),0)+IFERROR(INDEX($B277:$AT277,1,'번호선택_참고표'!$D$55),0)+IFERROR(INDEX($B277:$AT277,1,'번호선택_참고표'!$E$55),0)+IFERROR(INDEX($B277:$AT277,1,'번호선택_참고표'!$F$55),0)+IFERROR(INDEX($B277:$AT277,1,'번호선택_참고표'!$G$55),0)+IFERROR(INDEX($B277:$AT277,1,'번호선택_참고표'!$H$55),0)</f>
        <v/>
      </c>
      <c r="AW277" s="64">
        <f>IF(OR('번호선택_참고표'!$C$55=$AU277,'번호선택_참고표'!$D$55=$AU277,'번호선택_참고표'!$E$55=$AU277,'번호선택_참고표'!$F$55=$AU277,'번호선택_참고표'!$G$55=$AU277,'번호선택_참고표'!$H$55=$AU277),1,0)</f>
        <v/>
      </c>
      <c r="AX277" s="64">
        <f>IF(AV277=6,6,IF(AND(AV277=5,AW277=1),5,IF(AND(AV277=5,AW277=0),4,IF(AV277=4,3,IF(AV277=3,2,0)))))</f>
        <v/>
      </c>
      <c r="AY277" s="64">
        <f>IF(AV277=6,"1등",IF(AND(AV277=5,AW277=1),"2등",IF(AND(AV277=5,AW277=0),"3등",IF(AV277=4,"4등",IF(AV277=3,"5등","-")))))</f>
        <v/>
      </c>
      <c r="AZ277" s="64">
        <f>AV277*10000+AW277*1000+ROW()</f>
        <v/>
      </c>
      <c r="BB277" s="63" t="inlineStr">
        <is>
          <t>4 15 21 33 39 41</t>
        </is>
      </c>
    </row>
    <row r="278">
      <c r="A278" s="64" t="n">
        <v>277</v>
      </c>
      <c r="B278" t="n">
        <v>0</v>
      </c>
      <c r="C278" t="n">
        <v>0</v>
      </c>
      <c r="D278" t="n">
        <v>0</v>
      </c>
      <c r="E278" t="n">
        <v>0</v>
      </c>
      <c r="F278" t="n">
        <v>0</v>
      </c>
      <c r="G278" t="n">
        <v>0</v>
      </c>
      <c r="H278" t="n">
        <v>0</v>
      </c>
      <c r="I278" t="n">
        <v>0</v>
      </c>
      <c r="J278" t="n">
        <v>0</v>
      </c>
      <c r="K278" t="n">
        <v>1</v>
      </c>
      <c r="L278" t="n">
        <v>0</v>
      </c>
      <c r="M278" t="n">
        <v>1</v>
      </c>
      <c r="N278" t="n">
        <v>1</v>
      </c>
      <c r="O278" t="n">
        <v>0</v>
      </c>
      <c r="P278" t="n">
        <v>1</v>
      </c>
      <c r="Q278" t="n">
        <v>0</v>
      </c>
      <c r="R278" t="n">
        <v>0</v>
      </c>
      <c r="S278" t="n">
        <v>0</v>
      </c>
      <c r="T278" t="n">
        <v>0</v>
      </c>
      <c r="U278" t="n">
        <v>0</v>
      </c>
      <c r="V278" t="n">
        <v>0</v>
      </c>
      <c r="W278" t="n">
        <v>0</v>
      </c>
      <c r="X278" t="n">
        <v>0</v>
      </c>
      <c r="Y278" t="n">
        <v>0</v>
      </c>
      <c r="Z278" t="n">
        <v>1</v>
      </c>
      <c r="AA278" t="n">
        <v>0</v>
      </c>
      <c r="AB278" t="n">
        <v>0</v>
      </c>
      <c r="AC278" t="n">
        <v>0</v>
      </c>
      <c r="AD278" t="n">
        <v>1</v>
      </c>
      <c r="AE278" t="n">
        <v>0</v>
      </c>
      <c r="AF278" t="n">
        <v>0</v>
      </c>
      <c r="AG278" t="n">
        <v>0</v>
      </c>
      <c r="AH278" t="n">
        <v>0</v>
      </c>
      <c r="AI278" t="n">
        <v>0</v>
      </c>
      <c r="AJ278" t="n">
        <v>0</v>
      </c>
      <c r="AK278" t="n">
        <v>0</v>
      </c>
      <c r="AL278" t="n">
        <v>0</v>
      </c>
      <c r="AM278" t="n">
        <v>0</v>
      </c>
      <c r="AN278" t="n">
        <v>0</v>
      </c>
      <c r="AO278" t="n">
        <v>0</v>
      </c>
      <c r="AP278" t="n">
        <v>0</v>
      </c>
      <c r="AQ278" t="n">
        <v>0</v>
      </c>
      <c r="AR278" t="n">
        <v>0</v>
      </c>
      <c r="AS278" t="n">
        <v>0</v>
      </c>
      <c r="AT278" t="n">
        <v>0</v>
      </c>
      <c r="AU278" s="63" t="n">
        <v>20</v>
      </c>
      <c r="AV278" s="64">
        <f>IFERROR(INDEX($B278:$AT278,1,'번호선택_참고표'!$C$55),0)+IFERROR(INDEX($B278:$AT278,1,'번호선택_참고표'!$D$55),0)+IFERROR(INDEX($B278:$AT278,1,'번호선택_참고표'!$E$55),0)+IFERROR(INDEX($B278:$AT278,1,'번호선택_참고표'!$F$55),0)+IFERROR(INDEX($B278:$AT278,1,'번호선택_참고표'!$G$55),0)+IFERROR(INDEX($B278:$AT278,1,'번호선택_참고표'!$H$55),0)</f>
        <v/>
      </c>
      <c r="AW278" s="64">
        <f>IF(OR('번호선택_참고표'!$C$55=$AU278,'번호선택_참고표'!$D$55=$AU278,'번호선택_참고표'!$E$55=$AU278,'번호선택_참고표'!$F$55=$AU278,'번호선택_참고표'!$G$55=$AU278,'번호선택_참고표'!$H$55=$AU278),1,0)</f>
        <v/>
      </c>
      <c r="AX278" s="64">
        <f>IF(AV278=6,6,IF(AND(AV278=5,AW278=1),5,IF(AND(AV278=5,AW278=0),4,IF(AV278=4,3,IF(AV278=3,2,0)))))</f>
        <v/>
      </c>
      <c r="AY278" s="64">
        <f>IF(AV278=6,"1등",IF(AND(AV278=5,AW278=1),"2등",IF(AND(AV278=5,AW278=0),"3등",IF(AV278=4,"4등",IF(AV278=3,"5등","-")))))</f>
        <v/>
      </c>
      <c r="AZ278" s="64">
        <f>AV278*10000+AW278*1000+ROW()</f>
        <v/>
      </c>
      <c r="BB278" s="63" t="inlineStr">
        <is>
          <t>10 12 13 15 25 29</t>
        </is>
      </c>
    </row>
    <row r="279">
      <c r="A279" s="64" t="n">
        <v>278</v>
      </c>
      <c r="B279" t="n">
        <v>0</v>
      </c>
      <c r="C279" t="n">
        <v>0</v>
      </c>
      <c r="D279" t="n">
        <v>1</v>
      </c>
      <c r="E279" t="n">
        <v>0</v>
      </c>
      <c r="F279" t="n">
        <v>0</v>
      </c>
      <c r="G279" t="n">
        <v>0</v>
      </c>
      <c r="H279" t="n">
        <v>0</v>
      </c>
      <c r="I279" t="n">
        <v>0</v>
      </c>
      <c r="J279" t="n">
        <v>0</v>
      </c>
      <c r="K279" t="n">
        <v>0</v>
      </c>
      <c r="L279" t="n">
        <v>1</v>
      </c>
      <c r="M279" t="n">
        <v>0</v>
      </c>
      <c r="N279" t="n">
        <v>0</v>
      </c>
      <c r="O279" t="n">
        <v>0</v>
      </c>
      <c r="P279" t="n">
        <v>0</v>
      </c>
      <c r="Q279" t="n">
        <v>0</v>
      </c>
      <c r="R279" t="n">
        <v>0</v>
      </c>
      <c r="S279" t="n">
        <v>0</v>
      </c>
      <c r="T279" t="n">
        <v>0</v>
      </c>
      <c r="U279" t="n">
        <v>0</v>
      </c>
      <c r="V279" t="n">
        <v>0</v>
      </c>
      <c r="W279" t="n">
        <v>0</v>
      </c>
      <c r="X279" t="n">
        <v>0</v>
      </c>
      <c r="Y279" t="n">
        <v>0</v>
      </c>
      <c r="Z279" t="n">
        <v>0</v>
      </c>
      <c r="AA279" t="n">
        <v>0</v>
      </c>
      <c r="AB279" t="n">
        <v>0</v>
      </c>
      <c r="AC279" t="n">
        <v>0</v>
      </c>
      <c r="AD279" t="n">
        <v>0</v>
      </c>
      <c r="AE279" t="n">
        <v>0</v>
      </c>
      <c r="AF279" t="n">
        <v>0</v>
      </c>
      <c r="AG279" t="n">
        <v>0</v>
      </c>
      <c r="AH279" t="n">
        <v>0</v>
      </c>
      <c r="AI279" t="n">
        <v>0</v>
      </c>
      <c r="AJ279" t="n">
        <v>0</v>
      </c>
      <c r="AK279" t="n">
        <v>0</v>
      </c>
      <c r="AL279" t="n">
        <v>1</v>
      </c>
      <c r="AM279" t="n">
        <v>0</v>
      </c>
      <c r="AN279" t="n">
        <v>1</v>
      </c>
      <c r="AO279" t="n">
        <v>0</v>
      </c>
      <c r="AP279" t="n">
        <v>1</v>
      </c>
      <c r="AQ279" t="n">
        <v>0</v>
      </c>
      <c r="AR279" t="n">
        <v>1</v>
      </c>
      <c r="AS279" t="n">
        <v>0</v>
      </c>
      <c r="AT279" t="n">
        <v>0</v>
      </c>
      <c r="AU279" s="63" t="n">
        <v>13</v>
      </c>
      <c r="AV279" s="64">
        <f>IFERROR(INDEX($B279:$AT279,1,'번호선택_참고표'!$C$55),0)+IFERROR(INDEX($B279:$AT279,1,'번호선택_참고표'!$D$55),0)+IFERROR(INDEX($B279:$AT279,1,'번호선택_참고표'!$E$55),0)+IFERROR(INDEX($B279:$AT279,1,'번호선택_참고표'!$F$55),0)+IFERROR(INDEX($B279:$AT279,1,'번호선택_참고표'!$G$55),0)+IFERROR(INDEX($B279:$AT279,1,'번호선택_참고표'!$H$55),0)</f>
        <v/>
      </c>
      <c r="AW279" s="64">
        <f>IF(OR('번호선택_참고표'!$C$55=$AU279,'번호선택_참고표'!$D$55=$AU279,'번호선택_참고표'!$E$55=$AU279,'번호선택_참고표'!$F$55=$AU279,'번호선택_참고표'!$G$55=$AU279,'번호선택_참고표'!$H$55=$AU279),1,0)</f>
        <v/>
      </c>
      <c r="AX279" s="64">
        <f>IF(AV279=6,6,IF(AND(AV279=5,AW279=1),5,IF(AND(AV279=5,AW279=0),4,IF(AV279=4,3,IF(AV279=3,2,0)))))</f>
        <v/>
      </c>
      <c r="AY279" s="64">
        <f>IF(AV279=6,"1등",IF(AND(AV279=5,AW279=1),"2등",IF(AND(AV279=5,AW279=0),"3등",IF(AV279=4,"4등",IF(AV279=3,"5등","-")))))</f>
        <v/>
      </c>
      <c r="AZ279" s="64">
        <f>AV279*10000+AW279*1000+ROW()</f>
        <v/>
      </c>
      <c r="BB279" s="63" t="inlineStr">
        <is>
          <t>3 11 37 39 41 43</t>
        </is>
      </c>
    </row>
    <row r="280">
      <c r="A280" s="64" t="n">
        <v>279</v>
      </c>
      <c r="B280" t="n">
        <v>0</v>
      </c>
      <c r="C280" t="n">
        <v>0</v>
      </c>
      <c r="D280" t="n">
        <v>0</v>
      </c>
      <c r="E280" t="n">
        <v>0</v>
      </c>
      <c r="F280" t="n">
        <v>0</v>
      </c>
      <c r="G280" t="n">
        <v>0</v>
      </c>
      <c r="H280" t="n">
        <v>1</v>
      </c>
      <c r="I280" t="n">
        <v>0</v>
      </c>
      <c r="J280" t="n">
        <v>0</v>
      </c>
      <c r="K280" t="n">
        <v>0</v>
      </c>
      <c r="L280" t="n">
        <v>0</v>
      </c>
      <c r="M280" t="n">
        <v>0</v>
      </c>
      <c r="N280" t="n">
        <v>0</v>
      </c>
      <c r="O280" t="n">
        <v>0</v>
      </c>
      <c r="P280" t="n">
        <v>0</v>
      </c>
      <c r="Q280" t="n">
        <v>1</v>
      </c>
      <c r="R280" t="n">
        <v>0</v>
      </c>
      <c r="S280" t="n">
        <v>0</v>
      </c>
      <c r="T280" t="n">
        <v>0</v>
      </c>
      <c r="U280" t="n">
        <v>0</v>
      </c>
      <c r="V280" t="n">
        <v>0</v>
      </c>
      <c r="W280" t="n">
        <v>0</v>
      </c>
      <c r="X280" t="n">
        <v>0</v>
      </c>
      <c r="Y280" t="n">
        <v>0</v>
      </c>
      <c r="Z280" t="n">
        <v>0</v>
      </c>
      <c r="AA280" t="n">
        <v>0</v>
      </c>
      <c r="AB280" t="n">
        <v>0</v>
      </c>
      <c r="AC280" t="n">
        <v>0</v>
      </c>
      <c r="AD280" t="n">
        <v>0</v>
      </c>
      <c r="AE280" t="n">
        <v>0</v>
      </c>
      <c r="AF280" t="n">
        <v>1</v>
      </c>
      <c r="AG280" t="n">
        <v>0</v>
      </c>
      <c r="AH280" t="n">
        <v>0</v>
      </c>
      <c r="AI280" t="n">
        <v>0</v>
      </c>
      <c r="AJ280" t="n">
        <v>0</v>
      </c>
      <c r="AK280" t="n">
        <v>1</v>
      </c>
      <c r="AL280" t="n">
        <v>1</v>
      </c>
      <c r="AM280" t="n">
        <v>1</v>
      </c>
      <c r="AN280" t="n">
        <v>0</v>
      </c>
      <c r="AO280" t="n">
        <v>0</v>
      </c>
      <c r="AP280" t="n">
        <v>0</v>
      </c>
      <c r="AQ280" t="n">
        <v>0</v>
      </c>
      <c r="AR280" t="n">
        <v>0</v>
      </c>
      <c r="AS280" t="n">
        <v>0</v>
      </c>
      <c r="AT280" t="n">
        <v>0</v>
      </c>
      <c r="AU280" s="63" t="n">
        <v>11</v>
      </c>
      <c r="AV280" s="64">
        <f>IFERROR(INDEX($B280:$AT280,1,'번호선택_참고표'!$C$55),0)+IFERROR(INDEX($B280:$AT280,1,'번호선택_참고표'!$D$55),0)+IFERROR(INDEX($B280:$AT280,1,'번호선택_참고표'!$E$55),0)+IFERROR(INDEX($B280:$AT280,1,'번호선택_참고표'!$F$55),0)+IFERROR(INDEX($B280:$AT280,1,'번호선택_참고표'!$G$55),0)+IFERROR(INDEX($B280:$AT280,1,'번호선택_참고표'!$H$55),0)</f>
        <v/>
      </c>
      <c r="AW280" s="64">
        <f>IF(OR('번호선택_참고표'!$C$55=$AU280,'번호선택_참고표'!$D$55=$AU280,'번호선택_참고표'!$E$55=$AU280,'번호선택_참고표'!$F$55=$AU280,'번호선택_참고표'!$G$55=$AU280,'번호선택_참고표'!$H$55=$AU280),1,0)</f>
        <v/>
      </c>
      <c r="AX280" s="64">
        <f>IF(AV280=6,6,IF(AND(AV280=5,AW280=1),5,IF(AND(AV280=5,AW280=0),4,IF(AV280=4,3,IF(AV280=3,2,0)))))</f>
        <v/>
      </c>
      <c r="AY280" s="64">
        <f>IF(AV280=6,"1등",IF(AND(AV280=5,AW280=1),"2등",IF(AND(AV280=5,AW280=0),"3등",IF(AV280=4,"4등",IF(AV280=3,"5등","-")))))</f>
        <v/>
      </c>
      <c r="AZ280" s="64">
        <f>AV280*10000+AW280*1000+ROW()</f>
        <v/>
      </c>
      <c r="BB280" s="63" t="inlineStr">
        <is>
          <t>7 16 31 36 37 38</t>
        </is>
      </c>
    </row>
    <row r="281">
      <c r="A281" s="64" t="n">
        <v>280</v>
      </c>
      <c r="B281" t="n">
        <v>0</v>
      </c>
      <c r="C281" t="n">
        <v>0</v>
      </c>
      <c r="D281" t="n">
        <v>0</v>
      </c>
      <c r="E281" t="n">
        <v>0</v>
      </c>
      <c r="F281" t="n">
        <v>0</v>
      </c>
      <c r="G281" t="n">
        <v>0</v>
      </c>
      <c r="H281" t="n">
        <v>0</v>
      </c>
      <c r="I281" t="n">
        <v>0</v>
      </c>
      <c r="J281" t="n">
        <v>0</v>
      </c>
      <c r="K281" t="n">
        <v>1</v>
      </c>
      <c r="L281" t="n">
        <v>1</v>
      </c>
      <c r="M281" t="n">
        <v>0</v>
      </c>
      <c r="N281" t="n">
        <v>0</v>
      </c>
      <c r="O281" t="n">
        <v>0</v>
      </c>
      <c r="P281" t="n">
        <v>0</v>
      </c>
      <c r="Q281" t="n">
        <v>0</v>
      </c>
      <c r="R281" t="n">
        <v>0</v>
      </c>
      <c r="S281" t="n">
        <v>0</v>
      </c>
      <c r="T281" t="n">
        <v>0</v>
      </c>
      <c r="U281" t="n">
        <v>0</v>
      </c>
      <c r="V281" t="n">
        <v>0</v>
      </c>
      <c r="W281" t="n">
        <v>0</v>
      </c>
      <c r="X281" t="n">
        <v>1</v>
      </c>
      <c r="Y281" t="n">
        <v>1</v>
      </c>
      <c r="Z281" t="n">
        <v>0</v>
      </c>
      <c r="AA281" t="n">
        <v>0</v>
      </c>
      <c r="AB281" t="n">
        <v>0</v>
      </c>
      <c r="AC281" t="n">
        <v>0</v>
      </c>
      <c r="AD281" t="n">
        <v>0</v>
      </c>
      <c r="AE281" t="n">
        <v>0</v>
      </c>
      <c r="AF281" t="n">
        <v>0</v>
      </c>
      <c r="AG281" t="n">
        <v>0</v>
      </c>
      <c r="AH281" t="n">
        <v>0</v>
      </c>
      <c r="AI281" t="n">
        <v>0</v>
      </c>
      <c r="AJ281" t="n">
        <v>0</v>
      </c>
      <c r="AK281" t="n">
        <v>1</v>
      </c>
      <c r="AL281" t="n">
        <v>1</v>
      </c>
      <c r="AM281" t="n">
        <v>0</v>
      </c>
      <c r="AN281" t="n">
        <v>0</v>
      </c>
      <c r="AO281" t="n">
        <v>0</v>
      </c>
      <c r="AP281" t="n">
        <v>0</v>
      </c>
      <c r="AQ281" t="n">
        <v>0</v>
      </c>
      <c r="AR281" t="n">
        <v>0</v>
      </c>
      <c r="AS281" t="n">
        <v>0</v>
      </c>
      <c r="AT281" t="n">
        <v>0</v>
      </c>
      <c r="AU281" s="63" t="n">
        <v>35</v>
      </c>
      <c r="AV281" s="64">
        <f>IFERROR(INDEX($B281:$AT281,1,'번호선택_참고표'!$C$55),0)+IFERROR(INDEX($B281:$AT281,1,'번호선택_참고표'!$D$55),0)+IFERROR(INDEX($B281:$AT281,1,'번호선택_참고표'!$E$55),0)+IFERROR(INDEX($B281:$AT281,1,'번호선택_참고표'!$F$55),0)+IFERROR(INDEX($B281:$AT281,1,'번호선택_참고표'!$G$55),0)+IFERROR(INDEX($B281:$AT281,1,'번호선택_참고표'!$H$55),0)</f>
        <v/>
      </c>
      <c r="AW281" s="64">
        <f>IF(OR('번호선택_참고표'!$C$55=$AU281,'번호선택_참고표'!$D$55=$AU281,'번호선택_참고표'!$E$55=$AU281,'번호선택_참고표'!$F$55=$AU281,'번호선택_참고표'!$G$55=$AU281,'번호선택_참고표'!$H$55=$AU281),1,0)</f>
        <v/>
      </c>
      <c r="AX281" s="64">
        <f>IF(AV281=6,6,IF(AND(AV281=5,AW281=1),5,IF(AND(AV281=5,AW281=0),4,IF(AV281=4,3,IF(AV281=3,2,0)))))</f>
        <v/>
      </c>
      <c r="AY281" s="64">
        <f>IF(AV281=6,"1등",IF(AND(AV281=5,AW281=1),"2등",IF(AND(AV281=5,AW281=0),"3등",IF(AV281=4,"4등",IF(AV281=3,"5등","-")))))</f>
        <v/>
      </c>
      <c r="AZ281" s="64">
        <f>AV281*10000+AW281*1000+ROW()</f>
        <v/>
      </c>
      <c r="BB281" s="63" t="inlineStr">
        <is>
          <t>10 11 23 24 36 37</t>
        </is>
      </c>
    </row>
    <row r="282">
      <c r="A282" s="64" t="n">
        <v>281</v>
      </c>
      <c r="B282" t="n">
        <v>1</v>
      </c>
      <c r="C282" t="n">
        <v>0</v>
      </c>
      <c r="D282" t="n">
        <v>1</v>
      </c>
      <c r="E282" t="n">
        <v>1</v>
      </c>
      <c r="F282" t="n">
        <v>0</v>
      </c>
      <c r="G282" t="n">
        <v>1</v>
      </c>
      <c r="H282" t="n">
        <v>0</v>
      </c>
      <c r="I282" t="n">
        <v>0</v>
      </c>
      <c r="J282" t="n">
        <v>0</v>
      </c>
      <c r="K282" t="n">
        <v>0</v>
      </c>
      <c r="L282" t="n">
        <v>0</v>
      </c>
      <c r="M282" t="n">
        <v>0</v>
      </c>
      <c r="N282" t="n">
        <v>0</v>
      </c>
      <c r="O282" t="n">
        <v>1</v>
      </c>
      <c r="P282" t="n">
        <v>0</v>
      </c>
      <c r="Q282" t="n">
        <v>0</v>
      </c>
      <c r="R282" t="n">
        <v>0</v>
      </c>
      <c r="S282" t="n">
        <v>0</v>
      </c>
      <c r="T282" t="n">
        <v>0</v>
      </c>
      <c r="U282" t="n">
        <v>0</v>
      </c>
      <c r="V282" t="n">
        <v>0</v>
      </c>
      <c r="W282" t="n">
        <v>0</v>
      </c>
      <c r="X282" t="n">
        <v>0</v>
      </c>
      <c r="Y282" t="n">
        <v>0</v>
      </c>
      <c r="Z282" t="n">
        <v>0</v>
      </c>
      <c r="AA282" t="n">
        <v>0</v>
      </c>
      <c r="AB282" t="n">
        <v>0</v>
      </c>
      <c r="AC282" t="n">
        <v>0</v>
      </c>
      <c r="AD282" t="n">
        <v>0</v>
      </c>
      <c r="AE282" t="n">
        <v>0</v>
      </c>
      <c r="AF282" t="n">
        <v>0</v>
      </c>
      <c r="AG282" t="n">
        <v>0</v>
      </c>
      <c r="AH282" t="n">
        <v>0</v>
      </c>
      <c r="AI282" t="n">
        <v>0</v>
      </c>
      <c r="AJ282" t="n">
        <v>0</v>
      </c>
      <c r="AK282" t="n">
        <v>0</v>
      </c>
      <c r="AL282" t="n">
        <v>0</v>
      </c>
      <c r="AM282" t="n">
        <v>0</v>
      </c>
      <c r="AN282" t="n">
        <v>0</v>
      </c>
      <c r="AO282" t="n">
        <v>0</v>
      </c>
      <c r="AP282" t="n">
        <v>1</v>
      </c>
      <c r="AQ282" t="n">
        <v>0</v>
      </c>
      <c r="AR282" t="n">
        <v>0</v>
      </c>
      <c r="AS282" t="n">
        <v>0</v>
      </c>
      <c r="AT282" t="n">
        <v>0</v>
      </c>
      <c r="AU282" s="63" t="n">
        <v>12</v>
      </c>
      <c r="AV282" s="64">
        <f>IFERROR(INDEX($B282:$AT282,1,'번호선택_참고표'!$C$55),0)+IFERROR(INDEX($B282:$AT282,1,'번호선택_참고표'!$D$55),0)+IFERROR(INDEX($B282:$AT282,1,'번호선택_참고표'!$E$55),0)+IFERROR(INDEX($B282:$AT282,1,'번호선택_참고표'!$F$55),0)+IFERROR(INDEX($B282:$AT282,1,'번호선택_참고표'!$G$55),0)+IFERROR(INDEX($B282:$AT282,1,'번호선택_참고표'!$H$55),0)</f>
        <v/>
      </c>
      <c r="AW282" s="64">
        <f>IF(OR('번호선택_참고표'!$C$55=$AU282,'번호선택_참고표'!$D$55=$AU282,'번호선택_참고표'!$E$55=$AU282,'번호선택_참고표'!$F$55=$AU282,'번호선택_참고표'!$G$55=$AU282,'번호선택_참고표'!$H$55=$AU282),1,0)</f>
        <v/>
      </c>
      <c r="AX282" s="64">
        <f>IF(AV282=6,6,IF(AND(AV282=5,AW282=1),5,IF(AND(AV282=5,AW282=0),4,IF(AV282=4,3,IF(AV282=3,2,0)))))</f>
        <v/>
      </c>
      <c r="AY282" s="64">
        <f>IF(AV282=6,"1등",IF(AND(AV282=5,AW282=1),"2등",IF(AND(AV282=5,AW282=0),"3등",IF(AV282=4,"4등",IF(AV282=3,"5등","-")))))</f>
        <v/>
      </c>
      <c r="AZ282" s="64">
        <f>AV282*10000+AW282*1000+ROW()</f>
        <v/>
      </c>
      <c r="BB282" s="63" t="inlineStr">
        <is>
          <t>1 3 4 6 14 41</t>
        </is>
      </c>
    </row>
    <row r="283">
      <c r="A283" s="64" t="n">
        <v>282</v>
      </c>
      <c r="B283" t="n">
        <v>0</v>
      </c>
      <c r="C283" t="n">
        <v>1</v>
      </c>
      <c r="D283" t="n">
        <v>0</v>
      </c>
      <c r="E283" t="n">
        <v>0</v>
      </c>
      <c r="F283" t="n">
        <v>1</v>
      </c>
      <c r="G283" t="n">
        <v>0</v>
      </c>
      <c r="H283" t="n">
        <v>0</v>
      </c>
      <c r="I283" t="n">
        <v>0</v>
      </c>
      <c r="J283" t="n">
        <v>0</v>
      </c>
      <c r="K283" t="n">
        <v>1</v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0</v>
      </c>
      <c r="R283" t="n">
        <v>0</v>
      </c>
      <c r="S283" t="n">
        <v>1</v>
      </c>
      <c r="T283" t="n">
        <v>0</v>
      </c>
      <c r="U283" t="n">
        <v>0</v>
      </c>
      <c r="V283" t="n">
        <v>0</v>
      </c>
      <c r="W283" t="n">
        <v>0</v>
      </c>
      <c r="X283" t="n">
        <v>0</v>
      </c>
      <c r="Y283" t="n">
        <v>0</v>
      </c>
      <c r="Z283" t="n">
        <v>0</v>
      </c>
      <c r="AA283" t="n">
        <v>0</v>
      </c>
      <c r="AB283" t="n">
        <v>0</v>
      </c>
      <c r="AC283" t="n">
        <v>0</v>
      </c>
      <c r="AD283" t="n">
        <v>0</v>
      </c>
      <c r="AE283" t="n">
        <v>0</v>
      </c>
      <c r="AF283" t="n">
        <v>1</v>
      </c>
      <c r="AG283" t="n">
        <v>1</v>
      </c>
      <c r="AH283" t="n">
        <v>0</v>
      </c>
      <c r="AI283" t="n">
        <v>0</v>
      </c>
      <c r="AJ283" t="n">
        <v>0</v>
      </c>
      <c r="AK283" t="n">
        <v>0</v>
      </c>
      <c r="AL283" t="n">
        <v>0</v>
      </c>
      <c r="AM283" t="n">
        <v>0</v>
      </c>
      <c r="AN283" t="n">
        <v>0</v>
      </c>
      <c r="AO283" t="n">
        <v>0</v>
      </c>
      <c r="AP283" t="n">
        <v>0</v>
      </c>
      <c r="AQ283" t="n">
        <v>0</v>
      </c>
      <c r="AR283" t="n">
        <v>0</v>
      </c>
      <c r="AS283" t="n">
        <v>0</v>
      </c>
      <c r="AT283" t="n">
        <v>0</v>
      </c>
      <c r="AU283" s="63" t="n">
        <v>30</v>
      </c>
      <c r="AV283" s="64">
        <f>IFERROR(INDEX($B283:$AT283,1,'번호선택_참고표'!$C$55),0)+IFERROR(INDEX($B283:$AT283,1,'번호선택_참고표'!$D$55),0)+IFERROR(INDEX($B283:$AT283,1,'번호선택_참고표'!$E$55),0)+IFERROR(INDEX($B283:$AT283,1,'번호선택_참고표'!$F$55),0)+IFERROR(INDEX($B283:$AT283,1,'번호선택_참고표'!$G$55),0)+IFERROR(INDEX($B283:$AT283,1,'번호선택_참고표'!$H$55),0)</f>
        <v/>
      </c>
      <c r="AW283" s="64">
        <f>IF(OR('번호선택_참고표'!$C$55=$AU283,'번호선택_참고표'!$D$55=$AU283,'번호선택_참고표'!$E$55=$AU283,'번호선택_참고표'!$F$55=$AU283,'번호선택_참고표'!$G$55=$AU283,'번호선택_참고표'!$H$55=$AU283),1,0)</f>
        <v/>
      </c>
      <c r="AX283" s="64">
        <f>IF(AV283=6,6,IF(AND(AV283=5,AW283=1),5,IF(AND(AV283=5,AW283=0),4,IF(AV283=4,3,IF(AV283=3,2,0)))))</f>
        <v/>
      </c>
      <c r="AY283" s="64">
        <f>IF(AV283=6,"1등",IF(AND(AV283=5,AW283=1),"2등",IF(AND(AV283=5,AW283=0),"3등",IF(AV283=4,"4등",IF(AV283=3,"5등","-")))))</f>
        <v/>
      </c>
      <c r="AZ283" s="64">
        <f>AV283*10000+AW283*1000+ROW()</f>
        <v/>
      </c>
      <c r="BB283" s="63" t="inlineStr">
        <is>
          <t>2 5 10 18 31 32</t>
        </is>
      </c>
    </row>
    <row r="284">
      <c r="A284" s="64" t="n">
        <v>283</v>
      </c>
      <c r="B284" t="n">
        <v>0</v>
      </c>
      <c r="C284" t="n">
        <v>0</v>
      </c>
      <c r="D284" t="n">
        <v>0</v>
      </c>
      <c r="E284" t="n">
        <v>0</v>
      </c>
      <c r="F284" t="n">
        <v>0</v>
      </c>
      <c r="G284" t="n">
        <v>1</v>
      </c>
      <c r="H284" t="n">
        <v>0</v>
      </c>
      <c r="I284" t="n">
        <v>1</v>
      </c>
      <c r="J284" t="n">
        <v>0</v>
      </c>
      <c r="K284" t="n">
        <v>0</v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0</v>
      </c>
      <c r="R284" t="n">
        <v>0</v>
      </c>
      <c r="S284" t="n">
        <v>1</v>
      </c>
      <c r="T284" t="n">
        <v>0</v>
      </c>
      <c r="U284" t="n">
        <v>0</v>
      </c>
      <c r="V284" t="n">
        <v>0</v>
      </c>
      <c r="W284" t="n">
        <v>0</v>
      </c>
      <c r="X284" t="n">
        <v>0</v>
      </c>
      <c r="Y284" t="n">
        <v>0</v>
      </c>
      <c r="Z284" t="n">
        <v>0</v>
      </c>
      <c r="AA284" t="n">
        <v>0</v>
      </c>
      <c r="AB284" t="n">
        <v>0</v>
      </c>
      <c r="AC284" t="n">
        <v>0</v>
      </c>
      <c r="AD284" t="n">
        <v>0</v>
      </c>
      <c r="AE284" t="n">
        <v>0</v>
      </c>
      <c r="AF284" t="n">
        <v>1</v>
      </c>
      <c r="AG284" t="n">
        <v>0</v>
      </c>
      <c r="AH284" t="n">
        <v>0</v>
      </c>
      <c r="AI284" t="n">
        <v>0</v>
      </c>
      <c r="AJ284" t="n">
        <v>0</v>
      </c>
      <c r="AK284" t="n">
        <v>0</v>
      </c>
      <c r="AL284" t="n">
        <v>0</v>
      </c>
      <c r="AM284" t="n">
        <v>1</v>
      </c>
      <c r="AN284" t="n">
        <v>0</v>
      </c>
      <c r="AO284" t="n">
        <v>0</v>
      </c>
      <c r="AP284" t="n">
        <v>0</v>
      </c>
      <c r="AQ284" t="n">
        <v>0</v>
      </c>
      <c r="AR284" t="n">
        <v>0</v>
      </c>
      <c r="AS284" t="n">
        <v>0</v>
      </c>
      <c r="AT284" t="n">
        <v>1</v>
      </c>
      <c r="AU284" s="63" t="n">
        <v>42</v>
      </c>
      <c r="AV284" s="64">
        <f>IFERROR(INDEX($B284:$AT284,1,'번호선택_참고표'!$C$55),0)+IFERROR(INDEX($B284:$AT284,1,'번호선택_참고표'!$D$55),0)+IFERROR(INDEX($B284:$AT284,1,'번호선택_참고표'!$E$55),0)+IFERROR(INDEX($B284:$AT284,1,'번호선택_참고표'!$F$55),0)+IFERROR(INDEX($B284:$AT284,1,'번호선택_참고표'!$G$55),0)+IFERROR(INDEX($B284:$AT284,1,'번호선택_참고표'!$H$55),0)</f>
        <v/>
      </c>
      <c r="AW284" s="64">
        <f>IF(OR('번호선택_참고표'!$C$55=$AU284,'번호선택_참고표'!$D$55=$AU284,'번호선택_참고표'!$E$55=$AU284,'번호선택_참고표'!$F$55=$AU284,'번호선택_참고표'!$G$55=$AU284,'번호선택_참고표'!$H$55=$AU284),1,0)</f>
        <v/>
      </c>
      <c r="AX284" s="64">
        <f>IF(AV284=6,6,IF(AND(AV284=5,AW284=1),5,IF(AND(AV284=5,AW284=0),4,IF(AV284=4,3,IF(AV284=3,2,0)))))</f>
        <v/>
      </c>
      <c r="AY284" s="64">
        <f>IF(AV284=6,"1등",IF(AND(AV284=5,AW284=1),"2등",IF(AND(AV284=5,AW284=0),"3등",IF(AV284=4,"4등",IF(AV284=3,"5등","-")))))</f>
        <v/>
      </c>
      <c r="AZ284" s="64">
        <f>AV284*10000+AW284*1000+ROW()</f>
        <v/>
      </c>
      <c r="BB284" s="63" t="inlineStr">
        <is>
          <t>6 8 18 31 38 45</t>
        </is>
      </c>
    </row>
    <row r="285">
      <c r="A285" s="64" t="n">
        <v>284</v>
      </c>
      <c r="B285" t="n">
        <v>0</v>
      </c>
      <c r="C285" t="n">
        <v>1</v>
      </c>
      <c r="D285" t="n">
        <v>0</v>
      </c>
      <c r="E285" t="n">
        <v>0</v>
      </c>
      <c r="F285" t="n">
        <v>0</v>
      </c>
      <c r="G285" t="n">
        <v>0</v>
      </c>
      <c r="H285" t="n">
        <v>1</v>
      </c>
      <c r="I285" t="n">
        <v>0</v>
      </c>
      <c r="J285" t="n">
        <v>0</v>
      </c>
      <c r="K285" t="n">
        <v>0</v>
      </c>
      <c r="L285" t="n">
        <v>0</v>
      </c>
      <c r="M285" t="n">
        <v>0</v>
      </c>
      <c r="N285" t="n">
        <v>0</v>
      </c>
      <c r="O285" t="n">
        <v>0</v>
      </c>
      <c r="P285" t="n">
        <v>1</v>
      </c>
      <c r="Q285" t="n">
        <v>0</v>
      </c>
      <c r="R285" t="n">
        <v>0</v>
      </c>
      <c r="S285" t="n">
        <v>0</v>
      </c>
      <c r="T285" t="n">
        <v>0</v>
      </c>
      <c r="U285" t="n">
        <v>0</v>
      </c>
      <c r="V285" t="n">
        <v>0</v>
      </c>
      <c r="W285" t="n">
        <v>0</v>
      </c>
      <c r="X285" t="n">
        <v>0</v>
      </c>
      <c r="Y285" t="n">
        <v>1</v>
      </c>
      <c r="Z285" t="n">
        <v>0</v>
      </c>
      <c r="AA285" t="n">
        <v>0</v>
      </c>
      <c r="AB285" t="n">
        <v>0</v>
      </c>
      <c r="AC285" t="n">
        <v>0</v>
      </c>
      <c r="AD285" t="n">
        <v>0</v>
      </c>
      <c r="AE285" t="n">
        <v>1</v>
      </c>
      <c r="AF285" t="n">
        <v>0</v>
      </c>
      <c r="AG285" t="n">
        <v>0</v>
      </c>
      <c r="AH285" t="n">
        <v>0</v>
      </c>
      <c r="AI285" t="n">
        <v>0</v>
      </c>
      <c r="AJ285" t="n">
        <v>0</v>
      </c>
      <c r="AK285" t="n">
        <v>0</v>
      </c>
      <c r="AL285" t="n">
        <v>0</v>
      </c>
      <c r="AM285" t="n">
        <v>0</v>
      </c>
      <c r="AN285" t="n">
        <v>0</v>
      </c>
      <c r="AO285" t="n">
        <v>0</v>
      </c>
      <c r="AP285" t="n">
        <v>0</v>
      </c>
      <c r="AQ285" t="n">
        <v>0</v>
      </c>
      <c r="AR285" t="n">
        <v>0</v>
      </c>
      <c r="AS285" t="n">
        <v>0</v>
      </c>
      <c r="AT285" t="n">
        <v>1</v>
      </c>
      <c r="AU285" s="63" t="n">
        <v>28</v>
      </c>
      <c r="AV285" s="64">
        <f>IFERROR(INDEX($B285:$AT285,1,'번호선택_참고표'!$C$55),0)+IFERROR(INDEX($B285:$AT285,1,'번호선택_참고표'!$D$55),0)+IFERROR(INDEX($B285:$AT285,1,'번호선택_참고표'!$E$55),0)+IFERROR(INDEX($B285:$AT285,1,'번호선택_참고표'!$F$55),0)+IFERROR(INDEX($B285:$AT285,1,'번호선택_참고표'!$G$55),0)+IFERROR(INDEX($B285:$AT285,1,'번호선택_참고표'!$H$55),0)</f>
        <v/>
      </c>
      <c r="AW285" s="64">
        <f>IF(OR('번호선택_참고표'!$C$55=$AU285,'번호선택_참고표'!$D$55=$AU285,'번호선택_참고표'!$E$55=$AU285,'번호선택_참고표'!$F$55=$AU285,'번호선택_참고표'!$G$55=$AU285,'번호선택_참고표'!$H$55=$AU285),1,0)</f>
        <v/>
      </c>
      <c r="AX285" s="64">
        <f>IF(AV285=6,6,IF(AND(AV285=5,AW285=1),5,IF(AND(AV285=5,AW285=0),4,IF(AV285=4,3,IF(AV285=3,2,0)))))</f>
        <v/>
      </c>
      <c r="AY285" s="64">
        <f>IF(AV285=6,"1등",IF(AND(AV285=5,AW285=1),"2등",IF(AND(AV285=5,AW285=0),"3등",IF(AV285=4,"4등",IF(AV285=3,"5등","-")))))</f>
        <v/>
      </c>
      <c r="AZ285" s="64">
        <f>AV285*10000+AW285*1000+ROW()</f>
        <v/>
      </c>
      <c r="BB285" s="63" t="inlineStr">
        <is>
          <t>2 7 15 24 30 45</t>
        </is>
      </c>
    </row>
    <row r="286">
      <c r="A286" s="64" t="n">
        <v>285</v>
      </c>
      <c r="B286" t="n">
        <v>0</v>
      </c>
      <c r="C286" t="n">
        <v>0</v>
      </c>
      <c r="D286" t="n">
        <v>0</v>
      </c>
      <c r="E286" t="n">
        <v>0</v>
      </c>
      <c r="F286" t="n">
        <v>0</v>
      </c>
      <c r="G286" t="n">
        <v>0</v>
      </c>
      <c r="H286" t="n">
        <v>0</v>
      </c>
      <c r="I286" t="n">
        <v>0</v>
      </c>
      <c r="J286" t="n">
        <v>0</v>
      </c>
      <c r="K286" t="n">
        <v>0</v>
      </c>
      <c r="L286" t="n">
        <v>0</v>
      </c>
      <c r="M286" t="n">
        <v>0</v>
      </c>
      <c r="N286" t="n">
        <v>1</v>
      </c>
      <c r="O286" t="n">
        <v>0</v>
      </c>
      <c r="P286" t="n">
        <v>0</v>
      </c>
      <c r="Q286" t="n">
        <v>0</v>
      </c>
      <c r="R286" t="n">
        <v>0</v>
      </c>
      <c r="S286" t="n">
        <v>0</v>
      </c>
      <c r="T286" t="n">
        <v>0</v>
      </c>
      <c r="U286" t="n">
        <v>0</v>
      </c>
      <c r="V286" t="n">
        <v>0</v>
      </c>
      <c r="W286" t="n">
        <v>0</v>
      </c>
      <c r="X286" t="n">
        <v>0</v>
      </c>
      <c r="Y286" t="n">
        <v>0</v>
      </c>
      <c r="Z286" t="n">
        <v>0</v>
      </c>
      <c r="AA286" t="n">
        <v>0</v>
      </c>
      <c r="AB286" t="n">
        <v>0</v>
      </c>
      <c r="AC286" t="n">
        <v>0</v>
      </c>
      <c r="AD286" t="n">
        <v>0</v>
      </c>
      <c r="AE286" t="n">
        <v>0</v>
      </c>
      <c r="AF286" t="n">
        <v>0</v>
      </c>
      <c r="AG286" t="n">
        <v>0</v>
      </c>
      <c r="AH286" t="n">
        <v>1</v>
      </c>
      <c r="AI286" t="n">
        <v>0</v>
      </c>
      <c r="AJ286" t="n">
        <v>0</v>
      </c>
      <c r="AK286" t="n">
        <v>0</v>
      </c>
      <c r="AL286" t="n">
        <v>1</v>
      </c>
      <c r="AM286" t="n">
        <v>0</v>
      </c>
      <c r="AN286" t="n">
        <v>0</v>
      </c>
      <c r="AO286" t="n">
        <v>1</v>
      </c>
      <c r="AP286" t="n">
        <v>1</v>
      </c>
      <c r="AQ286" t="n">
        <v>0</v>
      </c>
      <c r="AR286" t="n">
        <v>0</v>
      </c>
      <c r="AS286" t="n">
        <v>0</v>
      </c>
      <c r="AT286" t="n">
        <v>1</v>
      </c>
      <c r="AU286" s="63" t="n">
        <v>2</v>
      </c>
      <c r="AV286" s="64">
        <f>IFERROR(INDEX($B286:$AT286,1,'번호선택_참고표'!$C$55),0)+IFERROR(INDEX($B286:$AT286,1,'번호선택_참고표'!$D$55),0)+IFERROR(INDEX($B286:$AT286,1,'번호선택_참고표'!$E$55),0)+IFERROR(INDEX($B286:$AT286,1,'번호선택_참고표'!$F$55),0)+IFERROR(INDEX($B286:$AT286,1,'번호선택_참고표'!$G$55),0)+IFERROR(INDEX($B286:$AT286,1,'번호선택_참고표'!$H$55),0)</f>
        <v/>
      </c>
      <c r="AW286" s="64">
        <f>IF(OR('번호선택_참고표'!$C$55=$AU286,'번호선택_참고표'!$D$55=$AU286,'번호선택_참고표'!$E$55=$AU286,'번호선택_참고표'!$F$55=$AU286,'번호선택_참고표'!$G$55=$AU286,'번호선택_참고표'!$H$55=$AU286),1,0)</f>
        <v/>
      </c>
      <c r="AX286" s="64">
        <f>IF(AV286=6,6,IF(AND(AV286=5,AW286=1),5,IF(AND(AV286=5,AW286=0),4,IF(AV286=4,3,IF(AV286=3,2,0)))))</f>
        <v/>
      </c>
      <c r="AY286" s="64">
        <f>IF(AV286=6,"1등",IF(AND(AV286=5,AW286=1),"2등",IF(AND(AV286=5,AW286=0),"3등",IF(AV286=4,"4등",IF(AV286=3,"5등","-")))))</f>
        <v/>
      </c>
      <c r="AZ286" s="64">
        <f>AV286*10000+AW286*1000+ROW()</f>
        <v/>
      </c>
      <c r="BB286" s="63" t="inlineStr">
        <is>
          <t>13 33 37 40 41 45</t>
        </is>
      </c>
    </row>
    <row r="287">
      <c r="A287" s="64" t="n">
        <v>286</v>
      </c>
      <c r="B287" t="n">
        <v>1</v>
      </c>
      <c r="C287" t="n">
        <v>0</v>
      </c>
      <c r="D287" t="n">
        <v>0</v>
      </c>
      <c r="E287" t="n">
        <v>0</v>
      </c>
      <c r="F287" t="n">
        <v>0</v>
      </c>
      <c r="G287" t="n">
        <v>0</v>
      </c>
      <c r="H287" t="n">
        <v>0</v>
      </c>
      <c r="I287" t="n">
        <v>0</v>
      </c>
      <c r="J287" t="n">
        <v>0</v>
      </c>
      <c r="K287" t="n">
        <v>0</v>
      </c>
      <c r="L287" t="n">
        <v>0</v>
      </c>
      <c r="M287" t="n">
        <v>0</v>
      </c>
      <c r="N287" t="n">
        <v>0</v>
      </c>
      <c r="O287" t="n">
        <v>0</v>
      </c>
      <c r="P287" t="n">
        <v>1</v>
      </c>
      <c r="Q287" t="n">
        <v>0</v>
      </c>
      <c r="R287" t="n">
        <v>0</v>
      </c>
      <c r="S287" t="n">
        <v>0</v>
      </c>
      <c r="T287" t="n">
        <v>1</v>
      </c>
      <c r="U287" t="n">
        <v>0</v>
      </c>
      <c r="V287" t="n">
        <v>0</v>
      </c>
      <c r="W287" t="n">
        <v>0</v>
      </c>
      <c r="X287" t="n">
        <v>0</v>
      </c>
      <c r="Y287" t="n">
        <v>0</v>
      </c>
      <c r="Z287" t="n">
        <v>0</v>
      </c>
      <c r="AA287" t="n">
        <v>0</v>
      </c>
      <c r="AB287" t="n">
        <v>0</v>
      </c>
      <c r="AC287" t="n">
        <v>0</v>
      </c>
      <c r="AD287" t="n">
        <v>0</v>
      </c>
      <c r="AE287" t="n">
        <v>0</v>
      </c>
      <c r="AF287" t="n">
        <v>0</v>
      </c>
      <c r="AG287" t="n">
        <v>0</v>
      </c>
      <c r="AH287" t="n">
        <v>0</v>
      </c>
      <c r="AI287" t="n">
        <v>0</v>
      </c>
      <c r="AJ287" t="n">
        <v>0</v>
      </c>
      <c r="AK287" t="n">
        <v>0</v>
      </c>
      <c r="AL287" t="n">
        <v>0</v>
      </c>
      <c r="AM287" t="n">
        <v>0</v>
      </c>
      <c r="AN287" t="n">
        <v>0</v>
      </c>
      <c r="AO287" t="n">
        <v>1</v>
      </c>
      <c r="AP287" t="n">
        <v>0</v>
      </c>
      <c r="AQ287" t="n">
        <v>1</v>
      </c>
      <c r="AR287" t="n">
        <v>0</v>
      </c>
      <c r="AS287" t="n">
        <v>1</v>
      </c>
      <c r="AT287" t="n">
        <v>0</v>
      </c>
      <c r="AU287" s="63" t="n">
        <v>17</v>
      </c>
      <c r="AV287" s="64">
        <f>IFERROR(INDEX($B287:$AT287,1,'번호선택_참고표'!$C$55),0)+IFERROR(INDEX($B287:$AT287,1,'번호선택_참고표'!$D$55),0)+IFERROR(INDEX($B287:$AT287,1,'번호선택_참고표'!$E$55),0)+IFERROR(INDEX($B287:$AT287,1,'번호선택_참고표'!$F$55),0)+IFERROR(INDEX($B287:$AT287,1,'번호선택_참고표'!$G$55),0)+IFERROR(INDEX($B287:$AT287,1,'번호선택_참고표'!$H$55),0)</f>
        <v/>
      </c>
      <c r="AW287" s="64">
        <f>IF(OR('번호선택_참고표'!$C$55=$AU287,'번호선택_참고표'!$D$55=$AU287,'번호선택_참고표'!$E$55=$AU287,'번호선택_참고표'!$F$55=$AU287,'번호선택_참고표'!$G$55=$AU287,'번호선택_참고표'!$H$55=$AU287),1,0)</f>
        <v/>
      </c>
      <c r="AX287" s="64">
        <f>IF(AV287=6,6,IF(AND(AV287=5,AW287=1),5,IF(AND(AV287=5,AW287=0),4,IF(AV287=4,3,IF(AV287=3,2,0)))))</f>
        <v/>
      </c>
      <c r="AY287" s="64">
        <f>IF(AV287=6,"1등",IF(AND(AV287=5,AW287=1),"2등",IF(AND(AV287=5,AW287=0),"3등",IF(AV287=4,"4등",IF(AV287=3,"5등","-")))))</f>
        <v/>
      </c>
      <c r="AZ287" s="64">
        <f>AV287*10000+AW287*1000+ROW()</f>
        <v/>
      </c>
      <c r="BB287" s="63" t="inlineStr">
        <is>
          <t>1 15 19 40 42 44</t>
        </is>
      </c>
    </row>
    <row r="288">
      <c r="A288" s="64" t="n">
        <v>287</v>
      </c>
      <c r="B288" t="n">
        <v>0</v>
      </c>
      <c r="C288" t="n">
        <v>0</v>
      </c>
      <c r="D288" t="n">
        <v>0</v>
      </c>
      <c r="E288" t="n">
        <v>0</v>
      </c>
      <c r="F288" t="n">
        <v>0</v>
      </c>
      <c r="G288" t="n">
        <v>1</v>
      </c>
      <c r="H288" t="n">
        <v>0</v>
      </c>
      <c r="I288" t="n">
        <v>0</v>
      </c>
      <c r="J288" t="n">
        <v>0</v>
      </c>
      <c r="K288" t="n">
        <v>0</v>
      </c>
      <c r="L288" t="n">
        <v>0</v>
      </c>
      <c r="M288" t="n">
        <v>1</v>
      </c>
      <c r="N288" t="n">
        <v>0</v>
      </c>
      <c r="O288" t="n">
        <v>0</v>
      </c>
      <c r="P288" t="n">
        <v>0</v>
      </c>
      <c r="Q288" t="n">
        <v>0</v>
      </c>
      <c r="R288" t="n">
        <v>0</v>
      </c>
      <c r="S288" t="n">
        <v>0</v>
      </c>
      <c r="T288" t="n">
        <v>0</v>
      </c>
      <c r="U288" t="n">
        <v>0</v>
      </c>
      <c r="V288" t="n">
        <v>0</v>
      </c>
      <c r="W288" t="n">
        <v>0</v>
      </c>
      <c r="X288" t="n">
        <v>0</v>
      </c>
      <c r="Y288" t="n">
        <v>1</v>
      </c>
      <c r="Z288" t="n">
        <v>0</v>
      </c>
      <c r="AA288" t="n">
        <v>0</v>
      </c>
      <c r="AB288" t="n">
        <v>1</v>
      </c>
      <c r="AC288" t="n">
        <v>0</v>
      </c>
      <c r="AD288" t="n">
        <v>0</v>
      </c>
      <c r="AE288" t="n">
        <v>0</v>
      </c>
      <c r="AF288" t="n">
        <v>0</v>
      </c>
      <c r="AG288" t="n">
        <v>0</v>
      </c>
      <c r="AH288" t="n">
        <v>0</v>
      </c>
      <c r="AI288" t="n">
        <v>0</v>
      </c>
      <c r="AJ288" t="n">
        <v>1</v>
      </c>
      <c r="AK288" t="n">
        <v>0</v>
      </c>
      <c r="AL288" t="n">
        <v>1</v>
      </c>
      <c r="AM288" t="n">
        <v>0</v>
      </c>
      <c r="AN288" t="n">
        <v>0</v>
      </c>
      <c r="AO288" t="n">
        <v>0</v>
      </c>
      <c r="AP288" t="n">
        <v>0</v>
      </c>
      <c r="AQ288" t="n">
        <v>0</v>
      </c>
      <c r="AR288" t="n">
        <v>0</v>
      </c>
      <c r="AS288" t="n">
        <v>0</v>
      </c>
      <c r="AT288" t="n">
        <v>0</v>
      </c>
      <c r="AU288" s="63" t="n">
        <v>41</v>
      </c>
      <c r="AV288" s="64">
        <f>IFERROR(INDEX($B288:$AT288,1,'번호선택_참고표'!$C$55),0)+IFERROR(INDEX($B288:$AT288,1,'번호선택_참고표'!$D$55),0)+IFERROR(INDEX($B288:$AT288,1,'번호선택_참고표'!$E$55),0)+IFERROR(INDEX($B288:$AT288,1,'번호선택_참고표'!$F$55),0)+IFERROR(INDEX($B288:$AT288,1,'번호선택_참고표'!$G$55),0)+IFERROR(INDEX($B288:$AT288,1,'번호선택_참고표'!$H$55),0)</f>
        <v/>
      </c>
      <c r="AW288" s="64">
        <f>IF(OR('번호선택_참고표'!$C$55=$AU288,'번호선택_참고표'!$D$55=$AU288,'번호선택_참고표'!$E$55=$AU288,'번호선택_참고표'!$F$55=$AU288,'번호선택_참고표'!$G$55=$AU288,'번호선택_참고표'!$H$55=$AU288),1,0)</f>
        <v/>
      </c>
      <c r="AX288" s="64">
        <f>IF(AV288=6,6,IF(AND(AV288=5,AW288=1),5,IF(AND(AV288=5,AW288=0),4,IF(AV288=4,3,IF(AV288=3,2,0)))))</f>
        <v/>
      </c>
      <c r="AY288" s="64">
        <f>IF(AV288=6,"1등",IF(AND(AV288=5,AW288=1),"2등",IF(AND(AV288=5,AW288=0),"3등",IF(AV288=4,"4등",IF(AV288=3,"5등","-")))))</f>
        <v/>
      </c>
      <c r="AZ288" s="64">
        <f>AV288*10000+AW288*1000+ROW()</f>
        <v/>
      </c>
      <c r="BB288" s="63" t="inlineStr">
        <is>
          <t>6 12 24 27 35 37</t>
        </is>
      </c>
    </row>
    <row r="289">
      <c r="A289" s="64" t="n">
        <v>288</v>
      </c>
      <c r="B289" t="n">
        <v>1</v>
      </c>
      <c r="C289" t="n">
        <v>0</v>
      </c>
      <c r="D289" t="n">
        <v>0</v>
      </c>
      <c r="E289" t="n">
        <v>0</v>
      </c>
      <c r="F289" t="n">
        <v>0</v>
      </c>
      <c r="G289" t="n">
        <v>0</v>
      </c>
      <c r="H289" t="n">
        <v>0</v>
      </c>
      <c r="I289" t="n">
        <v>0</v>
      </c>
      <c r="J289" t="n">
        <v>0</v>
      </c>
      <c r="K289" t="n">
        <v>0</v>
      </c>
      <c r="L289" t="n">
        <v>0</v>
      </c>
      <c r="M289" t="n">
        <v>1</v>
      </c>
      <c r="N289" t="n">
        <v>0</v>
      </c>
      <c r="O289" t="n">
        <v>0</v>
      </c>
      <c r="P289" t="n">
        <v>0</v>
      </c>
      <c r="Q289" t="n">
        <v>0</v>
      </c>
      <c r="R289" t="n">
        <v>1</v>
      </c>
      <c r="S289" t="n">
        <v>0</v>
      </c>
      <c r="T289" t="n">
        <v>0</v>
      </c>
      <c r="U289" t="n">
        <v>0</v>
      </c>
      <c r="V289" t="n">
        <v>0</v>
      </c>
      <c r="W289" t="n">
        <v>0</v>
      </c>
      <c r="X289" t="n">
        <v>0</v>
      </c>
      <c r="Y289" t="n">
        <v>0</v>
      </c>
      <c r="Z289" t="n">
        <v>0</v>
      </c>
      <c r="AA289" t="n">
        <v>0</v>
      </c>
      <c r="AB289" t="n">
        <v>0</v>
      </c>
      <c r="AC289" t="n">
        <v>1</v>
      </c>
      <c r="AD289" t="n">
        <v>0</v>
      </c>
      <c r="AE289" t="n">
        <v>0</v>
      </c>
      <c r="AF289" t="n">
        <v>0</v>
      </c>
      <c r="AG289" t="n">
        <v>0</v>
      </c>
      <c r="AH289" t="n">
        <v>0</v>
      </c>
      <c r="AI289" t="n">
        <v>0</v>
      </c>
      <c r="AJ289" t="n">
        <v>1</v>
      </c>
      <c r="AK289" t="n">
        <v>0</v>
      </c>
      <c r="AL289" t="n">
        <v>0</v>
      </c>
      <c r="AM289" t="n">
        <v>0</v>
      </c>
      <c r="AN289" t="n">
        <v>0</v>
      </c>
      <c r="AO289" t="n">
        <v>0</v>
      </c>
      <c r="AP289" t="n">
        <v>1</v>
      </c>
      <c r="AQ289" t="n">
        <v>0</v>
      </c>
      <c r="AR289" t="n">
        <v>0</v>
      </c>
      <c r="AS289" t="n">
        <v>0</v>
      </c>
      <c r="AT289" t="n">
        <v>0</v>
      </c>
      <c r="AU289" s="63" t="n">
        <v>10</v>
      </c>
      <c r="AV289" s="64">
        <f>IFERROR(INDEX($B289:$AT289,1,'번호선택_참고표'!$C$55),0)+IFERROR(INDEX($B289:$AT289,1,'번호선택_참고표'!$D$55),0)+IFERROR(INDEX($B289:$AT289,1,'번호선택_참고표'!$E$55),0)+IFERROR(INDEX($B289:$AT289,1,'번호선택_참고표'!$F$55),0)+IFERROR(INDEX($B289:$AT289,1,'번호선택_참고표'!$G$55),0)+IFERROR(INDEX($B289:$AT289,1,'번호선택_참고표'!$H$55),0)</f>
        <v/>
      </c>
      <c r="AW289" s="64">
        <f>IF(OR('번호선택_참고표'!$C$55=$AU289,'번호선택_참고표'!$D$55=$AU289,'번호선택_참고표'!$E$55=$AU289,'번호선택_참고표'!$F$55=$AU289,'번호선택_참고표'!$G$55=$AU289,'번호선택_참고표'!$H$55=$AU289),1,0)</f>
        <v/>
      </c>
      <c r="AX289" s="64">
        <f>IF(AV289=6,6,IF(AND(AV289=5,AW289=1),5,IF(AND(AV289=5,AW289=0),4,IF(AV289=4,3,IF(AV289=3,2,0)))))</f>
        <v/>
      </c>
      <c r="AY289" s="64">
        <f>IF(AV289=6,"1등",IF(AND(AV289=5,AW289=1),"2등",IF(AND(AV289=5,AW289=0),"3등",IF(AV289=4,"4등",IF(AV289=3,"5등","-")))))</f>
        <v/>
      </c>
      <c r="AZ289" s="64">
        <f>AV289*10000+AW289*1000+ROW()</f>
        <v/>
      </c>
      <c r="BB289" s="63" t="inlineStr">
        <is>
          <t>1 12 17 28 35 41</t>
        </is>
      </c>
    </row>
    <row r="290">
      <c r="A290" s="64" t="n">
        <v>289</v>
      </c>
      <c r="B290" t="n">
        <v>0</v>
      </c>
      <c r="C290" t="n">
        <v>0</v>
      </c>
      <c r="D290" t="n">
        <v>1</v>
      </c>
      <c r="E290" t="n">
        <v>0</v>
      </c>
      <c r="F290" t="n">
        <v>0</v>
      </c>
      <c r="G290" t="n">
        <v>0</v>
      </c>
      <c r="H290" t="n">
        <v>0</v>
      </c>
      <c r="I290" t="n">
        <v>0</v>
      </c>
      <c r="J290" t="n">
        <v>0</v>
      </c>
      <c r="K290" t="n">
        <v>0</v>
      </c>
      <c r="L290" t="n">
        <v>0</v>
      </c>
      <c r="M290" t="n">
        <v>0</v>
      </c>
      <c r="N290" t="n">
        <v>0</v>
      </c>
      <c r="O290" t="n">
        <v>1</v>
      </c>
      <c r="P290" t="n">
        <v>0</v>
      </c>
      <c r="Q290" t="n">
        <v>0</v>
      </c>
      <c r="R290" t="n">
        <v>0</v>
      </c>
      <c r="S290" t="n">
        <v>0</v>
      </c>
      <c r="T290" t="n">
        <v>0</v>
      </c>
      <c r="U290" t="n">
        <v>0</v>
      </c>
      <c r="V290" t="n">
        <v>0</v>
      </c>
      <c r="W290" t="n">
        <v>0</v>
      </c>
      <c r="X290" t="n">
        <v>0</v>
      </c>
      <c r="Y290" t="n">
        <v>0</v>
      </c>
      <c r="Z290" t="n">
        <v>0</v>
      </c>
      <c r="AA290" t="n">
        <v>0</v>
      </c>
      <c r="AB290" t="n">
        <v>0</v>
      </c>
      <c r="AC290" t="n">
        <v>0</v>
      </c>
      <c r="AD290" t="n">
        <v>0</v>
      </c>
      <c r="AE290" t="n">
        <v>0</v>
      </c>
      <c r="AF290" t="n">
        <v>0</v>
      </c>
      <c r="AG290" t="n">
        <v>0</v>
      </c>
      <c r="AH290" t="n">
        <v>1</v>
      </c>
      <c r="AI290" t="n">
        <v>0</v>
      </c>
      <c r="AJ290" t="n">
        <v>0</v>
      </c>
      <c r="AK290" t="n">
        <v>0</v>
      </c>
      <c r="AL290" t="n">
        <v>1</v>
      </c>
      <c r="AM290" t="n">
        <v>1</v>
      </c>
      <c r="AN290" t="n">
        <v>0</v>
      </c>
      <c r="AO290" t="n">
        <v>0</v>
      </c>
      <c r="AP290" t="n">
        <v>0</v>
      </c>
      <c r="AQ290" t="n">
        <v>1</v>
      </c>
      <c r="AR290" t="n">
        <v>0</v>
      </c>
      <c r="AS290" t="n">
        <v>0</v>
      </c>
      <c r="AT290" t="n">
        <v>0</v>
      </c>
      <c r="AU290" s="63" t="n">
        <v>10</v>
      </c>
      <c r="AV290" s="64">
        <f>IFERROR(INDEX($B290:$AT290,1,'번호선택_참고표'!$C$55),0)+IFERROR(INDEX($B290:$AT290,1,'번호선택_참고표'!$D$55),0)+IFERROR(INDEX($B290:$AT290,1,'번호선택_참고표'!$E$55),0)+IFERROR(INDEX($B290:$AT290,1,'번호선택_참고표'!$F$55),0)+IFERROR(INDEX($B290:$AT290,1,'번호선택_참고표'!$G$55),0)+IFERROR(INDEX($B290:$AT290,1,'번호선택_참고표'!$H$55),0)</f>
        <v/>
      </c>
      <c r="AW290" s="64">
        <f>IF(OR('번호선택_참고표'!$C$55=$AU290,'번호선택_참고표'!$D$55=$AU290,'번호선택_참고표'!$E$55=$AU290,'번호선택_참고표'!$F$55=$AU290,'번호선택_참고표'!$G$55=$AU290,'번호선택_참고표'!$H$55=$AU290),1,0)</f>
        <v/>
      </c>
      <c r="AX290" s="64">
        <f>IF(AV290=6,6,IF(AND(AV290=5,AW290=1),5,IF(AND(AV290=5,AW290=0),4,IF(AV290=4,3,IF(AV290=3,2,0)))))</f>
        <v/>
      </c>
      <c r="AY290" s="64">
        <f>IF(AV290=6,"1등",IF(AND(AV290=5,AW290=1),"2등",IF(AND(AV290=5,AW290=0),"3등",IF(AV290=4,"4등",IF(AV290=3,"5등","-")))))</f>
        <v/>
      </c>
      <c r="AZ290" s="64">
        <f>AV290*10000+AW290*1000+ROW()</f>
        <v/>
      </c>
      <c r="BB290" s="63" t="inlineStr">
        <is>
          <t>3 14 33 37 38 42</t>
        </is>
      </c>
    </row>
    <row r="291">
      <c r="A291" s="64" t="n">
        <v>290</v>
      </c>
      <c r="B291" t="n">
        <v>0</v>
      </c>
      <c r="C291" t="n">
        <v>0</v>
      </c>
      <c r="D291" t="n">
        <v>0</v>
      </c>
      <c r="E291" t="n">
        <v>0</v>
      </c>
      <c r="F291" t="n">
        <v>0</v>
      </c>
      <c r="G291" t="n">
        <v>0</v>
      </c>
      <c r="H291" t="n">
        <v>0</v>
      </c>
      <c r="I291" t="n">
        <v>1</v>
      </c>
      <c r="J291" t="n">
        <v>0</v>
      </c>
      <c r="K291" t="n">
        <v>0</v>
      </c>
      <c r="L291" t="n">
        <v>0</v>
      </c>
      <c r="M291" t="n">
        <v>0</v>
      </c>
      <c r="N291" t="n">
        <v>1</v>
      </c>
      <c r="O291" t="n">
        <v>0</v>
      </c>
      <c r="P291" t="n">
        <v>0</v>
      </c>
      <c r="Q291" t="n">
        <v>0</v>
      </c>
      <c r="R291" t="n">
        <v>0</v>
      </c>
      <c r="S291" t="n">
        <v>1</v>
      </c>
      <c r="T291" t="n">
        <v>0</v>
      </c>
      <c r="U291" t="n">
        <v>0</v>
      </c>
      <c r="V291" t="n">
        <v>0</v>
      </c>
      <c r="W291" t="n">
        <v>0</v>
      </c>
      <c r="X291" t="n">
        <v>0</v>
      </c>
      <c r="Y291" t="n">
        <v>0</v>
      </c>
      <c r="Z291" t="n">
        <v>0</v>
      </c>
      <c r="AA291" t="n">
        <v>0</v>
      </c>
      <c r="AB291" t="n">
        <v>0</v>
      </c>
      <c r="AC291" t="n">
        <v>0</v>
      </c>
      <c r="AD291" t="n">
        <v>0</v>
      </c>
      <c r="AE291" t="n">
        <v>0</v>
      </c>
      <c r="AF291" t="n">
        <v>0</v>
      </c>
      <c r="AG291" t="n">
        <v>1</v>
      </c>
      <c r="AH291" t="n">
        <v>0</v>
      </c>
      <c r="AI291" t="n">
        <v>0</v>
      </c>
      <c r="AJ291" t="n">
        <v>0</v>
      </c>
      <c r="AK291" t="n">
        <v>0</v>
      </c>
      <c r="AL291" t="n">
        <v>0</v>
      </c>
      <c r="AM291" t="n">
        <v>0</v>
      </c>
      <c r="AN291" t="n">
        <v>1</v>
      </c>
      <c r="AO291" t="n">
        <v>0</v>
      </c>
      <c r="AP291" t="n">
        <v>0</v>
      </c>
      <c r="AQ291" t="n">
        <v>0</v>
      </c>
      <c r="AR291" t="n">
        <v>0</v>
      </c>
      <c r="AS291" t="n">
        <v>0</v>
      </c>
      <c r="AT291" t="n">
        <v>1</v>
      </c>
      <c r="AU291" s="63" t="n">
        <v>7</v>
      </c>
      <c r="AV291" s="64">
        <f>IFERROR(INDEX($B291:$AT291,1,'번호선택_참고표'!$C$55),0)+IFERROR(INDEX($B291:$AT291,1,'번호선택_참고표'!$D$55),0)+IFERROR(INDEX($B291:$AT291,1,'번호선택_참고표'!$E$55),0)+IFERROR(INDEX($B291:$AT291,1,'번호선택_참고표'!$F$55),0)+IFERROR(INDEX($B291:$AT291,1,'번호선택_참고표'!$G$55),0)+IFERROR(INDEX($B291:$AT291,1,'번호선택_참고표'!$H$55),0)</f>
        <v/>
      </c>
      <c r="AW291" s="64">
        <f>IF(OR('번호선택_참고표'!$C$55=$AU291,'번호선택_참고표'!$D$55=$AU291,'번호선택_참고표'!$E$55=$AU291,'번호선택_참고표'!$F$55=$AU291,'번호선택_참고표'!$G$55=$AU291,'번호선택_참고표'!$H$55=$AU291),1,0)</f>
        <v/>
      </c>
      <c r="AX291" s="64">
        <f>IF(AV291=6,6,IF(AND(AV291=5,AW291=1),5,IF(AND(AV291=5,AW291=0),4,IF(AV291=4,3,IF(AV291=3,2,0)))))</f>
        <v/>
      </c>
      <c r="AY291" s="64">
        <f>IF(AV291=6,"1등",IF(AND(AV291=5,AW291=1),"2등",IF(AND(AV291=5,AW291=0),"3등",IF(AV291=4,"4등",IF(AV291=3,"5등","-")))))</f>
        <v/>
      </c>
      <c r="AZ291" s="64">
        <f>AV291*10000+AW291*1000+ROW()</f>
        <v/>
      </c>
      <c r="BB291" s="63" t="inlineStr">
        <is>
          <t>8 13 18 32 39 45</t>
        </is>
      </c>
    </row>
    <row r="292">
      <c r="A292" s="64" t="n">
        <v>291</v>
      </c>
      <c r="B292" t="n">
        <v>0</v>
      </c>
      <c r="C292" t="n">
        <v>0</v>
      </c>
      <c r="D292" t="n">
        <v>1</v>
      </c>
      <c r="E292" t="n">
        <v>0</v>
      </c>
      <c r="F292" t="n">
        <v>0</v>
      </c>
      <c r="G292" t="n">
        <v>0</v>
      </c>
      <c r="H292" t="n">
        <v>1</v>
      </c>
      <c r="I292" t="n">
        <v>1</v>
      </c>
      <c r="J292" t="n">
        <v>0</v>
      </c>
      <c r="K292" t="n">
        <v>0</v>
      </c>
      <c r="L292" t="n">
        <v>0</v>
      </c>
      <c r="M292" t="n">
        <v>0</v>
      </c>
      <c r="N292" t="n">
        <v>0</v>
      </c>
      <c r="O292" t="n">
        <v>0</v>
      </c>
      <c r="P292" t="n">
        <v>0</v>
      </c>
      <c r="Q292" t="n">
        <v>0</v>
      </c>
      <c r="R292" t="n">
        <v>0</v>
      </c>
      <c r="S292" t="n">
        <v>1</v>
      </c>
      <c r="T292" t="n">
        <v>0</v>
      </c>
      <c r="U292" t="n">
        <v>1</v>
      </c>
      <c r="V292" t="n">
        <v>0</v>
      </c>
      <c r="W292" t="n">
        <v>0</v>
      </c>
      <c r="X292" t="n">
        <v>0</v>
      </c>
      <c r="Y292" t="n">
        <v>0</v>
      </c>
      <c r="Z292" t="n">
        <v>0</v>
      </c>
      <c r="AA292" t="n">
        <v>0</v>
      </c>
      <c r="AB292" t="n">
        <v>0</v>
      </c>
      <c r="AC292" t="n">
        <v>0</v>
      </c>
      <c r="AD292" t="n">
        <v>0</v>
      </c>
      <c r="AE292" t="n">
        <v>0</v>
      </c>
      <c r="AF292" t="n">
        <v>0</v>
      </c>
      <c r="AG292" t="n">
        <v>0</v>
      </c>
      <c r="AH292" t="n">
        <v>0</v>
      </c>
      <c r="AI292" t="n">
        <v>0</v>
      </c>
      <c r="AJ292" t="n">
        <v>0</v>
      </c>
      <c r="AK292" t="n">
        <v>0</v>
      </c>
      <c r="AL292" t="n">
        <v>0</v>
      </c>
      <c r="AM292" t="n">
        <v>0</v>
      </c>
      <c r="AN292" t="n">
        <v>0</v>
      </c>
      <c r="AO292" t="n">
        <v>0</v>
      </c>
      <c r="AP292" t="n">
        <v>0</v>
      </c>
      <c r="AQ292" t="n">
        <v>1</v>
      </c>
      <c r="AR292" t="n">
        <v>0</v>
      </c>
      <c r="AS292" t="n">
        <v>0</v>
      </c>
      <c r="AT292" t="n">
        <v>0</v>
      </c>
      <c r="AU292" s="63" t="n">
        <v>45</v>
      </c>
      <c r="AV292" s="64">
        <f>IFERROR(INDEX($B292:$AT292,1,'번호선택_참고표'!$C$55),0)+IFERROR(INDEX($B292:$AT292,1,'번호선택_참고표'!$D$55),0)+IFERROR(INDEX($B292:$AT292,1,'번호선택_참고표'!$E$55),0)+IFERROR(INDEX($B292:$AT292,1,'번호선택_참고표'!$F$55),0)+IFERROR(INDEX($B292:$AT292,1,'번호선택_참고표'!$G$55),0)+IFERROR(INDEX($B292:$AT292,1,'번호선택_참고표'!$H$55),0)</f>
        <v/>
      </c>
      <c r="AW292" s="64">
        <f>IF(OR('번호선택_참고표'!$C$55=$AU292,'번호선택_참고표'!$D$55=$AU292,'번호선택_참고표'!$E$55=$AU292,'번호선택_참고표'!$F$55=$AU292,'번호선택_참고표'!$G$55=$AU292,'번호선택_참고표'!$H$55=$AU292),1,0)</f>
        <v/>
      </c>
      <c r="AX292" s="64">
        <f>IF(AV292=6,6,IF(AND(AV292=5,AW292=1),5,IF(AND(AV292=5,AW292=0),4,IF(AV292=4,3,IF(AV292=3,2,0)))))</f>
        <v/>
      </c>
      <c r="AY292" s="64">
        <f>IF(AV292=6,"1등",IF(AND(AV292=5,AW292=1),"2등",IF(AND(AV292=5,AW292=0),"3등",IF(AV292=4,"4등",IF(AV292=3,"5등","-")))))</f>
        <v/>
      </c>
      <c r="AZ292" s="64">
        <f>AV292*10000+AW292*1000+ROW()</f>
        <v/>
      </c>
      <c r="BB292" s="63" t="inlineStr">
        <is>
          <t>3 7 8 18 20 42</t>
        </is>
      </c>
    </row>
    <row r="293">
      <c r="A293" s="64" t="n">
        <v>292</v>
      </c>
      <c r="B293" t="n">
        <v>0</v>
      </c>
      <c r="C293" t="n">
        <v>0</v>
      </c>
      <c r="D293" t="n">
        <v>0</v>
      </c>
      <c r="E293" t="n">
        <v>0</v>
      </c>
      <c r="F293" t="n">
        <v>0</v>
      </c>
      <c r="G293" t="n">
        <v>0</v>
      </c>
      <c r="H293" t="n">
        <v>0</v>
      </c>
      <c r="I293" t="n">
        <v>0</v>
      </c>
      <c r="J293" t="n">
        <v>0</v>
      </c>
      <c r="K293" t="n">
        <v>0</v>
      </c>
      <c r="L293" t="n">
        <v>0</v>
      </c>
      <c r="M293" t="n">
        <v>0</v>
      </c>
      <c r="N293" t="n">
        <v>0</v>
      </c>
      <c r="O293" t="n">
        <v>0</v>
      </c>
      <c r="P293" t="n">
        <v>0</v>
      </c>
      <c r="Q293" t="n">
        <v>0</v>
      </c>
      <c r="R293" t="n">
        <v>1</v>
      </c>
      <c r="S293" t="n">
        <v>1</v>
      </c>
      <c r="T293" t="n">
        <v>0</v>
      </c>
      <c r="U293" t="n">
        <v>0</v>
      </c>
      <c r="V293" t="n">
        <v>0</v>
      </c>
      <c r="W293" t="n">
        <v>0</v>
      </c>
      <c r="X293" t="n">
        <v>0</v>
      </c>
      <c r="Y293" t="n">
        <v>0</v>
      </c>
      <c r="Z293" t="n">
        <v>0</v>
      </c>
      <c r="AA293" t="n">
        <v>0</v>
      </c>
      <c r="AB293" t="n">
        <v>0</v>
      </c>
      <c r="AC293" t="n">
        <v>0</v>
      </c>
      <c r="AD293" t="n">
        <v>0</v>
      </c>
      <c r="AE293" t="n">
        <v>0</v>
      </c>
      <c r="AF293" t="n">
        <v>1</v>
      </c>
      <c r="AG293" t="n">
        <v>1</v>
      </c>
      <c r="AH293" t="n">
        <v>1</v>
      </c>
      <c r="AI293" t="n">
        <v>1</v>
      </c>
      <c r="AJ293" t="n">
        <v>0</v>
      </c>
      <c r="AK293" t="n">
        <v>0</v>
      </c>
      <c r="AL293" t="n">
        <v>0</v>
      </c>
      <c r="AM293" t="n">
        <v>0</v>
      </c>
      <c r="AN293" t="n">
        <v>0</v>
      </c>
      <c r="AO293" t="n">
        <v>0</v>
      </c>
      <c r="AP293" t="n">
        <v>0</v>
      </c>
      <c r="AQ293" t="n">
        <v>0</v>
      </c>
      <c r="AR293" t="n">
        <v>0</v>
      </c>
      <c r="AS293" t="n">
        <v>0</v>
      </c>
      <c r="AT293" t="n">
        <v>0</v>
      </c>
      <c r="AU293" s="63" t="n">
        <v>10</v>
      </c>
      <c r="AV293" s="64">
        <f>IFERROR(INDEX($B293:$AT293,1,'번호선택_참고표'!$C$55),0)+IFERROR(INDEX($B293:$AT293,1,'번호선택_참고표'!$D$55),0)+IFERROR(INDEX($B293:$AT293,1,'번호선택_참고표'!$E$55),0)+IFERROR(INDEX($B293:$AT293,1,'번호선택_참고표'!$F$55),0)+IFERROR(INDEX($B293:$AT293,1,'번호선택_참고표'!$G$55),0)+IFERROR(INDEX($B293:$AT293,1,'번호선택_참고표'!$H$55),0)</f>
        <v/>
      </c>
      <c r="AW293" s="64">
        <f>IF(OR('번호선택_참고표'!$C$55=$AU293,'번호선택_참고표'!$D$55=$AU293,'번호선택_참고표'!$E$55=$AU293,'번호선택_참고표'!$F$55=$AU293,'번호선택_참고표'!$G$55=$AU293,'번호선택_참고표'!$H$55=$AU293),1,0)</f>
        <v/>
      </c>
      <c r="AX293" s="64">
        <f>IF(AV293=6,6,IF(AND(AV293=5,AW293=1),5,IF(AND(AV293=5,AW293=0),4,IF(AV293=4,3,IF(AV293=3,2,0)))))</f>
        <v/>
      </c>
      <c r="AY293" s="64">
        <f>IF(AV293=6,"1등",IF(AND(AV293=5,AW293=1),"2등",IF(AND(AV293=5,AW293=0),"3등",IF(AV293=4,"4등",IF(AV293=3,"5등","-")))))</f>
        <v/>
      </c>
      <c r="AZ293" s="64">
        <f>AV293*10000+AW293*1000+ROW()</f>
        <v/>
      </c>
      <c r="BB293" s="63" t="inlineStr">
        <is>
          <t>17 18 31 32 33 34</t>
        </is>
      </c>
    </row>
    <row r="294">
      <c r="A294" s="64" t="n">
        <v>293</v>
      </c>
      <c r="B294" t="n">
        <v>1</v>
      </c>
      <c r="C294" t="n">
        <v>0</v>
      </c>
      <c r="D294" t="n">
        <v>0</v>
      </c>
      <c r="E294" t="n">
        <v>0</v>
      </c>
      <c r="F294" t="n">
        <v>0</v>
      </c>
      <c r="G294" t="n">
        <v>0</v>
      </c>
      <c r="H294" t="n">
        <v>0</v>
      </c>
      <c r="I294" t="n">
        <v>0</v>
      </c>
      <c r="J294" t="n">
        <v>1</v>
      </c>
      <c r="K294" t="n">
        <v>0</v>
      </c>
      <c r="L294" t="n">
        <v>0</v>
      </c>
      <c r="M294" t="n">
        <v>0</v>
      </c>
      <c r="N294" t="n">
        <v>0</v>
      </c>
      <c r="O294" t="n">
        <v>0</v>
      </c>
      <c r="P294" t="n">
        <v>0</v>
      </c>
      <c r="Q294" t="n">
        <v>0</v>
      </c>
      <c r="R294" t="n">
        <v>1</v>
      </c>
      <c r="S294" t="n">
        <v>0</v>
      </c>
      <c r="T294" t="n">
        <v>0</v>
      </c>
      <c r="U294" t="n">
        <v>0</v>
      </c>
      <c r="V294" t="n">
        <v>1</v>
      </c>
      <c r="W294" t="n">
        <v>0</v>
      </c>
      <c r="X294" t="n">
        <v>0</v>
      </c>
      <c r="Y294" t="n">
        <v>0</v>
      </c>
      <c r="Z294" t="n">
        <v>0</v>
      </c>
      <c r="AA294" t="n">
        <v>0</v>
      </c>
      <c r="AB294" t="n">
        <v>0</v>
      </c>
      <c r="AC294" t="n">
        <v>0</v>
      </c>
      <c r="AD294" t="n">
        <v>1</v>
      </c>
      <c r="AE294" t="n">
        <v>0</v>
      </c>
      <c r="AF294" t="n">
        <v>0</v>
      </c>
      <c r="AG294" t="n">
        <v>0</v>
      </c>
      <c r="AH294" t="n">
        <v>1</v>
      </c>
      <c r="AI294" t="n">
        <v>0</v>
      </c>
      <c r="AJ294" t="n">
        <v>0</v>
      </c>
      <c r="AK294" t="n">
        <v>0</v>
      </c>
      <c r="AL294" t="n">
        <v>0</v>
      </c>
      <c r="AM294" t="n">
        <v>0</v>
      </c>
      <c r="AN294" t="n">
        <v>0</v>
      </c>
      <c r="AO294" t="n">
        <v>0</v>
      </c>
      <c r="AP294" t="n">
        <v>0</v>
      </c>
      <c r="AQ294" t="n">
        <v>0</v>
      </c>
      <c r="AR294" t="n">
        <v>0</v>
      </c>
      <c r="AS294" t="n">
        <v>0</v>
      </c>
      <c r="AT294" t="n">
        <v>0</v>
      </c>
      <c r="AU294" s="63" t="n">
        <v>24</v>
      </c>
      <c r="AV294" s="64">
        <f>IFERROR(INDEX($B294:$AT294,1,'번호선택_참고표'!$C$55),0)+IFERROR(INDEX($B294:$AT294,1,'번호선택_참고표'!$D$55),0)+IFERROR(INDEX($B294:$AT294,1,'번호선택_참고표'!$E$55),0)+IFERROR(INDEX($B294:$AT294,1,'번호선택_참고표'!$F$55),0)+IFERROR(INDEX($B294:$AT294,1,'번호선택_참고표'!$G$55),0)+IFERROR(INDEX($B294:$AT294,1,'번호선택_참고표'!$H$55),0)</f>
        <v/>
      </c>
      <c r="AW294" s="64">
        <f>IF(OR('번호선택_참고표'!$C$55=$AU294,'번호선택_참고표'!$D$55=$AU294,'번호선택_참고표'!$E$55=$AU294,'번호선택_참고표'!$F$55=$AU294,'번호선택_참고표'!$G$55=$AU294,'번호선택_참고표'!$H$55=$AU294),1,0)</f>
        <v/>
      </c>
      <c r="AX294" s="64">
        <f>IF(AV294=6,6,IF(AND(AV294=5,AW294=1),5,IF(AND(AV294=5,AW294=0),4,IF(AV294=4,3,IF(AV294=3,2,0)))))</f>
        <v/>
      </c>
      <c r="AY294" s="64">
        <f>IF(AV294=6,"1등",IF(AND(AV294=5,AW294=1),"2등",IF(AND(AV294=5,AW294=0),"3등",IF(AV294=4,"4등",IF(AV294=3,"5등","-")))))</f>
        <v/>
      </c>
      <c r="AZ294" s="64">
        <f>AV294*10000+AW294*1000+ROW()</f>
        <v/>
      </c>
      <c r="BB294" s="63" t="inlineStr">
        <is>
          <t>1 9 17 21 29 33</t>
        </is>
      </c>
    </row>
    <row r="295">
      <c r="A295" s="64" t="n">
        <v>294</v>
      </c>
      <c r="B295" t="n">
        <v>0</v>
      </c>
      <c r="C295" t="n">
        <v>0</v>
      </c>
      <c r="D295" t="n">
        <v>0</v>
      </c>
      <c r="E295" t="n">
        <v>0</v>
      </c>
      <c r="F295" t="n">
        <v>0</v>
      </c>
      <c r="G295" t="n">
        <v>1</v>
      </c>
      <c r="H295" t="n">
        <v>0</v>
      </c>
      <c r="I295" t="n">
        <v>0</v>
      </c>
      <c r="J295" t="n">
        <v>0</v>
      </c>
      <c r="K295" t="n">
        <v>1</v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0</v>
      </c>
      <c r="R295" t="n">
        <v>1</v>
      </c>
      <c r="S295" t="n">
        <v>0</v>
      </c>
      <c r="T295" t="n">
        <v>0</v>
      </c>
      <c r="U295" t="n">
        <v>0</v>
      </c>
      <c r="V295" t="n">
        <v>0</v>
      </c>
      <c r="W295" t="n">
        <v>0</v>
      </c>
      <c r="X295" t="n">
        <v>0</v>
      </c>
      <c r="Y295" t="n">
        <v>0</v>
      </c>
      <c r="Z295" t="n">
        <v>0</v>
      </c>
      <c r="AA295" t="n">
        <v>0</v>
      </c>
      <c r="AB295" t="n">
        <v>0</v>
      </c>
      <c r="AC295" t="n">
        <v>0</v>
      </c>
      <c r="AD295" t="n">
        <v>0</v>
      </c>
      <c r="AE295" t="n">
        <v>1</v>
      </c>
      <c r="AF295" t="n">
        <v>0</v>
      </c>
      <c r="AG295" t="n">
        <v>0</v>
      </c>
      <c r="AH295" t="n">
        <v>0</v>
      </c>
      <c r="AI295" t="n">
        <v>0</v>
      </c>
      <c r="AJ295" t="n">
        <v>0</v>
      </c>
      <c r="AK295" t="n">
        <v>0</v>
      </c>
      <c r="AL295" t="n">
        <v>1</v>
      </c>
      <c r="AM295" t="n">
        <v>1</v>
      </c>
      <c r="AN295" t="n">
        <v>0</v>
      </c>
      <c r="AO295" t="n">
        <v>0</v>
      </c>
      <c r="AP295" t="n">
        <v>0</v>
      </c>
      <c r="AQ295" t="n">
        <v>0</v>
      </c>
      <c r="AR295" t="n">
        <v>0</v>
      </c>
      <c r="AS295" t="n">
        <v>0</v>
      </c>
      <c r="AT295" t="n">
        <v>0</v>
      </c>
      <c r="AU295" s="63" t="n">
        <v>40</v>
      </c>
      <c r="AV295" s="64">
        <f>IFERROR(INDEX($B295:$AT295,1,'번호선택_참고표'!$C$55),0)+IFERROR(INDEX($B295:$AT295,1,'번호선택_참고표'!$D$55),0)+IFERROR(INDEX($B295:$AT295,1,'번호선택_참고표'!$E$55),0)+IFERROR(INDEX($B295:$AT295,1,'번호선택_참고표'!$F$55),0)+IFERROR(INDEX($B295:$AT295,1,'번호선택_참고표'!$G$55),0)+IFERROR(INDEX($B295:$AT295,1,'번호선택_참고표'!$H$55),0)</f>
        <v/>
      </c>
      <c r="AW295" s="64">
        <f>IF(OR('번호선택_참고표'!$C$55=$AU295,'번호선택_참고표'!$D$55=$AU295,'번호선택_참고표'!$E$55=$AU295,'번호선택_참고표'!$F$55=$AU295,'번호선택_참고표'!$G$55=$AU295,'번호선택_참고표'!$H$55=$AU295),1,0)</f>
        <v/>
      </c>
      <c r="AX295" s="64">
        <f>IF(AV295=6,6,IF(AND(AV295=5,AW295=1),5,IF(AND(AV295=5,AW295=0),4,IF(AV295=4,3,IF(AV295=3,2,0)))))</f>
        <v/>
      </c>
      <c r="AY295" s="64">
        <f>IF(AV295=6,"1등",IF(AND(AV295=5,AW295=1),"2등",IF(AND(AV295=5,AW295=0),"3등",IF(AV295=4,"4등",IF(AV295=3,"5등","-")))))</f>
        <v/>
      </c>
      <c r="AZ295" s="64">
        <f>AV295*10000+AW295*1000+ROW()</f>
        <v/>
      </c>
      <c r="BB295" s="63" t="inlineStr">
        <is>
          <t>6 10 17 30 37 38</t>
        </is>
      </c>
    </row>
    <row r="296">
      <c r="A296" s="64" t="n">
        <v>295</v>
      </c>
      <c r="B296" t="n">
        <v>1</v>
      </c>
      <c r="C296" t="n">
        <v>0</v>
      </c>
      <c r="D296" t="n">
        <v>0</v>
      </c>
      <c r="E296" t="n">
        <v>1</v>
      </c>
      <c r="F296" t="n">
        <v>0</v>
      </c>
      <c r="G296" t="n">
        <v>0</v>
      </c>
      <c r="H296" t="n">
        <v>0</v>
      </c>
      <c r="I296" t="n">
        <v>0</v>
      </c>
      <c r="J296" t="n">
        <v>0</v>
      </c>
      <c r="K296" t="n">
        <v>0</v>
      </c>
      <c r="L296" t="n">
        <v>0</v>
      </c>
      <c r="M296" t="n">
        <v>1</v>
      </c>
      <c r="N296" t="n">
        <v>0</v>
      </c>
      <c r="O296" t="n">
        <v>0</v>
      </c>
      <c r="P296" t="n">
        <v>0</v>
      </c>
      <c r="Q296" t="n">
        <v>1</v>
      </c>
      <c r="R296" t="n">
        <v>0</v>
      </c>
      <c r="S296" t="n">
        <v>1</v>
      </c>
      <c r="T296" t="n">
        <v>0</v>
      </c>
      <c r="U296" t="n">
        <v>0</v>
      </c>
      <c r="V296" t="n">
        <v>0</v>
      </c>
      <c r="W296" t="n">
        <v>0</v>
      </c>
      <c r="X296" t="n">
        <v>0</v>
      </c>
      <c r="Y296" t="n">
        <v>0</v>
      </c>
      <c r="Z296" t="n">
        <v>0</v>
      </c>
      <c r="AA296" t="n">
        <v>0</v>
      </c>
      <c r="AB296" t="n">
        <v>0</v>
      </c>
      <c r="AC296" t="n">
        <v>0</v>
      </c>
      <c r="AD296" t="n">
        <v>0</v>
      </c>
      <c r="AE296" t="n">
        <v>0</v>
      </c>
      <c r="AF296" t="n">
        <v>0</v>
      </c>
      <c r="AG296" t="n">
        <v>0</v>
      </c>
      <c r="AH296" t="n">
        <v>0</v>
      </c>
      <c r="AI296" t="n">
        <v>0</v>
      </c>
      <c r="AJ296" t="n">
        <v>0</v>
      </c>
      <c r="AK296" t="n">
        <v>0</v>
      </c>
      <c r="AL296" t="n">
        <v>0</v>
      </c>
      <c r="AM296" t="n">
        <v>1</v>
      </c>
      <c r="AN296" t="n">
        <v>0</v>
      </c>
      <c r="AO296" t="n">
        <v>0</v>
      </c>
      <c r="AP296" t="n">
        <v>0</v>
      </c>
      <c r="AQ296" t="n">
        <v>0</v>
      </c>
      <c r="AR296" t="n">
        <v>0</v>
      </c>
      <c r="AS296" t="n">
        <v>0</v>
      </c>
      <c r="AT296" t="n">
        <v>0</v>
      </c>
      <c r="AU296" s="63" t="n">
        <v>8</v>
      </c>
      <c r="AV296" s="64">
        <f>IFERROR(INDEX($B296:$AT296,1,'번호선택_참고표'!$C$55),0)+IFERROR(INDEX($B296:$AT296,1,'번호선택_참고표'!$D$55),0)+IFERROR(INDEX($B296:$AT296,1,'번호선택_참고표'!$E$55),0)+IFERROR(INDEX($B296:$AT296,1,'번호선택_참고표'!$F$55),0)+IFERROR(INDEX($B296:$AT296,1,'번호선택_참고표'!$G$55),0)+IFERROR(INDEX($B296:$AT296,1,'번호선택_참고표'!$H$55),0)</f>
        <v/>
      </c>
      <c r="AW296" s="64">
        <f>IF(OR('번호선택_참고표'!$C$55=$AU296,'번호선택_참고표'!$D$55=$AU296,'번호선택_참고표'!$E$55=$AU296,'번호선택_참고표'!$F$55=$AU296,'번호선택_참고표'!$G$55=$AU296,'번호선택_참고표'!$H$55=$AU296),1,0)</f>
        <v/>
      </c>
      <c r="AX296" s="64">
        <f>IF(AV296=6,6,IF(AND(AV296=5,AW296=1),5,IF(AND(AV296=5,AW296=0),4,IF(AV296=4,3,IF(AV296=3,2,0)))))</f>
        <v/>
      </c>
      <c r="AY296" s="64">
        <f>IF(AV296=6,"1등",IF(AND(AV296=5,AW296=1),"2등",IF(AND(AV296=5,AW296=0),"3등",IF(AV296=4,"4등",IF(AV296=3,"5등","-")))))</f>
        <v/>
      </c>
      <c r="AZ296" s="64">
        <f>AV296*10000+AW296*1000+ROW()</f>
        <v/>
      </c>
      <c r="BB296" s="63" t="inlineStr">
        <is>
          <t>1 4 12 16 18 38</t>
        </is>
      </c>
    </row>
    <row r="297">
      <c r="A297" s="64" t="n">
        <v>296</v>
      </c>
      <c r="B297" t="n">
        <v>0</v>
      </c>
      <c r="C297" t="n">
        <v>0</v>
      </c>
      <c r="D297" t="n">
        <v>1</v>
      </c>
      <c r="E297" t="n">
        <v>0</v>
      </c>
      <c r="F297" t="n">
        <v>0</v>
      </c>
      <c r="G297" t="n">
        <v>0</v>
      </c>
      <c r="H297" t="n">
        <v>0</v>
      </c>
      <c r="I297" t="n">
        <v>1</v>
      </c>
      <c r="J297" t="n">
        <v>0</v>
      </c>
      <c r="K297" t="n">
        <v>0</v>
      </c>
      <c r="L297" t="n">
        <v>0</v>
      </c>
      <c r="M297" t="n">
        <v>0</v>
      </c>
      <c r="N297" t="n">
        <v>0</v>
      </c>
      <c r="O297" t="n">
        <v>0</v>
      </c>
      <c r="P297" t="n">
        <v>1</v>
      </c>
      <c r="Q297" t="n">
        <v>0</v>
      </c>
      <c r="R297" t="n">
        <v>0</v>
      </c>
      <c r="S297" t="n">
        <v>0</v>
      </c>
      <c r="T297" t="n">
        <v>0</v>
      </c>
      <c r="U297" t="n">
        <v>0</v>
      </c>
      <c r="V297" t="n">
        <v>0</v>
      </c>
      <c r="W297" t="n">
        <v>0</v>
      </c>
      <c r="X297" t="n">
        <v>0</v>
      </c>
      <c r="Y297" t="n">
        <v>0</v>
      </c>
      <c r="Z297" t="n">
        <v>0</v>
      </c>
      <c r="AA297" t="n">
        <v>0</v>
      </c>
      <c r="AB297" t="n">
        <v>1</v>
      </c>
      <c r="AC297" t="n">
        <v>0</v>
      </c>
      <c r="AD297" t="n">
        <v>0</v>
      </c>
      <c r="AE297" t="n">
        <v>1</v>
      </c>
      <c r="AF297" t="n">
        <v>0</v>
      </c>
      <c r="AG297" t="n">
        <v>0</v>
      </c>
      <c r="AH297" t="n">
        <v>0</v>
      </c>
      <c r="AI297" t="n">
        <v>0</v>
      </c>
      <c r="AJ297" t="n">
        <v>0</v>
      </c>
      <c r="AK297" t="n">
        <v>0</v>
      </c>
      <c r="AL297" t="n">
        <v>0</v>
      </c>
      <c r="AM297" t="n">
        <v>0</v>
      </c>
      <c r="AN297" t="n">
        <v>0</v>
      </c>
      <c r="AO297" t="n">
        <v>0</v>
      </c>
      <c r="AP297" t="n">
        <v>0</v>
      </c>
      <c r="AQ297" t="n">
        <v>0</v>
      </c>
      <c r="AR297" t="n">
        <v>0</v>
      </c>
      <c r="AS297" t="n">
        <v>0</v>
      </c>
      <c r="AT297" t="n">
        <v>1</v>
      </c>
      <c r="AU297" s="63" t="n">
        <v>44</v>
      </c>
      <c r="AV297" s="64">
        <f>IFERROR(INDEX($B297:$AT297,1,'번호선택_참고표'!$C$55),0)+IFERROR(INDEX($B297:$AT297,1,'번호선택_참고표'!$D$55),0)+IFERROR(INDEX($B297:$AT297,1,'번호선택_참고표'!$E$55),0)+IFERROR(INDEX($B297:$AT297,1,'번호선택_참고표'!$F$55),0)+IFERROR(INDEX($B297:$AT297,1,'번호선택_참고표'!$G$55),0)+IFERROR(INDEX($B297:$AT297,1,'번호선택_참고표'!$H$55),0)</f>
        <v/>
      </c>
      <c r="AW297" s="64">
        <f>IF(OR('번호선택_참고표'!$C$55=$AU297,'번호선택_참고표'!$D$55=$AU297,'번호선택_참고표'!$E$55=$AU297,'번호선택_참고표'!$F$55=$AU297,'번호선택_참고표'!$G$55=$AU297,'번호선택_참고표'!$H$55=$AU297),1,0)</f>
        <v/>
      </c>
      <c r="AX297" s="64">
        <f>IF(AV297=6,6,IF(AND(AV297=5,AW297=1),5,IF(AND(AV297=5,AW297=0),4,IF(AV297=4,3,IF(AV297=3,2,0)))))</f>
        <v/>
      </c>
      <c r="AY297" s="64">
        <f>IF(AV297=6,"1등",IF(AND(AV297=5,AW297=1),"2등",IF(AND(AV297=5,AW297=0),"3등",IF(AV297=4,"4등",IF(AV297=3,"5등","-")))))</f>
        <v/>
      </c>
      <c r="AZ297" s="64">
        <f>AV297*10000+AW297*1000+ROW()</f>
        <v/>
      </c>
      <c r="BB297" s="63" t="inlineStr">
        <is>
          <t>3 8 15 27 30 45</t>
        </is>
      </c>
    </row>
    <row r="298">
      <c r="A298" s="64" t="n">
        <v>297</v>
      </c>
      <c r="B298" t="n">
        <v>0</v>
      </c>
      <c r="C298" t="n">
        <v>0</v>
      </c>
      <c r="D298" t="n">
        <v>0</v>
      </c>
      <c r="E298" t="n">
        <v>0</v>
      </c>
      <c r="F298" t="n">
        <v>0</v>
      </c>
      <c r="G298" t="n">
        <v>1</v>
      </c>
      <c r="H298" t="n">
        <v>0</v>
      </c>
      <c r="I298" t="n">
        <v>0</v>
      </c>
      <c r="J298" t="n">
        <v>0</v>
      </c>
      <c r="K298" t="n">
        <v>0</v>
      </c>
      <c r="L298" t="n">
        <v>1</v>
      </c>
      <c r="M298" t="n">
        <v>0</v>
      </c>
      <c r="N298" t="n">
        <v>0</v>
      </c>
      <c r="O298" t="n">
        <v>0</v>
      </c>
      <c r="P298" t="n">
        <v>0</v>
      </c>
      <c r="Q298" t="n">
        <v>0</v>
      </c>
      <c r="R298" t="n">
        <v>0</v>
      </c>
      <c r="S298" t="n">
        <v>0</v>
      </c>
      <c r="T298" t="n">
        <v>1</v>
      </c>
      <c r="U298" t="n">
        <v>1</v>
      </c>
      <c r="V298" t="n">
        <v>0</v>
      </c>
      <c r="W298" t="n">
        <v>0</v>
      </c>
      <c r="X298" t="n">
        <v>0</v>
      </c>
      <c r="Y298" t="n">
        <v>0</v>
      </c>
      <c r="Z298" t="n">
        <v>0</v>
      </c>
      <c r="AA298" t="n">
        <v>0</v>
      </c>
      <c r="AB298" t="n">
        <v>0</v>
      </c>
      <c r="AC298" t="n">
        <v>1</v>
      </c>
      <c r="AD298" t="n">
        <v>0</v>
      </c>
      <c r="AE298" t="n">
        <v>0</v>
      </c>
      <c r="AF298" t="n">
        <v>0</v>
      </c>
      <c r="AG298" t="n">
        <v>1</v>
      </c>
      <c r="AH298" t="n">
        <v>0</v>
      </c>
      <c r="AI298" t="n">
        <v>0</v>
      </c>
      <c r="AJ298" t="n">
        <v>0</v>
      </c>
      <c r="AK298" t="n">
        <v>0</v>
      </c>
      <c r="AL298" t="n">
        <v>0</v>
      </c>
      <c r="AM298" t="n">
        <v>0</v>
      </c>
      <c r="AN298" t="n">
        <v>0</v>
      </c>
      <c r="AO298" t="n">
        <v>0</v>
      </c>
      <c r="AP298" t="n">
        <v>0</v>
      </c>
      <c r="AQ298" t="n">
        <v>0</v>
      </c>
      <c r="AR298" t="n">
        <v>0</v>
      </c>
      <c r="AS298" t="n">
        <v>0</v>
      </c>
      <c r="AT298" t="n">
        <v>0</v>
      </c>
      <c r="AU298" s="63" t="n">
        <v>34</v>
      </c>
      <c r="AV298" s="64">
        <f>IFERROR(INDEX($B298:$AT298,1,'번호선택_참고표'!$C$55),0)+IFERROR(INDEX($B298:$AT298,1,'번호선택_참고표'!$D$55),0)+IFERROR(INDEX($B298:$AT298,1,'번호선택_참고표'!$E$55),0)+IFERROR(INDEX($B298:$AT298,1,'번호선택_참고표'!$F$55),0)+IFERROR(INDEX($B298:$AT298,1,'번호선택_참고표'!$G$55),0)+IFERROR(INDEX($B298:$AT298,1,'번호선택_참고표'!$H$55),0)</f>
        <v/>
      </c>
      <c r="AW298" s="64">
        <f>IF(OR('번호선택_참고표'!$C$55=$AU298,'번호선택_참고표'!$D$55=$AU298,'번호선택_참고표'!$E$55=$AU298,'번호선택_참고표'!$F$55=$AU298,'번호선택_참고표'!$G$55=$AU298,'번호선택_참고표'!$H$55=$AU298),1,0)</f>
        <v/>
      </c>
      <c r="AX298" s="64">
        <f>IF(AV298=6,6,IF(AND(AV298=5,AW298=1),5,IF(AND(AV298=5,AW298=0),4,IF(AV298=4,3,IF(AV298=3,2,0)))))</f>
        <v/>
      </c>
      <c r="AY298" s="64">
        <f>IF(AV298=6,"1등",IF(AND(AV298=5,AW298=1),"2등",IF(AND(AV298=5,AW298=0),"3등",IF(AV298=4,"4등",IF(AV298=3,"5등","-")))))</f>
        <v/>
      </c>
      <c r="AZ298" s="64">
        <f>AV298*10000+AW298*1000+ROW()</f>
        <v/>
      </c>
      <c r="BB298" s="63" t="inlineStr">
        <is>
          <t>6 11 19 20 28 32</t>
        </is>
      </c>
    </row>
    <row r="299">
      <c r="A299" s="64" t="n">
        <v>298</v>
      </c>
      <c r="B299" t="n">
        <v>0</v>
      </c>
      <c r="C299" t="n">
        <v>0</v>
      </c>
      <c r="D299" t="n">
        <v>0</v>
      </c>
      <c r="E299" t="n">
        <v>0</v>
      </c>
      <c r="F299" t="n">
        <v>1</v>
      </c>
      <c r="G299" t="n">
        <v>0</v>
      </c>
      <c r="H299" t="n">
        <v>0</v>
      </c>
      <c r="I299" t="n">
        <v>0</v>
      </c>
      <c r="J299" t="n">
        <v>1</v>
      </c>
      <c r="K299" t="n">
        <v>0</v>
      </c>
      <c r="L299" t="n">
        <v>0</v>
      </c>
      <c r="M299" t="n">
        <v>0</v>
      </c>
      <c r="N299" t="n">
        <v>0</v>
      </c>
      <c r="O299" t="n">
        <v>0</v>
      </c>
      <c r="P299" t="n">
        <v>0</v>
      </c>
      <c r="Q299" t="n">
        <v>0</v>
      </c>
      <c r="R299" t="n">
        <v>0</v>
      </c>
      <c r="S299" t="n">
        <v>0</v>
      </c>
      <c r="T299" t="n">
        <v>0</v>
      </c>
      <c r="U299" t="n">
        <v>0</v>
      </c>
      <c r="V299" t="n">
        <v>0</v>
      </c>
      <c r="W299" t="n">
        <v>0</v>
      </c>
      <c r="X299" t="n">
        <v>0</v>
      </c>
      <c r="Y299" t="n">
        <v>0</v>
      </c>
      <c r="Z299" t="n">
        <v>0</v>
      </c>
      <c r="AA299" t="n">
        <v>0</v>
      </c>
      <c r="AB299" t="n">
        <v>1</v>
      </c>
      <c r="AC299" t="n">
        <v>0</v>
      </c>
      <c r="AD299" t="n">
        <v>1</v>
      </c>
      <c r="AE299" t="n">
        <v>0</v>
      </c>
      <c r="AF299" t="n">
        <v>0</v>
      </c>
      <c r="AG299" t="n">
        <v>0</v>
      </c>
      <c r="AH299" t="n">
        <v>0</v>
      </c>
      <c r="AI299" t="n">
        <v>0</v>
      </c>
      <c r="AJ299" t="n">
        <v>0</v>
      </c>
      <c r="AK299" t="n">
        <v>0</v>
      </c>
      <c r="AL299" t="n">
        <v>1</v>
      </c>
      <c r="AM299" t="n">
        <v>0</v>
      </c>
      <c r="AN299" t="n">
        <v>0</v>
      </c>
      <c r="AO299" t="n">
        <v>1</v>
      </c>
      <c r="AP299" t="n">
        <v>0</v>
      </c>
      <c r="AQ299" t="n">
        <v>0</v>
      </c>
      <c r="AR299" t="n">
        <v>0</v>
      </c>
      <c r="AS299" t="n">
        <v>0</v>
      </c>
      <c r="AT299" t="n">
        <v>0</v>
      </c>
      <c r="AU299" s="63" t="n">
        <v>19</v>
      </c>
      <c r="AV299" s="64">
        <f>IFERROR(INDEX($B299:$AT299,1,'번호선택_참고표'!$C$55),0)+IFERROR(INDEX($B299:$AT299,1,'번호선택_참고표'!$D$55),0)+IFERROR(INDEX($B299:$AT299,1,'번호선택_참고표'!$E$55),0)+IFERROR(INDEX($B299:$AT299,1,'번호선택_참고표'!$F$55),0)+IFERROR(INDEX($B299:$AT299,1,'번호선택_참고표'!$G$55),0)+IFERROR(INDEX($B299:$AT299,1,'번호선택_참고표'!$H$55),0)</f>
        <v/>
      </c>
      <c r="AW299" s="64">
        <f>IF(OR('번호선택_참고표'!$C$55=$AU299,'번호선택_참고표'!$D$55=$AU299,'번호선택_참고표'!$E$55=$AU299,'번호선택_참고표'!$F$55=$AU299,'번호선택_참고표'!$G$55=$AU299,'번호선택_참고표'!$H$55=$AU299),1,0)</f>
        <v/>
      </c>
      <c r="AX299" s="64">
        <f>IF(AV299=6,6,IF(AND(AV299=5,AW299=1),5,IF(AND(AV299=5,AW299=0),4,IF(AV299=4,3,IF(AV299=3,2,0)))))</f>
        <v/>
      </c>
      <c r="AY299" s="64">
        <f>IF(AV299=6,"1등",IF(AND(AV299=5,AW299=1),"2등",IF(AND(AV299=5,AW299=0),"3등",IF(AV299=4,"4등",IF(AV299=3,"5등","-")))))</f>
        <v/>
      </c>
      <c r="AZ299" s="64">
        <f>AV299*10000+AW299*1000+ROW()</f>
        <v/>
      </c>
      <c r="BB299" s="63" t="inlineStr">
        <is>
          <t>5 9 27 29 37 40</t>
        </is>
      </c>
    </row>
    <row r="300">
      <c r="A300" s="64" t="n">
        <v>299</v>
      </c>
      <c r="B300" t="n">
        <v>1</v>
      </c>
      <c r="C300" t="n">
        <v>0</v>
      </c>
      <c r="D300" t="n">
        <v>1</v>
      </c>
      <c r="E300" t="n">
        <v>0</v>
      </c>
      <c r="F300" t="n">
        <v>0</v>
      </c>
      <c r="G300" t="n">
        <v>0</v>
      </c>
      <c r="H300" t="n">
        <v>0</v>
      </c>
      <c r="I300" t="n">
        <v>0</v>
      </c>
      <c r="J300" t="n">
        <v>0</v>
      </c>
      <c r="K300" t="n">
        <v>0</v>
      </c>
      <c r="L300" t="n">
        <v>0</v>
      </c>
      <c r="M300" t="n">
        <v>0</v>
      </c>
      <c r="N300" t="n">
        <v>0</v>
      </c>
      <c r="O300" t="n">
        <v>0</v>
      </c>
      <c r="P300" t="n">
        <v>0</v>
      </c>
      <c r="Q300" t="n">
        <v>0</v>
      </c>
      <c r="R300" t="n">
        <v>0</v>
      </c>
      <c r="S300" t="n">
        <v>0</v>
      </c>
      <c r="T300" t="n">
        <v>0</v>
      </c>
      <c r="U300" t="n">
        <v>1</v>
      </c>
      <c r="V300" t="n">
        <v>0</v>
      </c>
      <c r="W300" t="n">
        <v>0</v>
      </c>
      <c r="X300" t="n">
        <v>0</v>
      </c>
      <c r="Y300" t="n">
        <v>0</v>
      </c>
      <c r="Z300" t="n">
        <v>1</v>
      </c>
      <c r="AA300" t="n">
        <v>0</v>
      </c>
      <c r="AB300" t="n">
        <v>0</v>
      </c>
      <c r="AC300" t="n">
        <v>0</v>
      </c>
      <c r="AD300" t="n">
        <v>0</v>
      </c>
      <c r="AE300" t="n">
        <v>0</v>
      </c>
      <c r="AF300" t="n">
        <v>0</v>
      </c>
      <c r="AG300" t="n">
        <v>0</v>
      </c>
      <c r="AH300" t="n">
        <v>0</v>
      </c>
      <c r="AI300" t="n">
        <v>0</v>
      </c>
      <c r="AJ300" t="n">
        <v>0</v>
      </c>
      <c r="AK300" t="n">
        <v>1</v>
      </c>
      <c r="AL300" t="n">
        <v>0</v>
      </c>
      <c r="AM300" t="n">
        <v>0</v>
      </c>
      <c r="AN300" t="n">
        <v>0</v>
      </c>
      <c r="AO300" t="n">
        <v>0</v>
      </c>
      <c r="AP300" t="n">
        <v>0</v>
      </c>
      <c r="AQ300" t="n">
        <v>0</v>
      </c>
      <c r="AR300" t="n">
        <v>0</v>
      </c>
      <c r="AS300" t="n">
        <v>0</v>
      </c>
      <c r="AT300" t="n">
        <v>1</v>
      </c>
      <c r="AU300" s="63" t="n">
        <v>24</v>
      </c>
      <c r="AV300" s="64">
        <f>IFERROR(INDEX($B300:$AT300,1,'번호선택_참고표'!$C$55),0)+IFERROR(INDEX($B300:$AT300,1,'번호선택_참고표'!$D$55),0)+IFERROR(INDEX($B300:$AT300,1,'번호선택_참고표'!$E$55),0)+IFERROR(INDEX($B300:$AT300,1,'번호선택_참고표'!$F$55),0)+IFERROR(INDEX($B300:$AT300,1,'번호선택_참고표'!$G$55),0)+IFERROR(INDEX($B300:$AT300,1,'번호선택_참고표'!$H$55),0)</f>
        <v/>
      </c>
      <c r="AW300" s="64">
        <f>IF(OR('번호선택_참고표'!$C$55=$AU300,'번호선택_참고표'!$D$55=$AU300,'번호선택_참고표'!$E$55=$AU300,'번호선택_참고표'!$F$55=$AU300,'번호선택_참고표'!$G$55=$AU300,'번호선택_참고표'!$H$55=$AU300),1,0)</f>
        <v/>
      </c>
      <c r="AX300" s="64">
        <f>IF(AV300=6,6,IF(AND(AV300=5,AW300=1),5,IF(AND(AV300=5,AW300=0),4,IF(AV300=4,3,IF(AV300=3,2,0)))))</f>
        <v/>
      </c>
      <c r="AY300" s="64">
        <f>IF(AV300=6,"1등",IF(AND(AV300=5,AW300=1),"2등",IF(AND(AV300=5,AW300=0),"3등",IF(AV300=4,"4등",IF(AV300=3,"5등","-")))))</f>
        <v/>
      </c>
      <c r="AZ300" s="64">
        <f>AV300*10000+AW300*1000+ROW()</f>
        <v/>
      </c>
      <c r="BB300" s="63" t="inlineStr">
        <is>
          <t>1 3 20 25 36 45</t>
        </is>
      </c>
    </row>
    <row r="301">
      <c r="A301" s="64" t="n">
        <v>300</v>
      </c>
      <c r="B301" t="n">
        <v>0</v>
      </c>
      <c r="C301" t="n">
        <v>0</v>
      </c>
      <c r="D301" t="n">
        <v>0</v>
      </c>
      <c r="E301" t="n">
        <v>0</v>
      </c>
      <c r="F301" t="n">
        <v>0</v>
      </c>
      <c r="G301" t="n">
        <v>0</v>
      </c>
      <c r="H301" t="n">
        <v>1</v>
      </c>
      <c r="I301" t="n">
        <v>0</v>
      </c>
      <c r="J301" t="n">
        <v>1</v>
      </c>
      <c r="K301" t="n">
        <v>1</v>
      </c>
      <c r="L301" t="n">
        <v>0</v>
      </c>
      <c r="M301" t="n">
        <v>1</v>
      </c>
      <c r="N301" t="n">
        <v>0</v>
      </c>
      <c r="O301" t="n">
        <v>0</v>
      </c>
      <c r="P301" t="n">
        <v>0</v>
      </c>
      <c r="Q301" t="n">
        <v>0</v>
      </c>
      <c r="R301" t="n">
        <v>0</v>
      </c>
      <c r="S301" t="n">
        <v>0</v>
      </c>
      <c r="T301" t="n">
        <v>0</v>
      </c>
      <c r="U301" t="n">
        <v>0</v>
      </c>
      <c r="V301" t="n">
        <v>0</v>
      </c>
      <c r="W301" t="n">
        <v>0</v>
      </c>
      <c r="X301" t="n">
        <v>0</v>
      </c>
      <c r="Y301" t="n">
        <v>0</v>
      </c>
      <c r="Z301" t="n">
        <v>0</v>
      </c>
      <c r="AA301" t="n">
        <v>1</v>
      </c>
      <c r="AB301" t="n">
        <v>0</v>
      </c>
      <c r="AC301" t="n">
        <v>0</v>
      </c>
      <c r="AD301" t="n">
        <v>0</v>
      </c>
      <c r="AE301" t="n">
        <v>0</v>
      </c>
      <c r="AF301" t="n">
        <v>0</v>
      </c>
      <c r="AG301" t="n">
        <v>0</v>
      </c>
      <c r="AH301" t="n">
        <v>0</v>
      </c>
      <c r="AI301" t="n">
        <v>0</v>
      </c>
      <c r="AJ301" t="n">
        <v>0</v>
      </c>
      <c r="AK301" t="n">
        <v>0</v>
      </c>
      <c r="AL301" t="n">
        <v>0</v>
      </c>
      <c r="AM301" t="n">
        <v>1</v>
      </c>
      <c r="AN301" t="n">
        <v>0</v>
      </c>
      <c r="AO301" t="n">
        <v>0</v>
      </c>
      <c r="AP301" t="n">
        <v>0</v>
      </c>
      <c r="AQ301" t="n">
        <v>0</v>
      </c>
      <c r="AR301" t="n">
        <v>0</v>
      </c>
      <c r="AS301" t="n">
        <v>0</v>
      </c>
      <c r="AT301" t="n">
        <v>0</v>
      </c>
      <c r="AU301" s="63" t="n">
        <v>39</v>
      </c>
      <c r="AV301" s="64">
        <f>IFERROR(INDEX($B301:$AT301,1,'번호선택_참고표'!$C$55),0)+IFERROR(INDEX($B301:$AT301,1,'번호선택_참고표'!$D$55),0)+IFERROR(INDEX($B301:$AT301,1,'번호선택_참고표'!$E$55),0)+IFERROR(INDEX($B301:$AT301,1,'번호선택_참고표'!$F$55),0)+IFERROR(INDEX($B301:$AT301,1,'번호선택_참고표'!$G$55),0)+IFERROR(INDEX($B301:$AT301,1,'번호선택_참고표'!$H$55),0)</f>
        <v/>
      </c>
      <c r="AW301" s="64">
        <f>IF(OR('번호선택_참고표'!$C$55=$AU301,'번호선택_참고표'!$D$55=$AU301,'번호선택_참고표'!$E$55=$AU301,'번호선택_참고표'!$F$55=$AU301,'번호선택_참고표'!$G$55=$AU301,'번호선택_참고표'!$H$55=$AU301),1,0)</f>
        <v/>
      </c>
      <c r="AX301" s="64">
        <f>IF(AV301=6,6,IF(AND(AV301=5,AW301=1),5,IF(AND(AV301=5,AW301=0),4,IF(AV301=4,3,IF(AV301=3,2,0)))))</f>
        <v/>
      </c>
      <c r="AY301" s="64">
        <f>IF(AV301=6,"1등",IF(AND(AV301=5,AW301=1),"2등",IF(AND(AV301=5,AW301=0),"3등",IF(AV301=4,"4등",IF(AV301=3,"5등","-")))))</f>
        <v/>
      </c>
      <c r="AZ301" s="64">
        <f>AV301*10000+AW301*1000+ROW()</f>
        <v/>
      </c>
      <c r="BB301" s="63" t="inlineStr">
        <is>
          <t>7 9 10 12 26 38</t>
        </is>
      </c>
    </row>
    <row r="302">
      <c r="A302" s="64" t="n">
        <v>301</v>
      </c>
      <c r="B302" t="n">
        <v>0</v>
      </c>
      <c r="C302" t="n">
        <v>0</v>
      </c>
      <c r="D302" t="n">
        <v>0</v>
      </c>
      <c r="E302" t="n">
        <v>0</v>
      </c>
      <c r="F302" t="n">
        <v>0</v>
      </c>
      <c r="G302" t="n">
        <v>0</v>
      </c>
      <c r="H302" t="n">
        <v>1</v>
      </c>
      <c r="I302" t="n">
        <v>0</v>
      </c>
      <c r="J302" t="n">
        <v>0</v>
      </c>
      <c r="K302" t="n">
        <v>0</v>
      </c>
      <c r="L302" t="n">
        <v>1</v>
      </c>
      <c r="M302" t="n">
        <v>0</v>
      </c>
      <c r="N302" t="n">
        <v>1</v>
      </c>
      <c r="O302" t="n">
        <v>0</v>
      </c>
      <c r="P302" t="n">
        <v>0</v>
      </c>
      <c r="Q302" t="n">
        <v>0</v>
      </c>
      <c r="R302" t="n">
        <v>0</v>
      </c>
      <c r="S302" t="n">
        <v>0</v>
      </c>
      <c r="T302" t="n">
        <v>0</v>
      </c>
      <c r="U302" t="n">
        <v>0</v>
      </c>
      <c r="V302" t="n">
        <v>0</v>
      </c>
      <c r="W302" t="n">
        <v>0</v>
      </c>
      <c r="X302" t="n">
        <v>0</v>
      </c>
      <c r="Y302" t="n">
        <v>0</v>
      </c>
      <c r="Z302" t="n">
        <v>0</v>
      </c>
      <c r="AA302" t="n">
        <v>0</v>
      </c>
      <c r="AB302" t="n">
        <v>0</v>
      </c>
      <c r="AC302" t="n">
        <v>0</v>
      </c>
      <c r="AD302" t="n">
        <v>0</v>
      </c>
      <c r="AE302" t="n">
        <v>0</v>
      </c>
      <c r="AF302" t="n">
        <v>0</v>
      </c>
      <c r="AG302" t="n">
        <v>0</v>
      </c>
      <c r="AH302" t="n">
        <v>1</v>
      </c>
      <c r="AI302" t="n">
        <v>0</v>
      </c>
      <c r="AJ302" t="n">
        <v>0</v>
      </c>
      <c r="AK302" t="n">
        <v>0</v>
      </c>
      <c r="AL302" t="n">
        <v>1</v>
      </c>
      <c r="AM302" t="n">
        <v>0</v>
      </c>
      <c r="AN302" t="n">
        <v>0</v>
      </c>
      <c r="AO302" t="n">
        <v>0</v>
      </c>
      <c r="AP302" t="n">
        <v>0</v>
      </c>
      <c r="AQ302" t="n">
        <v>0</v>
      </c>
      <c r="AR302" t="n">
        <v>1</v>
      </c>
      <c r="AS302" t="n">
        <v>0</v>
      </c>
      <c r="AT302" t="n">
        <v>0</v>
      </c>
      <c r="AU302" s="63" t="n">
        <v>26</v>
      </c>
      <c r="AV302" s="64">
        <f>IFERROR(INDEX($B302:$AT302,1,'번호선택_참고표'!$C$55),0)+IFERROR(INDEX($B302:$AT302,1,'번호선택_참고표'!$D$55),0)+IFERROR(INDEX($B302:$AT302,1,'번호선택_참고표'!$E$55),0)+IFERROR(INDEX($B302:$AT302,1,'번호선택_참고표'!$F$55),0)+IFERROR(INDEX($B302:$AT302,1,'번호선택_참고표'!$G$55),0)+IFERROR(INDEX($B302:$AT302,1,'번호선택_참고표'!$H$55),0)</f>
        <v/>
      </c>
      <c r="AW302" s="64">
        <f>IF(OR('번호선택_참고표'!$C$55=$AU302,'번호선택_참고표'!$D$55=$AU302,'번호선택_참고표'!$E$55=$AU302,'번호선택_참고표'!$F$55=$AU302,'번호선택_참고표'!$G$55=$AU302,'번호선택_참고표'!$H$55=$AU302),1,0)</f>
        <v/>
      </c>
      <c r="AX302" s="64">
        <f>IF(AV302=6,6,IF(AND(AV302=5,AW302=1),5,IF(AND(AV302=5,AW302=0),4,IF(AV302=4,3,IF(AV302=3,2,0)))))</f>
        <v/>
      </c>
      <c r="AY302" s="64">
        <f>IF(AV302=6,"1등",IF(AND(AV302=5,AW302=1),"2등",IF(AND(AV302=5,AW302=0),"3등",IF(AV302=4,"4등",IF(AV302=3,"5등","-")))))</f>
        <v/>
      </c>
      <c r="AZ302" s="64">
        <f>AV302*10000+AW302*1000+ROW()</f>
        <v/>
      </c>
      <c r="BB302" s="63" t="inlineStr">
        <is>
          <t>7 11 13 33 37 43</t>
        </is>
      </c>
    </row>
    <row r="303">
      <c r="A303" s="64" t="n">
        <v>302</v>
      </c>
      <c r="B303" t="n">
        <v>0</v>
      </c>
      <c r="C303" t="n">
        <v>0</v>
      </c>
      <c r="D303" t="n">
        <v>0</v>
      </c>
      <c r="E303" t="n">
        <v>0</v>
      </c>
      <c r="F303" t="n">
        <v>0</v>
      </c>
      <c r="G303" t="n">
        <v>0</v>
      </c>
      <c r="H303" t="n">
        <v>0</v>
      </c>
      <c r="I303" t="n">
        <v>0</v>
      </c>
      <c r="J303" t="n">
        <v>0</v>
      </c>
      <c r="K303" t="n">
        <v>0</v>
      </c>
      <c r="L303" t="n">
        <v>0</v>
      </c>
      <c r="M303" t="n">
        <v>0</v>
      </c>
      <c r="N303" t="n">
        <v>1</v>
      </c>
      <c r="O303" t="n">
        <v>0</v>
      </c>
      <c r="P303" t="n">
        <v>0</v>
      </c>
      <c r="Q303" t="n">
        <v>0</v>
      </c>
      <c r="R303" t="n">
        <v>0</v>
      </c>
      <c r="S303" t="n">
        <v>0</v>
      </c>
      <c r="T303" t="n">
        <v>1</v>
      </c>
      <c r="U303" t="n">
        <v>1</v>
      </c>
      <c r="V303" t="n">
        <v>0</v>
      </c>
      <c r="W303" t="n">
        <v>0</v>
      </c>
      <c r="X303" t="n">
        <v>0</v>
      </c>
      <c r="Y303" t="n">
        <v>0</v>
      </c>
      <c r="Z303" t="n">
        <v>0</v>
      </c>
      <c r="AA303" t="n">
        <v>0</v>
      </c>
      <c r="AB303" t="n">
        <v>0</v>
      </c>
      <c r="AC303" t="n">
        <v>0</v>
      </c>
      <c r="AD303" t="n">
        <v>0</v>
      </c>
      <c r="AE303" t="n">
        <v>0</v>
      </c>
      <c r="AF303" t="n">
        <v>0</v>
      </c>
      <c r="AG303" t="n">
        <v>1</v>
      </c>
      <c r="AH303" t="n">
        <v>0</v>
      </c>
      <c r="AI303" t="n">
        <v>0</v>
      </c>
      <c r="AJ303" t="n">
        <v>0</v>
      </c>
      <c r="AK303" t="n">
        <v>0</v>
      </c>
      <c r="AL303" t="n">
        <v>0</v>
      </c>
      <c r="AM303" t="n">
        <v>1</v>
      </c>
      <c r="AN303" t="n">
        <v>0</v>
      </c>
      <c r="AO303" t="n">
        <v>0</v>
      </c>
      <c r="AP303" t="n">
        <v>0</v>
      </c>
      <c r="AQ303" t="n">
        <v>1</v>
      </c>
      <c r="AR303" t="n">
        <v>0</v>
      </c>
      <c r="AS303" t="n">
        <v>0</v>
      </c>
      <c r="AT303" t="n">
        <v>0</v>
      </c>
      <c r="AU303" s="63" t="n">
        <v>4</v>
      </c>
      <c r="AV303" s="64">
        <f>IFERROR(INDEX($B303:$AT303,1,'번호선택_참고표'!$C$55),0)+IFERROR(INDEX($B303:$AT303,1,'번호선택_참고표'!$D$55),0)+IFERROR(INDEX($B303:$AT303,1,'번호선택_참고표'!$E$55),0)+IFERROR(INDEX($B303:$AT303,1,'번호선택_참고표'!$F$55),0)+IFERROR(INDEX($B303:$AT303,1,'번호선택_참고표'!$G$55),0)+IFERROR(INDEX($B303:$AT303,1,'번호선택_참고표'!$H$55),0)</f>
        <v/>
      </c>
      <c r="AW303" s="64">
        <f>IF(OR('번호선택_참고표'!$C$55=$AU303,'번호선택_참고표'!$D$55=$AU303,'번호선택_참고표'!$E$55=$AU303,'번호선택_참고표'!$F$55=$AU303,'번호선택_참고표'!$G$55=$AU303,'번호선택_참고표'!$H$55=$AU303),1,0)</f>
        <v/>
      </c>
      <c r="AX303" s="64">
        <f>IF(AV303=6,6,IF(AND(AV303=5,AW303=1),5,IF(AND(AV303=5,AW303=0),4,IF(AV303=4,3,IF(AV303=3,2,0)))))</f>
        <v/>
      </c>
      <c r="AY303" s="64">
        <f>IF(AV303=6,"1등",IF(AND(AV303=5,AW303=1),"2등",IF(AND(AV303=5,AW303=0),"3등",IF(AV303=4,"4등",IF(AV303=3,"5등","-")))))</f>
        <v/>
      </c>
      <c r="AZ303" s="64">
        <f>AV303*10000+AW303*1000+ROW()</f>
        <v/>
      </c>
      <c r="BB303" s="63" t="inlineStr">
        <is>
          <t>13 19 20 32 38 42</t>
        </is>
      </c>
    </row>
    <row r="304">
      <c r="A304" s="64" t="n">
        <v>303</v>
      </c>
      <c r="B304" t="n">
        <v>0</v>
      </c>
      <c r="C304" t="n">
        <v>1</v>
      </c>
      <c r="D304" t="n">
        <v>0</v>
      </c>
      <c r="E304" t="n">
        <v>0</v>
      </c>
      <c r="F304" t="n">
        <v>0</v>
      </c>
      <c r="G304" t="n">
        <v>0</v>
      </c>
      <c r="H304" t="n">
        <v>0</v>
      </c>
      <c r="I304" t="n">
        <v>0</v>
      </c>
      <c r="J304" t="n">
        <v>0</v>
      </c>
      <c r="K304" t="n">
        <v>0</v>
      </c>
      <c r="L304" t="n">
        <v>0</v>
      </c>
      <c r="M304" t="n">
        <v>0</v>
      </c>
      <c r="N304" t="n">
        <v>0</v>
      </c>
      <c r="O304" t="n">
        <v>1</v>
      </c>
      <c r="P304" t="n">
        <v>0</v>
      </c>
      <c r="Q304" t="n">
        <v>0</v>
      </c>
      <c r="R304" t="n">
        <v>1</v>
      </c>
      <c r="S304" t="n">
        <v>0</v>
      </c>
      <c r="T304" t="n">
        <v>0</v>
      </c>
      <c r="U304" t="n">
        <v>0</v>
      </c>
      <c r="V304" t="n">
        <v>0</v>
      </c>
      <c r="W304" t="n">
        <v>0</v>
      </c>
      <c r="X304" t="n">
        <v>0</v>
      </c>
      <c r="Y304" t="n">
        <v>0</v>
      </c>
      <c r="Z304" t="n">
        <v>0</v>
      </c>
      <c r="AA304" t="n">
        <v>0</v>
      </c>
      <c r="AB304" t="n">
        <v>0</v>
      </c>
      <c r="AC304" t="n">
        <v>0</v>
      </c>
      <c r="AD304" t="n">
        <v>0</v>
      </c>
      <c r="AE304" t="n">
        <v>1</v>
      </c>
      <c r="AF304" t="n">
        <v>0</v>
      </c>
      <c r="AG304" t="n">
        <v>0</v>
      </c>
      <c r="AH304" t="n">
        <v>0</v>
      </c>
      <c r="AI304" t="n">
        <v>0</v>
      </c>
      <c r="AJ304" t="n">
        <v>0</v>
      </c>
      <c r="AK304" t="n">
        <v>0</v>
      </c>
      <c r="AL304" t="n">
        <v>0</v>
      </c>
      <c r="AM304" t="n">
        <v>1</v>
      </c>
      <c r="AN304" t="n">
        <v>0</v>
      </c>
      <c r="AO304" t="n">
        <v>0</v>
      </c>
      <c r="AP304" t="n">
        <v>0</v>
      </c>
      <c r="AQ304" t="n">
        <v>0</v>
      </c>
      <c r="AR304" t="n">
        <v>0</v>
      </c>
      <c r="AS304" t="n">
        <v>0</v>
      </c>
      <c r="AT304" t="n">
        <v>1</v>
      </c>
      <c r="AU304" s="63" t="n">
        <v>43</v>
      </c>
      <c r="AV304" s="64">
        <f>IFERROR(INDEX($B304:$AT304,1,'번호선택_참고표'!$C$55),0)+IFERROR(INDEX($B304:$AT304,1,'번호선택_참고표'!$D$55),0)+IFERROR(INDEX($B304:$AT304,1,'번호선택_참고표'!$E$55),0)+IFERROR(INDEX($B304:$AT304,1,'번호선택_참고표'!$F$55),0)+IFERROR(INDEX($B304:$AT304,1,'번호선택_참고표'!$G$55),0)+IFERROR(INDEX($B304:$AT304,1,'번호선택_참고표'!$H$55),0)</f>
        <v/>
      </c>
      <c r="AW304" s="64">
        <f>IF(OR('번호선택_참고표'!$C$55=$AU304,'번호선택_참고표'!$D$55=$AU304,'번호선택_참고표'!$E$55=$AU304,'번호선택_참고표'!$F$55=$AU304,'번호선택_참고표'!$G$55=$AU304,'번호선택_참고표'!$H$55=$AU304),1,0)</f>
        <v/>
      </c>
      <c r="AX304" s="64">
        <f>IF(AV304=6,6,IF(AND(AV304=5,AW304=1),5,IF(AND(AV304=5,AW304=0),4,IF(AV304=4,3,IF(AV304=3,2,0)))))</f>
        <v/>
      </c>
      <c r="AY304" s="64">
        <f>IF(AV304=6,"1등",IF(AND(AV304=5,AW304=1),"2등",IF(AND(AV304=5,AW304=0),"3등",IF(AV304=4,"4등",IF(AV304=3,"5등","-")))))</f>
        <v/>
      </c>
      <c r="AZ304" s="64">
        <f>AV304*10000+AW304*1000+ROW()</f>
        <v/>
      </c>
      <c r="BB304" s="63" t="inlineStr">
        <is>
          <t>2 14 17 30 38 45</t>
        </is>
      </c>
    </row>
    <row r="305">
      <c r="A305" s="64" t="n">
        <v>304</v>
      </c>
      <c r="B305" t="n">
        <v>0</v>
      </c>
      <c r="C305" t="n">
        <v>0</v>
      </c>
      <c r="D305" t="n">
        <v>0</v>
      </c>
      <c r="E305" t="n">
        <v>1</v>
      </c>
      <c r="F305" t="n">
        <v>0</v>
      </c>
      <c r="G305" t="n">
        <v>0</v>
      </c>
      <c r="H305" t="n">
        <v>0</v>
      </c>
      <c r="I305" t="n">
        <v>0</v>
      </c>
      <c r="J305" t="n">
        <v>0</v>
      </c>
      <c r="K305" t="n">
        <v>1</v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1</v>
      </c>
      <c r="R305" t="n">
        <v>0</v>
      </c>
      <c r="S305" t="n">
        <v>0</v>
      </c>
      <c r="T305" t="n">
        <v>0</v>
      </c>
      <c r="U305" t="n">
        <v>0</v>
      </c>
      <c r="V305" t="n">
        <v>0</v>
      </c>
      <c r="W305" t="n">
        <v>0</v>
      </c>
      <c r="X305" t="n">
        <v>0</v>
      </c>
      <c r="Y305" t="n">
        <v>0</v>
      </c>
      <c r="Z305" t="n">
        <v>0</v>
      </c>
      <c r="AA305" t="n">
        <v>1</v>
      </c>
      <c r="AB305" t="n">
        <v>0</v>
      </c>
      <c r="AC305" t="n">
        <v>0</v>
      </c>
      <c r="AD305" t="n">
        <v>0</v>
      </c>
      <c r="AE305" t="n">
        <v>0</v>
      </c>
      <c r="AF305" t="n">
        <v>0</v>
      </c>
      <c r="AG305" t="n">
        <v>0</v>
      </c>
      <c r="AH305" t="n">
        <v>1</v>
      </c>
      <c r="AI305" t="n">
        <v>0</v>
      </c>
      <c r="AJ305" t="n">
        <v>0</v>
      </c>
      <c r="AK305" t="n">
        <v>0</v>
      </c>
      <c r="AL305" t="n">
        <v>0</v>
      </c>
      <c r="AM305" t="n">
        <v>0</v>
      </c>
      <c r="AN305" t="n">
        <v>0</v>
      </c>
      <c r="AO305" t="n">
        <v>0</v>
      </c>
      <c r="AP305" t="n">
        <v>1</v>
      </c>
      <c r="AQ305" t="n">
        <v>0</v>
      </c>
      <c r="AR305" t="n">
        <v>0</v>
      </c>
      <c r="AS305" t="n">
        <v>0</v>
      </c>
      <c r="AT305" t="n">
        <v>0</v>
      </c>
      <c r="AU305" s="63" t="n">
        <v>38</v>
      </c>
      <c r="AV305" s="64">
        <f>IFERROR(INDEX($B305:$AT305,1,'번호선택_참고표'!$C$55),0)+IFERROR(INDEX($B305:$AT305,1,'번호선택_참고표'!$D$55),0)+IFERROR(INDEX($B305:$AT305,1,'번호선택_참고표'!$E$55),0)+IFERROR(INDEX($B305:$AT305,1,'번호선택_참고표'!$F$55),0)+IFERROR(INDEX($B305:$AT305,1,'번호선택_참고표'!$G$55),0)+IFERROR(INDEX($B305:$AT305,1,'번호선택_참고표'!$H$55),0)</f>
        <v/>
      </c>
      <c r="AW305" s="64">
        <f>IF(OR('번호선택_참고표'!$C$55=$AU305,'번호선택_참고표'!$D$55=$AU305,'번호선택_참고표'!$E$55=$AU305,'번호선택_참고표'!$F$55=$AU305,'번호선택_참고표'!$G$55=$AU305,'번호선택_참고표'!$H$55=$AU305),1,0)</f>
        <v/>
      </c>
      <c r="AX305" s="64">
        <f>IF(AV305=6,6,IF(AND(AV305=5,AW305=1),5,IF(AND(AV305=5,AW305=0),4,IF(AV305=4,3,IF(AV305=3,2,0)))))</f>
        <v/>
      </c>
      <c r="AY305" s="64">
        <f>IF(AV305=6,"1등",IF(AND(AV305=5,AW305=1),"2등",IF(AND(AV305=5,AW305=0),"3등",IF(AV305=4,"4등",IF(AV305=3,"5등","-")))))</f>
        <v/>
      </c>
      <c r="AZ305" s="64">
        <f>AV305*10000+AW305*1000+ROW()</f>
        <v/>
      </c>
      <c r="BB305" s="63" t="inlineStr">
        <is>
          <t>4 10 16 26 33 41</t>
        </is>
      </c>
    </row>
    <row r="306">
      <c r="A306" s="64" t="n">
        <v>305</v>
      </c>
      <c r="B306" t="n">
        <v>0</v>
      </c>
      <c r="C306" t="n">
        <v>0</v>
      </c>
      <c r="D306" t="n">
        <v>0</v>
      </c>
      <c r="E306" t="n">
        <v>0</v>
      </c>
      <c r="F306" t="n">
        <v>0</v>
      </c>
      <c r="G306" t="n">
        <v>0</v>
      </c>
      <c r="H306" t="n">
        <v>1</v>
      </c>
      <c r="I306" t="n">
        <v>1</v>
      </c>
      <c r="J306" t="n">
        <v>0</v>
      </c>
      <c r="K306" t="n">
        <v>0</v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0</v>
      </c>
      <c r="R306" t="n">
        <v>0</v>
      </c>
      <c r="S306" t="n">
        <v>1</v>
      </c>
      <c r="T306" t="n">
        <v>0</v>
      </c>
      <c r="U306" t="n">
        <v>0</v>
      </c>
      <c r="V306" t="n">
        <v>1</v>
      </c>
      <c r="W306" t="n">
        <v>0</v>
      </c>
      <c r="X306" t="n">
        <v>1</v>
      </c>
      <c r="Y306" t="n">
        <v>0</v>
      </c>
      <c r="Z306" t="n">
        <v>0</v>
      </c>
      <c r="AA306" t="n">
        <v>0</v>
      </c>
      <c r="AB306" t="n">
        <v>0</v>
      </c>
      <c r="AC306" t="n">
        <v>0</v>
      </c>
      <c r="AD306" t="n">
        <v>0</v>
      </c>
      <c r="AE306" t="n">
        <v>0</v>
      </c>
      <c r="AF306" t="n">
        <v>0</v>
      </c>
      <c r="AG306" t="n">
        <v>0</v>
      </c>
      <c r="AH306" t="n">
        <v>0</v>
      </c>
      <c r="AI306" t="n">
        <v>0</v>
      </c>
      <c r="AJ306" t="n">
        <v>0</v>
      </c>
      <c r="AK306" t="n">
        <v>0</v>
      </c>
      <c r="AL306" t="n">
        <v>0</v>
      </c>
      <c r="AM306" t="n">
        <v>0</v>
      </c>
      <c r="AN306" t="n">
        <v>1</v>
      </c>
      <c r="AO306" t="n">
        <v>0</v>
      </c>
      <c r="AP306" t="n">
        <v>0</v>
      </c>
      <c r="AQ306" t="n">
        <v>0</v>
      </c>
      <c r="AR306" t="n">
        <v>0</v>
      </c>
      <c r="AS306" t="n">
        <v>0</v>
      </c>
      <c r="AT306" t="n">
        <v>0</v>
      </c>
      <c r="AU306" s="63" t="n">
        <v>9</v>
      </c>
      <c r="AV306" s="64">
        <f>IFERROR(INDEX($B306:$AT306,1,'번호선택_참고표'!$C$55),0)+IFERROR(INDEX($B306:$AT306,1,'번호선택_참고표'!$D$55),0)+IFERROR(INDEX($B306:$AT306,1,'번호선택_참고표'!$E$55),0)+IFERROR(INDEX($B306:$AT306,1,'번호선택_참고표'!$F$55),0)+IFERROR(INDEX($B306:$AT306,1,'번호선택_참고표'!$G$55),0)+IFERROR(INDEX($B306:$AT306,1,'번호선택_참고표'!$H$55),0)</f>
        <v/>
      </c>
      <c r="AW306" s="64">
        <f>IF(OR('번호선택_참고표'!$C$55=$AU306,'번호선택_참고표'!$D$55=$AU306,'번호선택_참고표'!$E$55=$AU306,'번호선택_참고표'!$F$55=$AU306,'번호선택_참고표'!$G$55=$AU306,'번호선택_참고표'!$H$55=$AU306),1,0)</f>
        <v/>
      </c>
      <c r="AX306" s="64">
        <f>IF(AV306=6,6,IF(AND(AV306=5,AW306=1),5,IF(AND(AV306=5,AW306=0),4,IF(AV306=4,3,IF(AV306=3,2,0)))))</f>
        <v/>
      </c>
      <c r="AY306" s="64">
        <f>IF(AV306=6,"1등",IF(AND(AV306=5,AW306=1),"2등",IF(AND(AV306=5,AW306=0),"3등",IF(AV306=4,"4등",IF(AV306=3,"5등","-")))))</f>
        <v/>
      </c>
      <c r="AZ306" s="64">
        <f>AV306*10000+AW306*1000+ROW()</f>
        <v/>
      </c>
      <c r="BB306" s="63" t="inlineStr">
        <is>
          <t>7 8 18 21 23 39</t>
        </is>
      </c>
    </row>
    <row r="307">
      <c r="A307" s="64" t="n">
        <v>306</v>
      </c>
      <c r="B307" t="n">
        <v>0</v>
      </c>
      <c r="C307" t="n">
        <v>0</v>
      </c>
      <c r="D307" t="n">
        <v>0</v>
      </c>
      <c r="E307" t="n">
        <v>1</v>
      </c>
      <c r="F307" t="n">
        <v>0</v>
      </c>
      <c r="G307" t="n">
        <v>0</v>
      </c>
      <c r="H307" t="n">
        <v>0</v>
      </c>
      <c r="I307" t="n">
        <v>0</v>
      </c>
      <c r="J307" t="n">
        <v>0</v>
      </c>
      <c r="K307" t="n">
        <v>0</v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0</v>
      </c>
      <c r="R307" t="n">
        <v>0</v>
      </c>
      <c r="S307" t="n">
        <v>1</v>
      </c>
      <c r="T307" t="n">
        <v>0</v>
      </c>
      <c r="U307" t="n">
        <v>0</v>
      </c>
      <c r="V307" t="n">
        <v>0</v>
      </c>
      <c r="W307" t="n">
        <v>0</v>
      </c>
      <c r="X307" t="n">
        <v>1</v>
      </c>
      <c r="Y307" t="n">
        <v>0</v>
      </c>
      <c r="Z307" t="n">
        <v>0</v>
      </c>
      <c r="AA307" t="n">
        <v>0</v>
      </c>
      <c r="AB307" t="n">
        <v>0</v>
      </c>
      <c r="AC307" t="n">
        <v>0</v>
      </c>
      <c r="AD307" t="n">
        <v>0</v>
      </c>
      <c r="AE307" t="n">
        <v>1</v>
      </c>
      <c r="AF307" t="n">
        <v>0</v>
      </c>
      <c r="AG307" t="n">
        <v>0</v>
      </c>
      <c r="AH307" t="n">
        <v>0</v>
      </c>
      <c r="AI307" t="n">
        <v>1</v>
      </c>
      <c r="AJ307" t="n">
        <v>0</v>
      </c>
      <c r="AK307" t="n">
        <v>0</v>
      </c>
      <c r="AL307" t="n">
        <v>0</v>
      </c>
      <c r="AM307" t="n">
        <v>0</v>
      </c>
      <c r="AN307" t="n">
        <v>0</v>
      </c>
      <c r="AO307" t="n">
        <v>0</v>
      </c>
      <c r="AP307" t="n">
        <v>1</v>
      </c>
      <c r="AQ307" t="n">
        <v>0</v>
      </c>
      <c r="AR307" t="n">
        <v>0</v>
      </c>
      <c r="AS307" t="n">
        <v>0</v>
      </c>
      <c r="AT307" t="n">
        <v>0</v>
      </c>
      <c r="AU307" s="63" t="n">
        <v>19</v>
      </c>
      <c r="AV307" s="64">
        <f>IFERROR(INDEX($B307:$AT307,1,'번호선택_참고표'!$C$55),0)+IFERROR(INDEX($B307:$AT307,1,'번호선택_참고표'!$D$55),0)+IFERROR(INDEX($B307:$AT307,1,'번호선택_참고표'!$E$55),0)+IFERROR(INDEX($B307:$AT307,1,'번호선택_참고표'!$F$55),0)+IFERROR(INDEX($B307:$AT307,1,'번호선택_참고표'!$G$55),0)+IFERROR(INDEX($B307:$AT307,1,'번호선택_참고표'!$H$55),0)</f>
        <v/>
      </c>
      <c r="AW307" s="64">
        <f>IF(OR('번호선택_참고표'!$C$55=$AU307,'번호선택_참고표'!$D$55=$AU307,'번호선택_참고표'!$E$55=$AU307,'번호선택_참고표'!$F$55=$AU307,'번호선택_참고표'!$G$55=$AU307,'번호선택_참고표'!$H$55=$AU307),1,0)</f>
        <v/>
      </c>
      <c r="AX307" s="64">
        <f>IF(AV307=6,6,IF(AND(AV307=5,AW307=1),5,IF(AND(AV307=5,AW307=0),4,IF(AV307=4,3,IF(AV307=3,2,0)))))</f>
        <v/>
      </c>
      <c r="AY307" s="64">
        <f>IF(AV307=6,"1등",IF(AND(AV307=5,AW307=1),"2등",IF(AND(AV307=5,AW307=0),"3등",IF(AV307=4,"4등",IF(AV307=3,"5등","-")))))</f>
        <v/>
      </c>
      <c r="AZ307" s="64">
        <f>AV307*10000+AW307*1000+ROW()</f>
        <v/>
      </c>
      <c r="BB307" s="63" t="inlineStr">
        <is>
          <t>4 18 23 30 34 41</t>
        </is>
      </c>
    </row>
    <row r="308">
      <c r="A308" s="64" t="n">
        <v>307</v>
      </c>
      <c r="B308" t="n">
        <v>0</v>
      </c>
      <c r="C308" t="n">
        <v>0</v>
      </c>
      <c r="D308" t="n">
        <v>0</v>
      </c>
      <c r="E308" t="n">
        <v>0</v>
      </c>
      <c r="F308" t="n">
        <v>1</v>
      </c>
      <c r="G308" t="n">
        <v>0</v>
      </c>
      <c r="H308" t="n">
        <v>0</v>
      </c>
      <c r="I308" t="n">
        <v>0</v>
      </c>
      <c r="J308" t="n">
        <v>0</v>
      </c>
      <c r="K308" t="n">
        <v>0</v>
      </c>
      <c r="L308" t="n">
        <v>0</v>
      </c>
      <c r="M308" t="n">
        <v>0</v>
      </c>
      <c r="N308" t="n">
        <v>0</v>
      </c>
      <c r="O308" t="n">
        <v>0</v>
      </c>
      <c r="P308" t="n">
        <v>1</v>
      </c>
      <c r="Q308" t="n">
        <v>0</v>
      </c>
      <c r="R308" t="n">
        <v>0</v>
      </c>
      <c r="S308" t="n">
        <v>0</v>
      </c>
      <c r="T308" t="n">
        <v>0</v>
      </c>
      <c r="U308" t="n">
        <v>0</v>
      </c>
      <c r="V308" t="n">
        <v>1</v>
      </c>
      <c r="W308" t="n">
        <v>0</v>
      </c>
      <c r="X308" t="n">
        <v>1</v>
      </c>
      <c r="Y308" t="n">
        <v>0</v>
      </c>
      <c r="Z308" t="n">
        <v>1</v>
      </c>
      <c r="AA308" t="n">
        <v>0</v>
      </c>
      <c r="AB308" t="n">
        <v>0</v>
      </c>
      <c r="AC308" t="n">
        <v>0</v>
      </c>
      <c r="AD308" t="n">
        <v>0</v>
      </c>
      <c r="AE308" t="n">
        <v>0</v>
      </c>
      <c r="AF308" t="n">
        <v>0</v>
      </c>
      <c r="AG308" t="n">
        <v>0</v>
      </c>
      <c r="AH308" t="n">
        <v>0</v>
      </c>
      <c r="AI308" t="n">
        <v>0</v>
      </c>
      <c r="AJ308" t="n">
        <v>0</v>
      </c>
      <c r="AK308" t="n">
        <v>0</v>
      </c>
      <c r="AL308" t="n">
        <v>0</v>
      </c>
      <c r="AM308" t="n">
        <v>0</v>
      </c>
      <c r="AN308" t="n">
        <v>0</v>
      </c>
      <c r="AO308" t="n">
        <v>0</v>
      </c>
      <c r="AP308" t="n">
        <v>0</v>
      </c>
      <c r="AQ308" t="n">
        <v>0</v>
      </c>
      <c r="AR308" t="n">
        <v>0</v>
      </c>
      <c r="AS308" t="n">
        <v>0</v>
      </c>
      <c r="AT308" t="n">
        <v>1</v>
      </c>
      <c r="AU308" s="63" t="n">
        <v>12</v>
      </c>
      <c r="AV308" s="64">
        <f>IFERROR(INDEX($B308:$AT308,1,'번호선택_참고표'!$C$55),0)+IFERROR(INDEX($B308:$AT308,1,'번호선택_참고표'!$D$55),0)+IFERROR(INDEX($B308:$AT308,1,'번호선택_참고표'!$E$55),0)+IFERROR(INDEX($B308:$AT308,1,'번호선택_참고표'!$F$55),0)+IFERROR(INDEX($B308:$AT308,1,'번호선택_참고표'!$G$55),0)+IFERROR(INDEX($B308:$AT308,1,'번호선택_참고표'!$H$55),0)</f>
        <v/>
      </c>
      <c r="AW308" s="64">
        <f>IF(OR('번호선택_참고표'!$C$55=$AU308,'번호선택_참고표'!$D$55=$AU308,'번호선택_참고표'!$E$55=$AU308,'번호선택_참고표'!$F$55=$AU308,'번호선택_참고표'!$G$55=$AU308,'번호선택_참고표'!$H$55=$AU308),1,0)</f>
        <v/>
      </c>
      <c r="AX308" s="64">
        <f>IF(AV308=6,6,IF(AND(AV308=5,AW308=1),5,IF(AND(AV308=5,AW308=0),4,IF(AV308=4,3,IF(AV308=3,2,0)))))</f>
        <v/>
      </c>
      <c r="AY308" s="64">
        <f>IF(AV308=6,"1등",IF(AND(AV308=5,AW308=1),"2등",IF(AND(AV308=5,AW308=0),"3등",IF(AV308=4,"4등",IF(AV308=3,"5등","-")))))</f>
        <v/>
      </c>
      <c r="AZ308" s="64">
        <f>AV308*10000+AW308*1000+ROW()</f>
        <v/>
      </c>
      <c r="BB308" s="63" t="inlineStr">
        <is>
          <t>5 15 21 23 25 45</t>
        </is>
      </c>
    </row>
    <row r="309">
      <c r="A309" s="64" t="n">
        <v>308</v>
      </c>
      <c r="B309" t="n">
        <v>0</v>
      </c>
      <c r="C309" t="n">
        <v>0</v>
      </c>
      <c r="D309" t="n">
        <v>0</v>
      </c>
      <c r="E309" t="n">
        <v>0</v>
      </c>
      <c r="F309" t="n">
        <v>0</v>
      </c>
      <c r="G309" t="n">
        <v>0</v>
      </c>
      <c r="H309" t="n">
        <v>0</v>
      </c>
      <c r="I309" t="n">
        <v>0</v>
      </c>
      <c r="J309" t="n">
        <v>0</v>
      </c>
      <c r="K309" t="n">
        <v>0</v>
      </c>
      <c r="L309" t="n">
        <v>0</v>
      </c>
      <c r="M309" t="n">
        <v>0</v>
      </c>
      <c r="N309" t="n">
        <v>0</v>
      </c>
      <c r="O309" t="n">
        <v>1</v>
      </c>
      <c r="P309" t="n">
        <v>1</v>
      </c>
      <c r="Q309" t="n">
        <v>0</v>
      </c>
      <c r="R309" t="n">
        <v>1</v>
      </c>
      <c r="S309" t="n">
        <v>0</v>
      </c>
      <c r="T309" t="n">
        <v>1</v>
      </c>
      <c r="U309" t="n">
        <v>0</v>
      </c>
      <c r="V309" t="n">
        <v>0</v>
      </c>
      <c r="W309" t="n">
        <v>0</v>
      </c>
      <c r="X309" t="n">
        <v>0</v>
      </c>
      <c r="Y309" t="n">
        <v>0</v>
      </c>
      <c r="Z309" t="n">
        <v>0</v>
      </c>
      <c r="AA309" t="n">
        <v>0</v>
      </c>
      <c r="AB309" t="n">
        <v>0</v>
      </c>
      <c r="AC309" t="n">
        <v>0</v>
      </c>
      <c r="AD309" t="n">
        <v>0</v>
      </c>
      <c r="AE309" t="n">
        <v>0</v>
      </c>
      <c r="AF309" t="n">
        <v>0</v>
      </c>
      <c r="AG309" t="n">
        <v>0</v>
      </c>
      <c r="AH309" t="n">
        <v>0</v>
      </c>
      <c r="AI309" t="n">
        <v>0</v>
      </c>
      <c r="AJ309" t="n">
        <v>0</v>
      </c>
      <c r="AK309" t="n">
        <v>0</v>
      </c>
      <c r="AL309" t="n">
        <v>1</v>
      </c>
      <c r="AM309" t="n">
        <v>0</v>
      </c>
      <c r="AN309" t="n">
        <v>0</v>
      </c>
      <c r="AO309" t="n">
        <v>0</v>
      </c>
      <c r="AP309" t="n">
        <v>0</v>
      </c>
      <c r="AQ309" t="n">
        <v>0</v>
      </c>
      <c r="AR309" t="n">
        <v>0</v>
      </c>
      <c r="AS309" t="n">
        <v>0</v>
      </c>
      <c r="AT309" t="n">
        <v>1</v>
      </c>
      <c r="AU309" s="63" t="n">
        <v>40</v>
      </c>
      <c r="AV309" s="64">
        <f>IFERROR(INDEX($B309:$AT309,1,'번호선택_참고표'!$C$55),0)+IFERROR(INDEX($B309:$AT309,1,'번호선택_참고표'!$D$55),0)+IFERROR(INDEX($B309:$AT309,1,'번호선택_참고표'!$E$55),0)+IFERROR(INDEX($B309:$AT309,1,'번호선택_참고표'!$F$55),0)+IFERROR(INDEX($B309:$AT309,1,'번호선택_참고표'!$G$55),0)+IFERROR(INDEX($B309:$AT309,1,'번호선택_참고표'!$H$55),0)</f>
        <v/>
      </c>
      <c r="AW309" s="64">
        <f>IF(OR('번호선택_참고표'!$C$55=$AU309,'번호선택_참고표'!$D$55=$AU309,'번호선택_참고표'!$E$55=$AU309,'번호선택_참고표'!$F$55=$AU309,'번호선택_참고표'!$G$55=$AU309,'번호선택_참고표'!$H$55=$AU309),1,0)</f>
        <v/>
      </c>
      <c r="AX309" s="64">
        <f>IF(AV309=6,6,IF(AND(AV309=5,AW309=1),5,IF(AND(AV309=5,AW309=0),4,IF(AV309=4,3,IF(AV309=3,2,0)))))</f>
        <v/>
      </c>
      <c r="AY309" s="64">
        <f>IF(AV309=6,"1등",IF(AND(AV309=5,AW309=1),"2등",IF(AND(AV309=5,AW309=0),"3등",IF(AV309=4,"4등",IF(AV309=3,"5등","-")))))</f>
        <v/>
      </c>
      <c r="AZ309" s="64">
        <f>AV309*10000+AW309*1000+ROW()</f>
        <v/>
      </c>
      <c r="BB309" s="63" t="inlineStr">
        <is>
          <t>14 15 17 19 37 45</t>
        </is>
      </c>
    </row>
    <row r="310">
      <c r="A310" s="64" t="n">
        <v>309</v>
      </c>
      <c r="B310" t="n">
        <v>1</v>
      </c>
      <c r="C310" t="n">
        <v>1</v>
      </c>
      <c r="D310" t="n">
        <v>0</v>
      </c>
      <c r="E310" t="n">
        <v>0</v>
      </c>
      <c r="F310" t="n">
        <v>1</v>
      </c>
      <c r="G310" t="n">
        <v>0</v>
      </c>
      <c r="H310" t="n">
        <v>0</v>
      </c>
      <c r="I310" t="n">
        <v>0</v>
      </c>
      <c r="J310" t="n">
        <v>0</v>
      </c>
      <c r="K310" t="n">
        <v>0</v>
      </c>
      <c r="L310" t="n">
        <v>1</v>
      </c>
      <c r="M310" t="n">
        <v>0</v>
      </c>
      <c r="N310" t="n">
        <v>0</v>
      </c>
      <c r="O310" t="n">
        <v>0</v>
      </c>
      <c r="P310" t="n">
        <v>0</v>
      </c>
      <c r="Q310" t="n">
        <v>0</v>
      </c>
      <c r="R310" t="n">
        <v>0</v>
      </c>
      <c r="S310" t="n">
        <v>1</v>
      </c>
      <c r="T310" t="n">
        <v>0</v>
      </c>
      <c r="U310" t="n">
        <v>0</v>
      </c>
      <c r="V310" t="n">
        <v>0</v>
      </c>
      <c r="W310" t="n">
        <v>0</v>
      </c>
      <c r="X310" t="n">
        <v>0</v>
      </c>
      <c r="Y310" t="n">
        <v>0</v>
      </c>
      <c r="Z310" t="n">
        <v>0</v>
      </c>
      <c r="AA310" t="n">
        <v>0</v>
      </c>
      <c r="AB310" t="n">
        <v>0</v>
      </c>
      <c r="AC310" t="n">
        <v>0</v>
      </c>
      <c r="AD310" t="n">
        <v>0</v>
      </c>
      <c r="AE310" t="n">
        <v>0</v>
      </c>
      <c r="AF310" t="n">
        <v>0</v>
      </c>
      <c r="AG310" t="n">
        <v>0</v>
      </c>
      <c r="AH310" t="n">
        <v>0</v>
      </c>
      <c r="AI310" t="n">
        <v>0</v>
      </c>
      <c r="AJ310" t="n">
        <v>0</v>
      </c>
      <c r="AK310" t="n">
        <v>1</v>
      </c>
      <c r="AL310" t="n">
        <v>0</v>
      </c>
      <c r="AM310" t="n">
        <v>0</v>
      </c>
      <c r="AN310" t="n">
        <v>0</v>
      </c>
      <c r="AO310" t="n">
        <v>0</v>
      </c>
      <c r="AP310" t="n">
        <v>0</v>
      </c>
      <c r="AQ310" t="n">
        <v>0</v>
      </c>
      <c r="AR310" t="n">
        <v>0</v>
      </c>
      <c r="AS310" t="n">
        <v>0</v>
      </c>
      <c r="AT310" t="n">
        <v>0</v>
      </c>
      <c r="AU310" s="63" t="n">
        <v>22</v>
      </c>
      <c r="AV310" s="64">
        <f>IFERROR(INDEX($B310:$AT310,1,'번호선택_참고표'!$C$55),0)+IFERROR(INDEX($B310:$AT310,1,'번호선택_참고표'!$D$55),0)+IFERROR(INDEX($B310:$AT310,1,'번호선택_참고표'!$E$55),0)+IFERROR(INDEX($B310:$AT310,1,'번호선택_참고표'!$F$55),0)+IFERROR(INDEX($B310:$AT310,1,'번호선택_참고표'!$G$55),0)+IFERROR(INDEX($B310:$AT310,1,'번호선택_참고표'!$H$55),0)</f>
        <v/>
      </c>
      <c r="AW310" s="64">
        <f>IF(OR('번호선택_참고표'!$C$55=$AU310,'번호선택_참고표'!$D$55=$AU310,'번호선택_참고표'!$E$55=$AU310,'번호선택_참고표'!$F$55=$AU310,'번호선택_참고표'!$G$55=$AU310,'번호선택_참고표'!$H$55=$AU310),1,0)</f>
        <v/>
      </c>
      <c r="AX310" s="64">
        <f>IF(AV310=6,6,IF(AND(AV310=5,AW310=1),5,IF(AND(AV310=5,AW310=0),4,IF(AV310=4,3,IF(AV310=3,2,0)))))</f>
        <v/>
      </c>
      <c r="AY310" s="64">
        <f>IF(AV310=6,"1등",IF(AND(AV310=5,AW310=1),"2등",IF(AND(AV310=5,AW310=0),"3등",IF(AV310=4,"4등",IF(AV310=3,"5등","-")))))</f>
        <v/>
      </c>
      <c r="AZ310" s="64">
        <f>AV310*10000+AW310*1000+ROW()</f>
        <v/>
      </c>
      <c r="BB310" s="63" t="inlineStr">
        <is>
          <t>1 2 5 11 18 36</t>
        </is>
      </c>
    </row>
    <row r="311">
      <c r="A311" s="64" t="n">
        <v>310</v>
      </c>
      <c r="B311" t="n">
        <v>1</v>
      </c>
      <c r="C311" t="n">
        <v>0</v>
      </c>
      <c r="D311" t="n">
        <v>0</v>
      </c>
      <c r="E311" t="n">
        <v>0</v>
      </c>
      <c r="F311" t="n">
        <v>1</v>
      </c>
      <c r="G311" t="n">
        <v>0</v>
      </c>
      <c r="H311" t="n">
        <v>0</v>
      </c>
      <c r="I311" t="n">
        <v>0</v>
      </c>
      <c r="J311" t="n">
        <v>0</v>
      </c>
      <c r="K311" t="n">
        <v>0</v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0</v>
      </c>
      <c r="R311" t="n">
        <v>0</v>
      </c>
      <c r="S311" t="n">
        <v>0</v>
      </c>
      <c r="T311" t="n">
        <v>1</v>
      </c>
      <c r="U311" t="n">
        <v>0</v>
      </c>
      <c r="V311" t="n">
        <v>0</v>
      </c>
      <c r="W311" t="n">
        <v>0</v>
      </c>
      <c r="X311" t="n">
        <v>0</v>
      </c>
      <c r="Y311" t="n">
        <v>0</v>
      </c>
      <c r="Z311" t="n">
        <v>0</v>
      </c>
      <c r="AA311" t="n">
        <v>0</v>
      </c>
      <c r="AB311" t="n">
        <v>0</v>
      </c>
      <c r="AC311" t="n">
        <v>1</v>
      </c>
      <c r="AD311" t="n">
        <v>0</v>
      </c>
      <c r="AE311" t="n">
        <v>0</v>
      </c>
      <c r="AF311" t="n">
        <v>0</v>
      </c>
      <c r="AG311" t="n">
        <v>0</v>
      </c>
      <c r="AH311" t="n">
        <v>0</v>
      </c>
      <c r="AI311" t="n">
        <v>1</v>
      </c>
      <c r="AJ311" t="n">
        <v>0</v>
      </c>
      <c r="AK311" t="n">
        <v>0</v>
      </c>
      <c r="AL311" t="n">
        <v>0</v>
      </c>
      <c r="AM311" t="n">
        <v>0</v>
      </c>
      <c r="AN311" t="n">
        <v>0</v>
      </c>
      <c r="AO311" t="n">
        <v>0</v>
      </c>
      <c r="AP311" t="n">
        <v>1</v>
      </c>
      <c r="AQ311" t="n">
        <v>0</v>
      </c>
      <c r="AR311" t="n">
        <v>0</v>
      </c>
      <c r="AS311" t="n">
        <v>0</v>
      </c>
      <c r="AT311" t="n">
        <v>0</v>
      </c>
      <c r="AU311" s="63" t="n">
        <v>16</v>
      </c>
      <c r="AV311" s="64">
        <f>IFERROR(INDEX($B311:$AT311,1,'번호선택_참고표'!$C$55),0)+IFERROR(INDEX($B311:$AT311,1,'번호선택_참고표'!$D$55),0)+IFERROR(INDEX($B311:$AT311,1,'번호선택_참고표'!$E$55),0)+IFERROR(INDEX($B311:$AT311,1,'번호선택_참고표'!$F$55),0)+IFERROR(INDEX($B311:$AT311,1,'번호선택_참고표'!$G$55),0)+IFERROR(INDEX($B311:$AT311,1,'번호선택_참고표'!$H$55),0)</f>
        <v/>
      </c>
      <c r="AW311" s="64">
        <f>IF(OR('번호선택_참고표'!$C$55=$AU311,'번호선택_참고표'!$D$55=$AU311,'번호선택_참고표'!$E$55=$AU311,'번호선택_참고표'!$F$55=$AU311,'번호선택_참고표'!$G$55=$AU311,'번호선택_참고표'!$H$55=$AU311),1,0)</f>
        <v/>
      </c>
      <c r="AX311" s="64">
        <f>IF(AV311=6,6,IF(AND(AV311=5,AW311=1),5,IF(AND(AV311=5,AW311=0),4,IF(AV311=4,3,IF(AV311=3,2,0)))))</f>
        <v/>
      </c>
      <c r="AY311" s="64">
        <f>IF(AV311=6,"1등",IF(AND(AV311=5,AW311=1),"2등",IF(AND(AV311=5,AW311=0),"3등",IF(AV311=4,"4등",IF(AV311=3,"5등","-")))))</f>
        <v/>
      </c>
      <c r="AZ311" s="64">
        <f>AV311*10000+AW311*1000+ROW()</f>
        <v/>
      </c>
      <c r="BB311" s="63" t="inlineStr">
        <is>
          <t>1 5 19 28 34 41</t>
        </is>
      </c>
    </row>
    <row r="312">
      <c r="A312" s="64" t="n">
        <v>311</v>
      </c>
      <c r="B312" t="n">
        <v>0</v>
      </c>
      <c r="C312" t="n">
        <v>0</v>
      </c>
      <c r="D312" t="n">
        <v>0</v>
      </c>
      <c r="E312" t="n">
        <v>1</v>
      </c>
      <c r="F312" t="n">
        <v>0</v>
      </c>
      <c r="G312" t="n">
        <v>0</v>
      </c>
      <c r="H312" t="n">
        <v>0</v>
      </c>
      <c r="I312" t="n">
        <v>0</v>
      </c>
      <c r="J312" t="n">
        <v>0</v>
      </c>
      <c r="K312" t="n">
        <v>0</v>
      </c>
      <c r="L312" t="n">
        <v>0</v>
      </c>
      <c r="M312" t="n">
        <v>1</v>
      </c>
      <c r="N312" t="n">
        <v>0</v>
      </c>
      <c r="O312" t="n">
        <v>0</v>
      </c>
      <c r="P312" t="n">
        <v>0</v>
      </c>
      <c r="Q312" t="n">
        <v>0</v>
      </c>
      <c r="R312" t="n">
        <v>0</v>
      </c>
      <c r="S312" t="n">
        <v>0</v>
      </c>
      <c r="T312" t="n">
        <v>0</v>
      </c>
      <c r="U312" t="n">
        <v>0</v>
      </c>
      <c r="V312" t="n">
        <v>0</v>
      </c>
      <c r="W312" t="n">
        <v>0</v>
      </c>
      <c r="X312" t="n">
        <v>0</v>
      </c>
      <c r="Y312" t="n">
        <v>1</v>
      </c>
      <c r="Z312" t="n">
        <v>0</v>
      </c>
      <c r="AA312" t="n">
        <v>0</v>
      </c>
      <c r="AB312" t="n">
        <v>1</v>
      </c>
      <c r="AC312" t="n">
        <v>1</v>
      </c>
      <c r="AD312" t="n">
        <v>0</v>
      </c>
      <c r="AE312" t="n">
        <v>0</v>
      </c>
      <c r="AF312" t="n">
        <v>0</v>
      </c>
      <c r="AG312" t="n">
        <v>1</v>
      </c>
      <c r="AH312" t="n">
        <v>0</v>
      </c>
      <c r="AI312" t="n">
        <v>0</v>
      </c>
      <c r="AJ312" t="n">
        <v>0</v>
      </c>
      <c r="AK312" t="n">
        <v>0</v>
      </c>
      <c r="AL312" t="n">
        <v>0</v>
      </c>
      <c r="AM312" t="n">
        <v>0</v>
      </c>
      <c r="AN312" t="n">
        <v>0</v>
      </c>
      <c r="AO312" t="n">
        <v>0</v>
      </c>
      <c r="AP312" t="n">
        <v>0</v>
      </c>
      <c r="AQ312" t="n">
        <v>0</v>
      </c>
      <c r="AR312" t="n">
        <v>0</v>
      </c>
      <c r="AS312" t="n">
        <v>0</v>
      </c>
      <c r="AT312" t="n">
        <v>0</v>
      </c>
      <c r="AU312" s="63" t="n">
        <v>10</v>
      </c>
      <c r="AV312" s="64">
        <f>IFERROR(INDEX($B312:$AT312,1,'번호선택_참고표'!$C$55),0)+IFERROR(INDEX($B312:$AT312,1,'번호선택_참고표'!$D$55),0)+IFERROR(INDEX($B312:$AT312,1,'번호선택_참고표'!$E$55),0)+IFERROR(INDEX($B312:$AT312,1,'번호선택_참고표'!$F$55),0)+IFERROR(INDEX($B312:$AT312,1,'번호선택_참고표'!$G$55),0)+IFERROR(INDEX($B312:$AT312,1,'번호선택_참고표'!$H$55),0)</f>
        <v/>
      </c>
      <c r="AW312" s="64">
        <f>IF(OR('번호선택_참고표'!$C$55=$AU312,'번호선택_참고표'!$D$55=$AU312,'번호선택_참고표'!$E$55=$AU312,'번호선택_참고표'!$F$55=$AU312,'번호선택_참고표'!$G$55=$AU312,'번호선택_참고표'!$H$55=$AU312),1,0)</f>
        <v/>
      </c>
      <c r="AX312" s="64">
        <f>IF(AV312=6,6,IF(AND(AV312=5,AW312=1),5,IF(AND(AV312=5,AW312=0),4,IF(AV312=4,3,IF(AV312=3,2,0)))))</f>
        <v/>
      </c>
      <c r="AY312" s="64">
        <f>IF(AV312=6,"1등",IF(AND(AV312=5,AW312=1),"2등",IF(AND(AV312=5,AW312=0),"3등",IF(AV312=4,"4등",IF(AV312=3,"5등","-")))))</f>
        <v/>
      </c>
      <c r="AZ312" s="64">
        <f>AV312*10000+AW312*1000+ROW()</f>
        <v/>
      </c>
      <c r="BB312" s="63" t="inlineStr">
        <is>
          <t>4 12 24 27 28 32</t>
        </is>
      </c>
    </row>
    <row r="313">
      <c r="A313" s="64" t="n">
        <v>312</v>
      </c>
      <c r="B313" t="n">
        <v>0</v>
      </c>
      <c r="C313" t="n">
        <v>1</v>
      </c>
      <c r="D313" t="n">
        <v>1</v>
      </c>
      <c r="E313" t="n">
        <v>0</v>
      </c>
      <c r="F313" t="n">
        <v>1</v>
      </c>
      <c r="G313" t="n">
        <v>1</v>
      </c>
      <c r="H313" t="n">
        <v>0</v>
      </c>
      <c r="I313" t="n">
        <v>0</v>
      </c>
      <c r="J313" t="n">
        <v>0</v>
      </c>
      <c r="K313" t="n">
        <v>0</v>
      </c>
      <c r="L313" t="n">
        <v>0</v>
      </c>
      <c r="M313" t="n">
        <v>1</v>
      </c>
      <c r="N313" t="n">
        <v>0</v>
      </c>
      <c r="O313" t="n">
        <v>0</v>
      </c>
      <c r="P313" t="n">
        <v>0</v>
      </c>
      <c r="Q313" t="n">
        <v>0</v>
      </c>
      <c r="R313" t="n">
        <v>0</v>
      </c>
      <c r="S313" t="n">
        <v>0</v>
      </c>
      <c r="T313" t="n">
        <v>0</v>
      </c>
      <c r="U313" t="n">
        <v>1</v>
      </c>
      <c r="V313" t="n">
        <v>0</v>
      </c>
      <c r="W313" t="n">
        <v>0</v>
      </c>
      <c r="X313" t="n">
        <v>0</v>
      </c>
      <c r="Y313" t="n">
        <v>0</v>
      </c>
      <c r="Z313" t="n">
        <v>0</v>
      </c>
      <c r="AA313" t="n">
        <v>0</v>
      </c>
      <c r="AB313" t="n">
        <v>0</v>
      </c>
      <c r="AC313" t="n">
        <v>0</v>
      </c>
      <c r="AD313" t="n">
        <v>0</v>
      </c>
      <c r="AE313" t="n">
        <v>0</v>
      </c>
      <c r="AF313" t="n">
        <v>0</v>
      </c>
      <c r="AG313" t="n">
        <v>0</v>
      </c>
      <c r="AH313" t="n">
        <v>0</v>
      </c>
      <c r="AI313" t="n">
        <v>0</v>
      </c>
      <c r="AJ313" t="n">
        <v>0</v>
      </c>
      <c r="AK313" t="n">
        <v>0</v>
      </c>
      <c r="AL313" t="n">
        <v>0</v>
      </c>
      <c r="AM313" t="n">
        <v>0</v>
      </c>
      <c r="AN313" t="n">
        <v>0</v>
      </c>
      <c r="AO313" t="n">
        <v>0</v>
      </c>
      <c r="AP313" t="n">
        <v>0</v>
      </c>
      <c r="AQ313" t="n">
        <v>0</v>
      </c>
      <c r="AR313" t="n">
        <v>0</v>
      </c>
      <c r="AS313" t="n">
        <v>0</v>
      </c>
      <c r="AT313" t="n">
        <v>0</v>
      </c>
      <c r="AU313" s="63" t="n">
        <v>25</v>
      </c>
      <c r="AV313" s="64">
        <f>IFERROR(INDEX($B313:$AT313,1,'번호선택_참고표'!$C$55),0)+IFERROR(INDEX($B313:$AT313,1,'번호선택_참고표'!$D$55),0)+IFERROR(INDEX($B313:$AT313,1,'번호선택_참고표'!$E$55),0)+IFERROR(INDEX($B313:$AT313,1,'번호선택_참고표'!$F$55),0)+IFERROR(INDEX($B313:$AT313,1,'번호선택_참고표'!$G$55),0)+IFERROR(INDEX($B313:$AT313,1,'번호선택_참고표'!$H$55),0)</f>
        <v/>
      </c>
      <c r="AW313" s="64">
        <f>IF(OR('번호선택_참고표'!$C$55=$AU313,'번호선택_참고표'!$D$55=$AU313,'번호선택_참고표'!$E$55=$AU313,'번호선택_참고표'!$F$55=$AU313,'번호선택_참고표'!$G$55=$AU313,'번호선택_참고표'!$H$55=$AU313),1,0)</f>
        <v/>
      </c>
      <c r="AX313" s="64">
        <f>IF(AV313=6,6,IF(AND(AV313=5,AW313=1),5,IF(AND(AV313=5,AW313=0),4,IF(AV313=4,3,IF(AV313=3,2,0)))))</f>
        <v/>
      </c>
      <c r="AY313" s="64">
        <f>IF(AV313=6,"1등",IF(AND(AV313=5,AW313=1),"2등",IF(AND(AV313=5,AW313=0),"3등",IF(AV313=4,"4등",IF(AV313=3,"5등","-")))))</f>
        <v/>
      </c>
      <c r="AZ313" s="64">
        <f>AV313*10000+AW313*1000+ROW()</f>
        <v/>
      </c>
      <c r="BB313" s="63" t="inlineStr">
        <is>
          <t>2 3 5 6 12 20</t>
        </is>
      </c>
    </row>
    <row r="314">
      <c r="A314" s="64" t="n">
        <v>313</v>
      </c>
      <c r="B314" t="n">
        <v>0</v>
      </c>
      <c r="C314" t="n">
        <v>0</v>
      </c>
      <c r="D314" t="n">
        <v>0</v>
      </c>
      <c r="E314" t="n">
        <v>0</v>
      </c>
      <c r="F314" t="n">
        <v>0</v>
      </c>
      <c r="G314" t="n">
        <v>0</v>
      </c>
      <c r="H314" t="n">
        <v>0</v>
      </c>
      <c r="I314" t="n">
        <v>0</v>
      </c>
      <c r="J314" t="n">
        <v>1</v>
      </c>
      <c r="K314" t="n">
        <v>0</v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0</v>
      </c>
      <c r="R314" t="n">
        <v>1</v>
      </c>
      <c r="S314" t="n">
        <v>0</v>
      </c>
      <c r="T314" t="n">
        <v>0</v>
      </c>
      <c r="U314" t="n">
        <v>0</v>
      </c>
      <c r="V314" t="n">
        <v>0</v>
      </c>
      <c r="W314" t="n">
        <v>0</v>
      </c>
      <c r="X314" t="n">
        <v>0</v>
      </c>
      <c r="Y314" t="n">
        <v>0</v>
      </c>
      <c r="Z314" t="n">
        <v>0</v>
      </c>
      <c r="AA314" t="n">
        <v>0</v>
      </c>
      <c r="AB314" t="n">
        <v>0</v>
      </c>
      <c r="AC314" t="n">
        <v>0</v>
      </c>
      <c r="AD314" t="n">
        <v>0</v>
      </c>
      <c r="AE314" t="n">
        <v>0</v>
      </c>
      <c r="AF314" t="n">
        <v>0</v>
      </c>
      <c r="AG314" t="n">
        <v>0</v>
      </c>
      <c r="AH314" t="n">
        <v>0</v>
      </c>
      <c r="AI314" t="n">
        <v>1</v>
      </c>
      <c r="AJ314" t="n">
        <v>1</v>
      </c>
      <c r="AK314" t="n">
        <v>0</v>
      </c>
      <c r="AL314" t="n">
        <v>0</v>
      </c>
      <c r="AM314" t="n">
        <v>0</v>
      </c>
      <c r="AN314" t="n">
        <v>0</v>
      </c>
      <c r="AO314" t="n">
        <v>0</v>
      </c>
      <c r="AP314" t="n">
        <v>0</v>
      </c>
      <c r="AQ314" t="n">
        <v>0</v>
      </c>
      <c r="AR314" t="n">
        <v>1</v>
      </c>
      <c r="AS314" t="n">
        <v>0</v>
      </c>
      <c r="AT314" t="n">
        <v>1</v>
      </c>
      <c r="AU314" s="63" t="n">
        <v>2</v>
      </c>
      <c r="AV314" s="64">
        <f>IFERROR(INDEX($B314:$AT314,1,'번호선택_참고표'!$C$55),0)+IFERROR(INDEX($B314:$AT314,1,'번호선택_참고표'!$D$55),0)+IFERROR(INDEX($B314:$AT314,1,'번호선택_참고표'!$E$55),0)+IFERROR(INDEX($B314:$AT314,1,'번호선택_참고표'!$F$55),0)+IFERROR(INDEX($B314:$AT314,1,'번호선택_참고표'!$G$55),0)+IFERROR(INDEX($B314:$AT314,1,'번호선택_참고표'!$H$55),0)</f>
        <v/>
      </c>
      <c r="AW314" s="64">
        <f>IF(OR('번호선택_참고표'!$C$55=$AU314,'번호선택_참고표'!$D$55=$AU314,'번호선택_참고표'!$E$55=$AU314,'번호선택_참고표'!$F$55=$AU314,'번호선택_참고표'!$G$55=$AU314,'번호선택_참고표'!$H$55=$AU314),1,0)</f>
        <v/>
      </c>
      <c r="AX314" s="64">
        <f>IF(AV314=6,6,IF(AND(AV314=5,AW314=1),5,IF(AND(AV314=5,AW314=0),4,IF(AV314=4,3,IF(AV314=3,2,0)))))</f>
        <v/>
      </c>
      <c r="AY314" s="64">
        <f>IF(AV314=6,"1등",IF(AND(AV314=5,AW314=1),"2등",IF(AND(AV314=5,AW314=0),"3등",IF(AV314=4,"4등",IF(AV314=3,"5등","-")))))</f>
        <v/>
      </c>
      <c r="AZ314" s="64">
        <f>AV314*10000+AW314*1000+ROW()</f>
        <v/>
      </c>
      <c r="BB314" s="63" t="inlineStr">
        <is>
          <t>9 17 34 35 43 45</t>
        </is>
      </c>
    </row>
    <row r="315">
      <c r="A315" s="64" t="n">
        <v>314</v>
      </c>
      <c r="B315" t="n">
        <v>0</v>
      </c>
      <c r="C315" t="n">
        <v>0</v>
      </c>
      <c r="D315" t="n">
        <v>0</v>
      </c>
      <c r="E315" t="n">
        <v>0</v>
      </c>
      <c r="F315" t="n">
        <v>0</v>
      </c>
      <c r="G315" t="n">
        <v>0</v>
      </c>
      <c r="H315" t="n">
        <v>0</v>
      </c>
      <c r="I315" t="n">
        <v>0</v>
      </c>
      <c r="J315" t="n">
        <v>0</v>
      </c>
      <c r="K315" t="n">
        <v>0</v>
      </c>
      <c r="L315" t="n">
        <v>0</v>
      </c>
      <c r="M315" t="n">
        <v>0</v>
      </c>
      <c r="N315" t="n">
        <v>0</v>
      </c>
      <c r="O315" t="n">
        <v>0</v>
      </c>
      <c r="P315" t="n">
        <v>1</v>
      </c>
      <c r="Q315" t="n">
        <v>0</v>
      </c>
      <c r="R315" t="n">
        <v>1</v>
      </c>
      <c r="S315" t="n">
        <v>0</v>
      </c>
      <c r="T315" t="n">
        <v>1</v>
      </c>
      <c r="U315" t="n">
        <v>0</v>
      </c>
      <c r="V315" t="n">
        <v>0</v>
      </c>
      <c r="W315" t="n">
        <v>0</v>
      </c>
      <c r="X315" t="n">
        <v>0</v>
      </c>
      <c r="Y315" t="n">
        <v>0</v>
      </c>
      <c r="Z315" t="n">
        <v>0</v>
      </c>
      <c r="AA315" t="n">
        <v>0</v>
      </c>
      <c r="AB315" t="n">
        <v>0</v>
      </c>
      <c r="AC315" t="n">
        <v>0</v>
      </c>
      <c r="AD315" t="n">
        <v>0</v>
      </c>
      <c r="AE315" t="n">
        <v>0</v>
      </c>
      <c r="AF315" t="n">
        <v>0</v>
      </c>
      <c r="AG315" t="n">
        <v>0</v>
      </c>
      <c r="AH315" t="n">
        <v>0</v>
      </c>
      <c r="AI315" t="n">
        <v>1</v>
      </c>
      <c r="AJ315" t="n">
        <v>0</v>
      </c>
      <c r="AK315" t="n">
        <v>0</v>
      </c>
      <c r="AL315" t="n">
        <v>0</v>
      </c>
      <c r="AM315" t="n">
        <v>1</v>
      </c>
      <c r="AN315" t="n">
        <v>0</v>
      </c>
      <c r="AO315" t="n">
        <v>0</v>
      </c>
      <c r="AP315" t="n">
        <v>1</v>
      </c>
      <c r="AQ315" t="n">
        <v>0</v>
      </c>
      <c r="AR315" t="n">
        <v>0</v>
      </c>
      <c r="AS315" t="n">
        <v>0</v>
      </c>
      <c r="AT315" t="n">
        <v>0</v>
      </c>
      <c r="AU315" s="63" t="n">
        <v>2</v>
      </c>
      <c r="AV315" s="64">
        <f>IFERROR(INDEX($B315:$AT315,1,'번호선택_참고표'!$C$55),0)+IFERROR(INDEX($B315:$AT315,1,'번호선택_참고표'!$D$55),0)+IFERROR(INDEX($B315:$AT315,1,'번호선택_참고표'!$E$55),0)+IFERROR(INDEX($B315:$AT315,1,'번호선택_참고표'!$F$55),0)+IFERROR(INDEX($B315:$AT315,1,'번호선택_참고표'!$G$55),0)+IFERROR(INDEX($B315:$AT315,1,'번호선택_참고표'!$H$55),0)</f>
        <v/>
      </c>
      <c r="AW315" s="64">
        <f>IF(OR('번호선택_참고표'!$C$55=$AU315,'번호선택_참고표'!$D$55=$AU315,'번호선택_참고표'!$E$55=$AU315,'번호선택_참고표'!$F$55=$AU315,'번호선택_참고표'!$G$55=$AU315,'번호선택_참고표'!$H$55=$AU315),1,0)</f>
        <v/>
      </c>
      <c r="AX315" s="64">
        <f>IF(AV315=6,6,IF(AND(AV315=5,AW315=1),5,IF(AND(AV315=5,AW315=0),4,IF(AV315=4,3,IF(AV315=3,2,0)))))</f>
        <v/>
      </c>
      <c r="AY315" s="64">
        <f>IF(AV315=6,"1등",IF(AND(AV315=5,AW315=1),"2등",IF(AND(AV315=5,AW315=0),"3등",IF(AV315=4,"4등",IF(AV315=3,"5등","-")))))</f>
        <v/>
      </c>
      <c r="AZ315" s="64">
        <f>AV315*10000+AW315*1000+ROW()</f>
        <v/>
      </c>
      <c r="BB315" s="63" t="inlineStr">
        <is>
          <t>15 17 19 34 38 41</t>
        </is>
      </c>
    </row>
    <row r="316">
      <c r="A316" s="64" t="n">
        <v>315</v>
      </c>
      <c r="B316" t="n">
        <v>1</v>
      </c>
      <c r="C316" t="n">
        <v>0</v>
      </c>
      <c r="D316" t="n">
        <v>0</v>
      </c>
      <c r="E316" t="n">
        <v>0</v>
      </c>
      <c r="F316" t="n">
        <v>0</v>
      </c>
      <c r="G316" t="n">
        <v>0</v>
      </c>
      <c r="H316" t="n">
        <v>0</v>
      </c>
      <c r="I316" t="n">
        <v>0</v>
      </c>
      <c r="J316" t="n">
        <v>0</v>
      </c>
      <c r="K316" t="n">
        <v>0</v>
      </c>
      <c r="L316" t="n">
        <v>0</v>
      </c>
      <c r="M316" t="n">
        <v>0</v>
      </c>
      <c r="N316" t="n">
        <v>1</v>
      </c>
      <c r="O316" t="n">
        <v>0</v>
      </c>
      <c r="P316" t="n">
        <v>0</v>
      </c>
      <c r="Q316" t="n">
        <v>0</v>
      </c>
      <c r="R316" t="n">
        <v>0</v>
      </c>
      <c r="S316" t="n">
        <v>0</v>
      </c>
      <c r="T316" t="n">
        <v>0</v>
      </c>
      <c r="U316" t="n">
        <v>0</v>
      </c>
      <c r="V316" t="n">
        <v>0</v>
      </c>
      <c r="W316" t="n">
        <v>0</v>
      </c>
      <c r="X316" t="n">
        <v>0</v>
      </c>
      <c r="Y316" t="n">
        <v>0</v>
      </c>
      <c r="Z316" t="n">
        <v>0</v>
      </c>
      <c r="AA316" t="n">
        <v>0</v>
      </c>
      <c r="AB316" t="n">
        <v>0</v>
      </c>
      <c r="AC316" t="n">
        <v>0</v>
      </c>
      <c r="AD316" t="n">
        <v>0</v>
      </c>
      <c r="AE316" t="n">
        <v>0</v>
      </c>
      <c r="AF316" t="n">
        <v>0</v>
      </c>
      <c r="AG316" t="n">
        <v>0</v>
      </c>
      <c r="AH316" t="n">
        <v>1</v>
      </c>
      <c r="AI316" t="n">
        <v>0</v>
      </c>
      <c r="AJ316" t="n">
        <v>1</v>
      </c>
      <c r="AK316" t="n">
        <v>0</v>
      </c>
      <c r="AL316" t="n">
        <v>0</v>
      </c>
      <c r="AM316" t="n">
        <v>0</v>
      </c>
      <c r="AN316" t="n">
        <v>0</v>
      </c>
      <c r="AO316" t="n">
        <v>0</v>
      </c>
      <c r="AP316" t="n">
        <v>0</v>
      </c>
      <c r="AQ316" t="n">
        <v>0</v>
      </c>
      <c r="AR316" t="n">
        <v>1</v>
      </c>
      <c r="AS316" t="n">
        <v>0</v>
      </c>
      <c r="AT316" t="n">
        <v>1</v>
      </c>
      <c r="AU316" s="63" t="n">
        <v>23</v>
      </c>
      <c r="AV316" s="64">
        <f>IFERROR(INDEX($B316:$AT316,1,'번호선택_참고표'!$C$55),0)+IFERROR(INDEX($B316:$AT316,1,'번호선택_참고표'!$D$55),0)+IFERROR(INDEX($B316:$AT316,1,'번호선택_참고표'!$E$55),0)+IFERROR(INDEX($B316:$AT316,1,'번호선택_참고표'!$F$55),0)+IFERROR(INDEX($B316:$AT316,1,'번호선택_참고표'!$G$55),0)+IFERROR(INDEX($B316:$AT316,1,'번호선택_참고표'!$H$55),0)</f>
        <v/>
      </c>
      <c r="AW316" s="64">
        <f>IF(OR('번호선택_참고표'!$C$55=$AU316,'번호선택_참고표'!$D$55=$AU316,'번호선택_참고표'!$E$55=$AU316,'번호선택_참고표'!$F$55=$AU316,'번호선택_참고표'!$G$55=$AU316,'번호선택_참고표'!$H$55=$AU316),1,0)</f>
        <v/>
      </c>
      <c r="AX316" s="64">
        <f>IF(AV316=6,6,IF(AND(AV316=5,AW316=1),5,IF(AND(AV316=5,AW316=0),4,IF(AV316=4,3,IF(AV316=3,2,0)))))</f>
        <v/>
      </c>
      <c r="AY316" s="64">
        <f>IF(AV316=6,"1등",IF(AND(AV316=5,AW316=1),"2등",IF(AND(AV316=5,AW316=0),"3등",IF(AV316=4,"4등",IF(AV316=3,"5등","-")))))</f>
        <v/>
      </c>
      <c r="AZ316" s="64">
        <f>AV316*10000+AW316*1000+ROW()</f>
        <v/>
      </c>
      <c r="BB316" s="63" t="inlineStr">
        <is>
          <t>1 13 33 35 43 45</t>
        </is>
      </c>
    </row>
    <row r="317">
      <c r="A317" s="64" t="n">
        <v>316</v>
      </c>
      <c r="B317" t="n">
        <v>0</v>
      </c>
      <c r="C317" t="n">
        <v>0</v>
      </c>
      <c r="D317" t="n">
        <v>0</v>
      </c>
      <c r="E317" t="n">
        <v>0</v>
      </c>
      <c r="F317" t="n">
        <v>0</v>
      </c>
      <c r="G317" t="n">
        <v>0</v>
      </c>
      <c r="H317" t="n">
        <v>0</v>
      </c>
      <c r="I317" t="n">
        <v>0</v>
      </c>
      <c r="J317" t="n">
        <v>0</v>
      </c>
      <c r="K317" t="n">
        <v>1</v>
      </c>
      <c r="L317" t="n">
        <v>1</v>
      </c>
      <c r="M317" t="n">
        <v>0</v>
      </c>
      <c r="N317" t="n">
        <v>0</v>
      </c>
      <c r="O317" t="n">
        <v>0</v>
      </c>
      <c r="P317" t="n">
        <v>0</v>
      </c>
      <c r="Q317" t="n">
        <v>0</v>
      </c>
      <c r="R317" t="n">
        <v>0</v>
      </c>
      <c r="S317" t="n">
        <v>0</v>
      </c>
      <c r="T317" t="n">
        <v>0</v>
      </c>
      <c r="U317" t="n">
        <v>0</v>
      </c>
      <c r="V317" t="n">
        <v>1</v>
      </c>
      <c r="W317" t="n">
        <v>0</v>
      </c>
      <c r="X317" t="n">
        <v>0</v>
      </c>
      <c r="Y317" t="n">
        <v>0</v>
      </c>
      <c r="Z317" t="n">
        <v>0</v>
      </c>
      <c r="AA317" t="n">
        <v>0</v>
      </c>
      <c r="AB317" t="n">
        <v>1</v>
      </c>
      <c r="AC317" t="n">
        <v>0</v>
      </c>
      <c r="AD317" t="n">
        <v>0</v>
      </c>
      <c r="AE317" t="n">
        <v>0</v>
      </c>
      <c r="AF317" t="n">
        <v>1</v>
      </c>
      <c r="AG317" t="n">
        <v>0</v>
      </c>
      <c r="AH317" t="n">
        <v>0</v>
      </c>
      <c r="AI317" t="n">
        <v>0</v>
      </c>
      <c r="AJ317" t="n">
        <v>0</v>
      </c>
      <c r="AK317" t="n">
        <v>0</v>
      </c>
      <c r="AL317" t="n">
        <v>0</v>
      </c>
      <c r="AM317" t="n">
        <v>0</v>
      </c>
      <c r="AN317" t="n">
        <v>1</v>
      </c>
      <c r="AO317" t="n">
        <v>0</v>
      </c>
      <c r="AP317" t="n">
        <v>0</v>
      </c>
      <c r="AQ317" t="n">
        <v>0</v>
      </c>
      <c r="AR317" t="n">
        <v>0</v>
      </c>
      <c r="AS317" t="n">
        <v>0</v>
      </c>
      <c r="AT317" t="n">
        <v>0</v>
      </c>
      <c r="AU317" s="63" t="n">
        <v>43</v>
      </c>
      <c r="AV317" s="64">
        <f>IFERROR(INDEX($B317:$AT317,1,'번호선택_참고표'!$C$55),0)+IFERROR(INDEX($B317:$AT317,1,'번호선택_참고표'!$D$55),0)+IFERROR(INDEX($B317:$AT317,1,'번호선택_참고표'!$E$55),0)+IFERROR(INDEX($B317:$AT317,1,'번호선택_참고표'!$F$55),0)+IFERROR(INDEX($B317:$AT317,1,'번호선택_참고표'!$G$55),0)+IFERROR(INDEX($B317:$AT317,1,'번호선택_참고표'!$H$55),0)</f>
        <v/>
      </c>
      <c r="AW317" s="64">
        <f>IF(OR('번호선택_참고표'!$C$55=$AU317,'번호선택_참고표'!$D$55=$AU317,'번호선택_참고표'!$E$55=$AU317,'번호선택_참고표'!$F$55=$AU317,'번호선택_참고표'!$G$55=$AU317,'번호선택_참고표'!$H$55=$AU317),1,0)</f>
        <v/>
      </c>
      <c r="AX317" s="64">
        <f>IF(AV317=6,6,IF(AND(AV317=5,AW317=1),5,IF(AND(AV317=5,AW317=0),4,IF(AV317=4,3,IF(AV317=3,2,0)))))</f>
        <v/>
      </c>
      <c r="AY317" s="64">
        <f>IF(AV317=6,"1등",IF(AND(AV317=5,AW317=1),"2등",IF(AND(AV317=5,AW317=0),"3등",IF(AV317=4,"4등",IF(AV317=3,"5등","-")))))</f>
        <v/>
      </c>
      <c r="AZ317" s="64">
        <f>AV317*10000+AW317*1000+ROW()</f>
        <v/>
      </c>
      <c r="BB317" s="63" t="inlineStr">
        <is>
          <t>10 11 21 27 31 39</t>
        </is>
      </c>
    </row>
    <row r="318">
      <c r="A318" s="64" t="n">
        <v>317</v>
      </c>
      <c r="B318" t="n">
        <v>0</v>
      </c>
      <c r="C318" t="n">
        <v>0</v>
      </c>
      <c r="D318" t="n">
        <v>1</v>
      </c>
      <c r="E318" t="n">
        <v>0</v>
      </c>
      <c r="F318" t="n">
        <v>0</v>
      </c>
      <c r="G318" t="n">
        <v>0</v>
      </c>
      <c r="H318" t="n">
        <v>0</v>
      </c>
      <c r="I318" t="n">
        <v>0</v>
      </c>
      <c r="J318" t="n">
        <v>0</v>
      </c>
      <c r="K318" t="n">
        <v>1</v>
      </c>
      <c r="L318" t="n">
        <v>1</v>
      </c>
      <c r="M318" t="n">
        <v>0</v>
      </c>
      <c r="N318" t="n">
        <v>0</v>
      </c>
      <c r="O318" t="n">
        <v>0</v>
      </c>
      <c r="P318" t="n">
        <v>0</v>
      </c>
      <c r="Q318" t="n">
        <v>0</v>
      </c>
      <c r="R318" t="n">
        <v>0</v>
      </c>
      <c r="S318" t="n">
        <v>0</v>
      </c>
      <c r="T318" t="n">
        <v>0</v>
      </c>
      <c r="U318" t="n">
        <v>0</v>
      </c>
      <c r="V318" t="n">
        <v>0</v>
      </c>
      <c r="W318" t="n">
        <v>1</v>
      </c>
      <c r="X318" t="n">
        <v>0</v>
      </c>
      <c r="Y318" t="n">
        <v>0</v>
      </c>
      <c r="Z318" t="n">
        <v>0</v>
      </c>
      <c r="AA318" t="n">
        <v>0</v>
      </c>
      <c r="AB318" t="n">
        <v>0</v>
      </c>
      <c r="AC318" t="n">
        <v>0</v>
      </c>
      <c r="AD318" t="n">
        <v>0</v>
      </c>
      <c r="AE318" t="n">
        <v>0</v>
      </c>
      <c r="AF318" t="n">
        <v>0</v>
      </c>
      <c r="AG318" t="n">
        <v>0</v>
      </c>
      <c r="AH318" t="n">
        <v>0</v>
      </c>
      <c r="AI318" t="n">
        <v>0</v>
      </c>
      <c r="AJ318" t="n">
        <v>0</v>
      </c>
      <c r="AK318" t="n">
        <v>1</v>
      </c>
      <c r="AL318" t="n">
        <v>0</v>
      </c>
      <c r="AM318" t="n">
        <v>0</v>
      </c>
      <c r="AN318" t="n">
        <v>1</v>
      </c>
      <c r="AO318" t="n">
        <v>0</v>
      </c>
      <c r="AP318" t="n">
        <v>0</v>
      </c>
      <c r="AQ318" t="n">
        <v>0</v>
      </c>
      <c r="AR318" t="n">
        <v>0</v>
      </c>
      <c r="AS318" t="n">
        <v>0</v>
      </c>
      <c r="AT318" t="n">
        <v>0</v>
      </c>
      <c r="AU318" s="63" t="n">
        <v>8</v>
      </c>
      <c r="AV318" s="64">
        <f>IFERROR(INDEX($B318:$AT318,1,'번호선택_참고표'!$C$55),0)+IFERROR(INDEX($B318:$AT318,1,'번호선택_참고표'!$D$55),0)+IFERROR(INDEX($B318:$AT318,1,'번호선택_참고표'!$E$55),0)+IFERROR(INDEX($B318:$AT318,1,'번호선택_참고표'!$F$55),0)+IFERROR(INDEX($B318:$AT318,1,'번호선택_참고표'!$G$55),0)+IFERROR(INDEX($B318:$AT318,1,'번호선택_참고표'!$H$55),0)</f>
        <v/>
      </c>
      <c r="AW318" s="64">
        <f>IF(OR('번호선택_참고표'!$C$55=$AU318,'번호선택_참고표'!$D$55=$AU318,'번호선택_참고표'!$E$55=$AU318,'번호선택_참고표'!$F$55=$AU318,'번호선택_참고표'!$G$55=$AU318,'번호선택_참고표'!$H$55=$AU318),1,0)</f>
        <v/>
      </c>
      <c r="AX318" s="64">
        <f>IF(AV318=6,6,IF(AND(AV318=5,AW318=1),5,IF(AND(AV318=5,AW318=0),4,IF(AV318=4,3,IF(AV318=3,2,0)))))</f>
        <v/>
      </c>
      <c r="AY318" s="64">
        <f>IF(AV318=6,"1등",IF(AND(AV318=5,AW318=1),"2등",IF(AND(AV318=5,AW318=0),"3등",IF(AV318=4,"4등",IF(AV318=3,"5등","-")))))</f>
        <v/>
      </c>
      <c r="AZ318" s="64">
        <f>AV318*10000+AW318*1000+ROW()</f>
        <v/>
      </c>
      <c r="BB318" s="63" t="inlineStr">
        <is>
          <t>3 10 11 22 36 39</t>
        </is>
      </c>
    </row>
    <row r="319">
      <c r="A319" s="64" t="n">
        <v>318</v>
      </c>
      <c r="B319" t="n">
        <v>0</v>
      </c>
      <c r="C319" t="n">
        <v>1</v>
      </c>
      <c r="D319" t="n">
        <v>0</v>
      </c>
      <c r="E319" t="n">
        <v>0</v>
      </c>
      <c r="F319" t="n">
        <v>0</v>
      </c>
      <c r="G319" t="n">
        <v>0</v>
      </c>
      <c r="H319" t="n">
        <v>0</v>
      </c>
      <c r="I319" t="n">
        <v>0</v>
      </c>
      <c r="J319" t="n">
        <v>0</v>
      </c>
      <c r="K319" t="n">
        <v>0</v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0</v>
      </c>
      <c r="R319" t="n">
        <v>1</v>
      </c>
      <c r="S319" t="n">
        <v>0</v>
      </c>
      <c r="T319" t="n">
        <v>1</v>
      </c>
      <c r="U319" t="n">
        <v>1</v>
      </c>
      <c r="V319" t="n">
        <v>0</v>
      </c>
      <c r="W319" t="n">
        <v>0</v>
      </c>
      <c r="X319" t="n">
        <v>0</v>
      </c>
      <c r="Y319" t="n">
        <v>0</v>
      </c>
      <c r="Z319" t="n">
        <v>0</v>
      </c>
      <c r="AA319" t="n">
        <v>0</v>
      </c>
      <c r="AB319" t="n">
        <v>0</v>
      </c>
      <c r="AC319" t="n">
        <v>0</v>
      </c>
      <c r="AD319" t="n">
        <v>0</v>
      </c>
      <c r="AE319" t="n">
        <v>0</v>
      </c>
      <c r="AF319" t="n">
        <v>0</v>
      </c>
      <c r="AG319" t="n">
        <v>0</v>
      </c>
      <c r="AH319" t="n">
        <v>0</v>
      </c>
      <c r="AI319" t="n">
        <v>1</v>
      </c>
      <c r="AJ319" t="n">
        <v>0</v>
      </c>
      <c r="AK319" t="n">
        <v>0</v>
      </c>
      <c r="AL319" t="n">
        <v>0</v>
      </c>
      <c r="AM319" t="n">
        <v>0</v>
      </c>
      <c r="AN319" t="n">
        <v>0</v>
      </c>
      <c r="AO319" t="n">
        <v>0</v>
      </c>
      <c r="AP319" t="n">
        <v>0</v>
      </c>
      <c r="AQ319" t="n">
        <v>0</v>
      </c>
      <c r="AR319" t="n">
        <v>0</v>
      </c>
      <c r="AS319" t="n">
        <v>0</v>
      </c>
      <c r="AT319" t="n">
        <v>1</v>
      </c>
      <c r="AU319" s="63" t="n">
        <v>21</v>
      </c>
      <c r="AV319" s="64">
        <f>IFERROR(INDEX($B319:$AT319,1,'번호선택_참고표'!$C$55),0)+IFERROR(INDEX($B319:$AT319,1,'번호선택_참고표'!$D$55),0)+IFERROR(INDEX($B319:$AT319,1,'번호선택_참고표'!$E$55),0)+IFERROR(INDEX($B319:$AT319,1,'번호선택_참고표'!$F$55),0)+IFERROR(INDEX($B319:$AT319,1,'번호선택_참고표'!$G$55),0)+IFERROR(INDEX($B319:$AT319,1,'번호선택_참고표'!$H$55),0)</f>
        <v/>
      </c>
      <c r="AW319" s="64">
        <f>IF(OR('번호선택_참고표'!$C$55=$AU319,'번호선택_참고표'!$D$55=$AU319,'번호선택_참고표'!$E$55=$AU319,'번호선택_참고표'!$F$55=$AU319,'번호선택_참고표'!$G$55=$AU319,'번호선택_참고표'!$H$55=$AU319),1,0)</f>
        <v/>
      </c>
      <c r="AX319" s="64">
        <f>IF(AV319=6,6,IF(AND(AV319=5,AW319=1),5,IF(AND(AV319=5,AW319=0),4,IF(AV319=4,3,IF(AV319=3,2,0)))))</f>
        <v/>
      </c>
      <c r="AY319" s="64">
        <f>IF(AV319=6,"1등",IF(AND(AV319=5,AW319=1),"2등",IF(AND(AV319=5,AW319=0),"3등",IF(AV319=4,"4등",IF(AV319=3,"5등","-")))))</f>
        <v/>
      </c>
      <c r="AZ319" s="64">
        <f>AV319*10000+AW319*1000+ROW()</f>
        <v/>
      </c>
      <c r="BB319" s="63" t="inlineStr">
        <is>
          <t>2 17 19 20 34 45</t>
        </is>
      </c>
    </row>
    <row r="320">
      <c r="A320" s="64" t="n">
        <v>319</v>
      </c>
      <c r="B320" t="n">
        <v>0</v>
      </c>
      <c r="C320" t="n">
        <v>0</v>
      </c>
      <c r="D320" t="n">
        <v>0</v>
      </c>
      <c r="E320" t="n">
        <v>0</v>
      </c>
      <c r="F320" t="n">
        <v>1</v>
      </c>
      <c r="G320" t="n">
        <v>0</v>
      </c>
      <c r="H320" t="n">
        <v>0</v>
      </c>
      <c r="I320" t="n">
        <v>1</v>
      </c>
      <c r="J320" t="n">
        <v>0</v>
      </c>
      <c r="K320" t="n">
        <v>0</v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0</v>
      </c>
      <c r="R320" t="n">
        <v>0</v>
      </c>
      <c r="S320" t="n">
        <v>0</v>
      </c>
      <c r="T320" t="n">
        <v>0</v>
      </c>
      <c r="U320" t="n">
        <v>0</v>
      </c>
      <c r="V320" t="n">
        <v>0</v>
      </c>
      <c r="W320" t="n">
        <v>1</v>
      </c>
      <c r="X320" t="n">
        <v>0</v>
      </c>
      <c r="Y320" t="n">
        <v>0</v>
      </c>
      <c r="Z320" t="n">
        <v>0</v>
      </c>
      <c r="AA320" t="n">
        <v>0</v>
      </c>
      <c r="AB320" t="n">
        <v>0</v>
      </c>
      <c r="AC320" t="n">
        <v>1</v>
      </c>
      <c r="AD320" t="n">
        <v>0</v>
      </c>
      <c r="AE320" t="n">
        <v>0</v>
      </c>
      <c r="AF320" t="n">
        <v>0</v>
      </c>
      <c r="AG320" t="n">
        <v>0</v>
      </c>
      <c r="AH320" t="n">
        <v>1</v>
      </c>
      <c r="AI320" t="n">
        <v>0</v>
      </c>
      <c r="AJ320" t="n">
        <v>0</v>
      </c>
      <c r="AK320" t="n">
        <v>0</v>
      </c>
      <c r="AL320" t="n">
        <v>0</v>
      </c>
      <c r="AM320" t="n">
        <v>0</v>
      </c>
      <c r="AN320" t="n">
        <v>0</v>
      </c>
      <c r="AO320" t="n">
        <v>0</v>
      </c>
      <c r="AP320" t="n">
        <v>0</v>
      </c>
      <c r="AQ320" t="n">
        <v>1</v>
      </c>
      <c r="AR320" t="n">
        <v>0</v>
      </c>
      <c r="AS320" t="n">
        <v>0</v>
      </c>
      <c r="AT320" t="n">
        <v>0</v>
      </c>
      <c r="AU320" s="63" t="n">
        <v>37</v>
      </c>
      <c r="AV320" s="64">
        <f>IFERROR(INDEX($B320:$AT320,1,'번호선택_참고표'!$C$55),0)+IFERROR(INDEX($B320:$AT320,1,'번호선택_참고표'!$D$55),0)+IFERROR(INDEX($B320:$AT320,1,'번호선택_참고표'!$E$55),0)+IFERROR(INDEX($B320:$AT320,1,'번호선택_참고표'!$F$55),0)+IFERROR(INDEX($B320:$AT320,1,'번호선택_참고표'!$G$55),0)+IFERROR(INDEX($B320:$AT320,1,'번호선택_참고표'!$H$55),0)</f>
        <v/>
      </c>
      <c r="AW320" s="64">
        <f>IF(OR('번호선택_참고표'!$C$55=$AU320,'번호선택_참고표'!$D$55=$AU320,'번호선택_참고표'!$E$55=$AU320,'번호선택_참고표'!$F$55=$AU320,'번호선택_참고표'!$G$55=$AU320,'번호선택_참고표'!$H$55=$AU320),1,0)</f>
        <v/>
      </c>
      <c r="AX320" s="64">
        <f>IF(AV320=6,6,IF(AND(AV320=5,AW320=1),5,IF(AND(AV320=5,AW320=0),4,IF(AV320=4,3,IF(AV320=3,2,0)))))</f>
        <v/>
      </c>
      <c r="AY320" s="64">
        <f>IF(AV320=6,"1등",IF(AND(AV320=5,AW320=1),"2등",IF(AND(AV320=5,AW320=0),"3등",IF(AV320=4,"4등",IF(AV320=3,"5등","-")))))</f>
        <v/>
      </c>
      <c r="AZ320" s="64">
        <f>AV320*10000+AW320*1000+ROW()</f>
        <v/>
      </c>
      <c r="BB320" s="63" t="inlineStr">
        <is>
          <t>5 8 22 28 33 42</t>
        </is>
      </c>
    </row>
    <row r="321">
      <c r="A321" s="64" t="n">
        <v>320</v>
      </c>
      <c r="B321" t="n">
        <v>0</v>
      </c>
      <c r="C321" t="n">
        <v>0</v>
      </c>
      <c r="D321" t="n">
        <v>0</v>
      </c>
      <c r="E321" t="n">
        <v>0</v>
      </c>
      <c r="F321" t="n">
        <v>0</v>
      </c>
      <c r="G321" t="n">
        <v>0</v>
      </c>
      <c r="H321" t="n">
        <v>0</v>
      </c>
      <c r="I321" t="n">
        <v>0</v>
      </c>
      <c r="J321" t="n">
        <v>0</v>
      </c>
      <c r="K321" t="n">
        <v>0</v>
      </c>
      <c r="L321" t="n">
        <v>0</v>
      </c>
      <c r="M321" t="n">
        <v>0</v>
      </c>
      <c r="N321" t="n">
        <v>0</v>
      </c>
      <c r="O321" t="n">
        <v>0</v>
      </c>
      <c r="P321" t="n">
        <v>0</v>
      </c>
      <c r="Q321" t="n">
        <v>1</v>
      </c>
      <c r="R321" t="n">
        <v>0</v>
      </c>
      <c r="S321" t="n">
        <v>0</v>
      </c>
      <c r="T321" t="n">
        <v>1</v>
      </c>
      <c r="U321" t="n">
        <v>0</v>
      </c>
      <c r="V321" t="n">
        <v>0</v>
      </c>
      <c r="W321" t="n">
        <v>0</v>
      </c>
      <c r="X321" t="n">
        <v>1</v>
      </c>
      <c r="Y321" t="n">
        <v>0</v>
      </c>
      <c r="Z321" t="n">
        <v>1</v>
      </c>
      <c r="AA321" t="n">
        <v>0</v>
      </c>
      <c r="AB321" t="n">
        <v>0</v>
      </c>
      <c r="AC321" t="n">
        <v>0</v>
      </c>
      <c r="AD321" t="n">
        <v>0</v>
      </c>
      <c r="AE321" t="n">
        <v>0</v>
      </c>
      <c r="AF321" t="n">
        <v>0</v>
      </c>
      <c r="AG321" t="n">
        <v>0</v>
      </c>
      <c r="AH321" t="n">
        <v>0</v>
      </c>
      <c r="AI321" t="n">
        <v>0</v>
      </c>
      <c r="AJ321" t="n">
        <v>0</v>
      </c>
      <c r="AK321" t="n">
        <v>0</v>
      </c>
      <c r="AL321" t="n">
        <v>0</v>
      </c>
      <c r="AM321" t="n">
        <v>0</v>
      </c>
      <c r="AN321" t="n">
        <v>0</v>
      </c>
      <c r="AO321" t="n">
        <v>0</v>
      </c>
      <c r="AP321" t="n">
        <v>1</v>
      </c>
      <c r="AQ321" t="n">
        <v>0</v>
      </c>
      <c r="AR321" t="n">
        <v>0</v>
      </c>
      <c r="AS321" t="n">
        <v>0</v>
      </c>
      <c r="AT321" t="n">
        <v>1</v>
      </c>
      <c r="AU321" s="63" t="n">
        <v>3</v>
      </c>
      <c r="AV321" s="64">
        <f>IFERROR(INDEX($B321:$AT321,1,'번호선택_참고표'!$C$55),0)+IFERROR(INDEX($B321:$AT321,1,'번호선택_참고표'!$D$55),0)+IFERROR(INDEX($B321:$AT321,1,'번호선택_참고표'!$E$55),0)+IFERROR(INDEX($B321:$AT321,1,'번호선택_참고표'!$F$55),0)+IFERROR(INDEX($B321:$AT321,1,'번호선택_참고표'!$G$55),0)+IFERROR(INDEX($B321:$AT321,1,'번호선택_참고표'!$H$55),0)</f>
        <v/>
      </c>
      <c r="AW321" s="64">
        <f>IF(OR('번호선택_참고표'!$C$55=$AU321,'번호선택_참고표'!$D$55=$AU321,'번호선택_참고표'!$E$55=$AU321,'번호선택_참고표'!$F$55=$AU321,'번호선택_참고표'!$G$55=$AU321,'번호선택_참고표'!$H$55=$AU321),1,0)</f>
        <v/>
      </c>
      <c r="AX321" s="64">
        <f>IF(AV321=6,6,IF(AND(AV321=5,AW321=1),5,IF(AND(AV321=5,AW321=0),4,IF(AV321=4,3,IF(AV321=3,2,0)))))</f>
        <v/>
      </c>
      <c r="AY321" s="64">
        <f>IF(AV321=6,"1등",IF(AND(AV321=5,AW321=1),"2등",IF(AND(AV321=5,AW321=0),"3등",IF(AV321=4,"4등",IF(AV321=3,"5등","-")))))</f>
        <v/>
      </c>
      <c r="AZ321" s="64">
        <f>AV321*10000+AW321*1000+ROW()</f>
        <v/>
      </c>
      <c r="BB321" s="63" t="inlineStr">
        <is>
          <t>16 19 23 25 41 45</t>
        </is>
      </c>
    </row>
    <row r="322">
      <c r="A322" s="64" t="n">
        <v>321</v>
      </c>
      <c r="B322" t="n">
        <v>0</v>
      </c>
      <c r="C322" t="n">
        <v>0</v>
      </c>
      <c r="D322" t="n">
        <v>0</v>
      </c>
      <c r="E322" t="n">
        <v>0</v>
      </c>
      <c r="F322" t="n">
        <v>0</v>
      </c>
      <c r="G322" t="n">
        <v>0</v>
      </c>
      <c r="H322" t="n">
        <v>0</v>
      </c>
      <c r="I322" t="n">
        <v>0</v>
      </c>
      <c r="J322" t="n">
        <v>0</v>
      </c>
      <c r="K322" t="n">
        <v>0</v>
      </c>
      <c r="L322" t="n">
        <v>0</v>
      </c>
      <c r="M322" t="n">
        <v>1</v>
      </c>
      <c r="N322" t="n">
        <v>0</v>
      </c>
      <c r="O322" t="n">
        <v>0</v>
      </c>
      <c r="P322" t="n">
        <v>0</v>
      </c>
      <c r="Q322" t="n">
        <v>0</v>
      </c>
      <c r="R322" t="n">
        <v>0</v>
      </c>
      <c r="S322" t="n">
        <v>1</v>
      </c>
      <c r="T322" t="n">
        <v>0</v>
      </c>
      <c r="U322" t="n">
        <v>1</v>
      </c>
      <c r="V322" t="n">
        <v>1</v>
      </c>
      <c r="W322" t="n">
        <v>0</v>
      </c>
      <c r="X322" t="n">
        <v>0</v>
      </c>
      <c r="Y322" t="n">
        <v>0</v>
      </c>
      <c r="Z322" t="n">
        <v>1</v>
      </c>
      <c r="AA322" t="n">
        <v>0</v>
      </c>
      <c r="AB322" t="n">
        <v>0</v>
      </c>
      <c r="AC322" t="n">
        <v>0</v>
      </c>
      <c r="AD322" t="n">
        <v>0</v>
      </c>
      <c r="AE322" t="n">
        <v>0</v>
      </c>
      <c r="AF322" t="n">
        <v>0</v>
      </c>
      <c r="AG322" t="n">
        <v>0</v>
      </c>
      <c r="AH322" t="n">
        <v>0</v>
      </c>
      <c r="AI322" t="n">
        <v>1</v>
      </c>
      <c r="AJ322" t="n">
        <v>0</v>
      </c>
      <c r="AK322" t="n">
        <v>0</v>
      </c>
      <c r="AL322" t="n">
        <v>0</v>
      </c>
      <c r="AM322" t="n">
        <v>0</v>
      </c>
      <c r="AN322" t="n">
        <v>0</v>
      </c>
      <c r="AO322" t="n">
        <v>0</v>
      </c>
      <c r="AP322" t="n">
        <v>0</v>
      </c>
      <c r="AQ322" t="n">
        <v>0</v>
      </c>
      <c r="AR322" t="n">
        <v>0</v>
      </c>
      <c r="AS322" t="n">
        <v>0</v>
      </c>
      <c r="AT322" t="n">
        <v>0</v>
      </c>
      <c r="AU322" s="63" t="n">
        <v>42</v>
      </c>
      <c r="AV322" s="64">
        <f>IFERROR(INDEX($B322:$AT322,1,'번호선택_참고표'!$C$55),0)+IFERROR(INDEX($B322:$AT322,1,'번호선택_참고표'!$D$55),0)+IFERROR(INDEX($B322:$AT322,1,'번호선택_참고표'!$E$55),0)+IFERROR(INDEX($B322:$AT322,1,'번호선택_참고표'!$F$55),0)+IFERROR(INDEX($B322:$AT322,1,'번호선택_참고표'!$G$55),0)+IFERROR(INDEX($B322:$AT322,1,'번호선택_참고표'!$H$55),0)</f>
        <v/>
      </c>
      <c r="AW322" s="64">
        <f>IF(OR('번호선택_참고표'!$C$55=$AU322,'번호선택_참고표'!$D$55=$AU322,'번호선택_참고표'!$E$55=$AU322,'번호선택_참고표'!$F$55=$AU322,'번호선택_참고표'!$G$55=$AU322,'번호선택_참고표'!$H$55=$AU322),1,0)</f>
        <v/>
      </c>
      <c r="AX322" s="64">
        <f>IF(AV322=6,6,IF(AND(AV322=5,AW322=1),5,IF(AND(AV322=5,AW322=0),4,IF(AV322=4,3,IF(AV322=3,2,0)))))</f>
        <v/>
      </c>
      <c r="AY322" s="64">
        <f>IF(AV322=6,"1등",IF(AND(AV322=5,AW322=1),"2등",IF(AND(AV322=5,AW322=0),"3등",IF(AV322=4,"4등",IF(AV322=3,"5등","-")))))</f>
        <v/>
      </c>
      <c r="AZ322" s="64">
        <f>AV322*10000+AW322*1000+ROW()</f>
        <v/>
      </c>
      <c r="BB322" s="63" t="inlineStr">
        <is>
          <t>12 18 20 21 25 34</t>
        </is>
      </c>
    </row>
    <row r="323">
      <c r="A323" s="64" t="n">
        <v>322</v>
      </c>
      <c r="B323" t="n">
        <v>0</v>
      </c>
      <c r="C323" t="n">
        <v>0</v>
      </c>
      <c r="D323" t="n">
        <v>0</v>
      </c>
      <c r="E323" t="n">
        <v>0</v>
      </c>
      <c r="F323" t="n">
        <v>0</v>
      </c>
      <c r="G323" t="n">
        <v>0</v>
      </c>
      <c r="H323" t="n">
        <v>0</v>
      </c>
      <c r="I323" t="n">
        <v>0</v>
      </c>
      <c r="J323" t="n">
        <v>1</v>
      </c>
      <c r="K323" t="n">
        <v>0</v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0</v>
      </c>
      <c r="R323" t="n">
        <v>0</v>
      </c>
      <c r="S323" t="n">
        <v>1</v>
      </c>
      <c r="T323" t="n">
        <v>0</v>
      </c>
      <c r="U323" t="n">
        <v>0</v>
      </c>
      <c r="V323" t="n">
        <v>0</v>
      </c>
      <c r="W323" t="n">
        <v>0</v>
      </c>
      <c r="X323" t="n">
        <v>0</v>
      </c>
      <c r="Y323" t="n">
        <v>0</v>
      </c>
      <c r="Z323" t="n">
        <v>0</v>
      </c>
      <c r="AA323" t="n">
        <v>0</v>
      </c>
      <c r="AB323" t="n">
        <v>0</v>
      </c>
      <c r="AC323" t="n">
        <v>0</v>
      </c>
      <c r="AD323" t="n">
        <v>1</v>
      </c>
      <c r="AE323" t="n">
        <v>0</v>
      </c>
      <c r="AF323" t="n">
        <v>0</v>
      </c>
      <c r="AG323" t="n">
        <v>1</v>
      </c>
      <c r="AH323" t="n">
        <v>0</v>
      </c>
      <c r="AI323" t="n">
        <v>0</v>
      </c>
      <c r="AJ323" t="n">
        <v>0</v>
      </c>
      <c r="AK323" t="n">
        <v>0</v>
      </c>
      <c r="AL323" t="n">
        <v>0</v>
      </c>
      <c r="AM323" t="n">
        <v>1</v>
      </c>
      <c r="AN323" t="n">
        <v>0</v>
      </c>
      <c r="AO323" t="n">
        <v>0</v>
      </c>
      <c r="AP323" t="n">
        <v>0</v>
      </c>
      <c r="AQ323" t="n">
        <v>0</v>
      </c>
      <c r="AR323" t="n">
        <v>1</v>
      </c>
      <c r="AS323" t="n">
        <v>0</v>
      </c>
      <c r="AT323" t="n">
        <v>0</v>
      </c>
      <c r="AU323" s="63" t="n">
        <v>20</v>
      </c>
      <c r="AV323" s="64">
        <f>IFERROR(INDEX($B323:$AT323,1,'번호선택_참고표'!$C$55),0)+IFERROR(INDEX($B323:$AT323,1,'번호선택_참고표'!$D$55),0)+IFERROR(INDEX($B323:$AT323,1,'번호선택_참고표'!$E$55),0)+IFERROR(INDEX($B323:$AT323,1,'번호선택_참고표'!$F$55),0)+IFERROR(INDEX($B323:$AT323,1,'번호선택_참고표'!$G$55),0)+IFERROR(INDEX($B323:$AT323,1,'번호선택_참고표'!$H$55),0)</f>
        <v/>
      </c>
      <c r="AW323" s="64">
        <f>IF(OR('번호선택_참고표'!$C$55=$AU323,'번호선택_참고표'!$D$55=$AU323,'번호선택_참고표'!$E$55=$AU323,'번호선택_참고표'!$F$55=$AU323,'번호선택_참고표'!$G$55=$AU323,'번호선택_참고표'!$H$55=$AU323),1,0)</f>
        <v/>
      </c>
      <c r="AX323" s="64">
        <f>IF(AV323=6,6,IF(AND(AV323=5,AW323=1),5,IF(AND(AV323=5,AW323=0),4,IF(AV323=4,3,IF(AV323=3,2,0)))))</f>
        <v/>
      </c>
      <c r="AY323" s="64">
        <f>IF(AV323=6,"1등",IF(AND(AV323=5,AW323=1),"2등",IF(AND(AV323=5,AW323=0),"3등",IF(AV323=4,"4등",IF(AV323=3,"5등","-")))))</f>
        <v/>
      </c>
      <c r="AZ323" s="64">
        <f>AV323*10000+AW323*1000+ROW()</f>
        <v/>
      </c>
      <c r="BB323" s="63" t="inlineStr">
        <is>
          <t>9 18 29 32 38 43</t>
        </is>
      </c>
    </row>
    <row r="324">
      <c r="A324" s="64" t="n">
        <v>323</v>
      </c>
      <c r="B324" t="n">
        <v>0</v>
      </c>
      <c r="C324" t="n">
        <v>0</v>
      </c>
      <c r="D324" t="n">
        <v>0</v>
      </c>
      <c r="E324" t="n">
        <v>0</v>
      </c>
      <c r="F324" t="n">
        <v>0</v>
      </c>
      <c r="G324" t="n">
        <v>0</v>
      </c>
      <c r="H324" t="n">
        <v>0</v>
      </c>
      <c r="I324" t="n">
        <v>0</v>
      </c>
      <c r="J324" t="n">
        <v>0</v>
      </c>
      <c r="K324" t="n">
        <v>1</v>
      </c>
      <c r="L324" t="n">
        <v>0</v>
      </c>
      <c r="M324" t="n">
        <v>0</v>
      </c>
      <c r="N324" t="n">
        <v>0</v>
      </c>
      <c r="O324" t="n">
        <v>1</v>
      </c>
      <c r="P324" t="n">
        <v>1</v>
      </c>
      <c r="Q324" t="n">
        <v>0</v>
      </c>
      <c r="R324" t="n">
        <v>0</v>
      </c>
      <c r="S324" t="n">
        <v>0</v>
      </c>
      <c r="T324" t="n">
        <v>0</v>
      </c>
      <c r="U324" t="n">
        <v>0</v>
      </c>
      <c r="V324" t="n">
        <v>0</v>
      </c>
      <c r="W324" t="n">
        <v>0</v>
      </c>
      <c r="X324" t="n">
        <v>0</v>
      </c>
      <c r="Y324" t="n">
        <v>0</v>
      </c>
      <c r="Z324" t="n">
        <v>0</v>
      </c>
      <c r="AA324" t="n">
        <v>0</v>
      </c>
      <c r="AB324" t="n">
        <v>0</v>
      </c>
      <c r="AC324" t="n">
        <v>0</v>
      </c>
      <c r="AD324" t="n">
        <v>0</v>
      </c>
      <c r="AE324" t="n">
        <v>0</v>
      </c>
      <c r="AF324" t="n">
        <v>0</v>
      </c>
      <c r="AG324" t="n">
        <v>1</v>
      </c>
      <c r="AH324" t="n">
        <v>0</v>
      </c>
      <c r="AI324" t="n">
        <v>0</v>
      </c>
      <c r="AJ324" t="n">
        <v>0</v>
      </c>
      <c r="AK324" t="n">
        <v>1</v>
      </c>
      <c r="AL324" t="n">
        <v>0</v>
      </c>
      <c r="AM324" t="n">
        <v>0</v>
      </c>
      <c r="AN324" t="n">
        <v>0</v>
      </c>
      <c r="AO324" t="n">
        <v>0</v>
      </c>
      <c r="AP324" t="n">
        <v>0</v>
      </c>
      <c r="AQ324" t="n">
        <v>1</v>
      </c>
      <c r="AR324" t="n">
        <v>0</v>
      </c>
      <c r="AS324" t="n">
        <v>0</v>
      </c>
      <c r="AT324" t="n">
        <v>0</v>
      </c>
      <c r="AU324" s="63" t="n">
        <v>3</v>
      </c>
      <c r="AV324" s="64">
        <f>IFERROR(INDEX($B324:$AT324,1,'번호선택_참고표'!$C$55),0)+IFERROR(INDEX($B324:$AT324,1,'번호선택_참고표'!$D$55),0)+IFERROR(INDEX($B324:$AT324,1,'번호선택_참고표'!$E$55),0)+IFERROR(INDEX($B324:$AT324,1,'번호선택_참고표'!$F$55),0)+IFERROR(INDEX($B324:$AT324,1,'번호선택_참고표'!$G$55),0)+IFERROR(INDEX($B324:$AT324,1,'번호선택_참고표'!$H$55),0)</f>
        <v/>
      </c>
      <c r="AW324" s="64">
        <f>IF(OR('번호선택_참고표'!$C$55=$AU324,'번호선택_참고표'!$D$55=$AU324,'번호선택_참고표'!$E$55=$AU324,'번호선택_참고표'!$F$55=$AU324,'번호선택_참고표'!$G$55=$AU324,'번호선택_참고표'!$H$55=$AU324),1,0)</f>
        <v/>
      </c>
      <c r="AX324" s="64">
        <f>IF(AV324=6,6,IF(AND(AV324=5,AW324=1),5,IF(AND(AV324=5,AW324=0),4,IF(AV324=4,3,IF(AV324=3,2,0)))))</f>
        <v/>
      </c>
      <c r="AY324" s="64">
        <f>IF(AV324=6,"1등",IF(AND(AV324=5,AW324=1),"2등",IF(AND(AV324=5,AW324=0),"3등",IF(AV324=4,"4등",IF(AV324=3,"5등","-")))))</f>
        <v/>
      </c>
      <c r="AZ324" s="64">
        <f>AV324*10000+AW324*1000+ROW()</f>
        <v/>
      </c>
      <c r="BB324" s="63" t="inlineStr">
        <is>
          <t>10 14 15 32 36 42</t>
        </is>
      </c>
    </row>
    <row r="325">
      <c r="A325" s="64" t="n">
        <v>324</v>
      </c>
      <c r="B325" t="n">
        <v>0</v>
      </c>
      <c r="C325" t="n">
        <v>1</v>
      </c>
      <c r="D325" t="n">
        <v>0</v>
      </c>
      <c r="E325" t="n">
        <v>1</v>
      </c>
      <c r="F325" t="n">
        <v>0</v>
      </c>
      <c r="G325" t="n">
        <v>0</v>
      </c>
      <c r="H325" t="n">
        <v>0</v>
      </c>
      <c r="I325" t="n">
        <v>0</v>
      </c>
      <c r="J325" t="n">
        <v>0</v>
      </c>
      <c r="K325" t="n">
        <v>0</v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0</v>
      </c>
      <c r="R325" t="n">
        <v>0</v>
      </c>
      <c r="S325" t="n">
        <v>0</v>
      </c>
      <c r="T325" t="n">
        <v>0</v>
      </c>
      <c r="U325" t="n">
        <v>0</v>
      </c>
      <c r="V325" t="n">
        <v>1</v>
      </c>
      <c r="W325" t="n">
        <v>0</v>
      </c>
      <c r="X325" t="n">
        <v>0</v>
      </c>
      <c r="Y325" t="n">
        <v>0</v>
      </c>
      <c r="Z325" t="n">
        <v>1</v>
      </c>
      <c r="AA325" t="n">
        <v>0</v>
      </c>
      <c r="AB325" t="n">
        <v>0</v>
      </c>
      <c r="AC325" t="n">
        <v>0</v>
      </c>
      <c r="AD325" t="n">
        <v>0</v>
      </c>
      <c r="AE325" t="n">
        <v>0</v>
      </c>
      <c r="AF325" t="n">
        <v>0</v>
      </c>
      <c r="AG325" t="n">
        <v>0</v>
      </c>
      <c r="AH325" t="n">
        <v>1</v>
      </c>
      <c r="AI325" t="n">
        <v>0</v>
      </c>
      <c r="AJ325" t="n">
        <v>0</v>
      </c>
      <c r="AK325" t="n">
        <v>1</v>
      </c>
      <c r="AL325" t="n">
        <v>0</v>
      </c>
      <c r="AM325" t="n">
        <v>0</v>
      </c>
      <c r="AN325" t="n">
        <v>0</v>
      </c>
      <c r="AO325" t="n">
        <v>0</v>
      </c>
      <c r="AP325" t="n">
        <v>0</v>
      </c>
      <c r="AQ325" t="n">
        <v>0</v>
      </c>
      <c r="AR325" t="n">
        <v>0</v>
      </c>
      <c r="AS325" t="n">
        <v>0</v>
      </c>
      <c r="AT325" t="n">
        <v>0</v>
      </c>
      <c r="AU325" s="63" t="n">
        <v>17</v>
      </c>
      <c r="AV325" s="64">
        <f>IFERROR(INDEX($B325:$AT325,1,'번호선택_참고표'!$C$55),0)+IFERROR(INDEX($B325:$AT325,1,'번호선택_참고표'!$D$55),0)+IFERROR(INDEX($B325:$AT325,1,'번호선택_참고표'!$E$55),0)+IFERROR(INDEX($B325:$AT325,1,'번호선택_참고표'!$F$55),0)+IFERROR(INDEX($B325:$AT325,1,'번호선택_참고표'!$G$55),0)+IFERROR(INDEX($B325:$AT325,1,'번호선택_참고표'!$H$55),0)</f>
        <v/>
      </c>
      <c r="AW325" s="64">
        <f>IF(OR('번호선택_참고표'!$C$55=$AU325,'번호선택_참고표'!$D$55=$AU325,'번호선택_참고표'!$E$55=$AU325,'번호선택_참고표'!$F$55=$AU325,'번호선택_참고표'!$G$55=$AU325,'번호선택_참고표'!$H$55=$AU325),1,0)</f>
        <v/>
      </c>
      <c r="AX325" s="64">
        <f>IF(AV325=6,6,IF(AND(AV325=5,AW325=1),5,IF(AND(AV325=5,AW325=0),4,IF(AV325=4,3,IF(AV325=3,2,0)))))</f>
        <v/>
      </c>
      <c r="AY325" s="64">
        <f>IF(AV325=6,"1등",IF(AND(AV325=5,AW325=1),"2등",IF(AND(AV325=5,AW325=0),"3등",IF(AV325=4,"4등",IF(AV325=3,"5등","-")))))</f>
        <v/>
      </c>
      <c r="AZ325" s="64">
        <f>AV325*10000+AW325*1000+ROW()</f>
        <v/>
      </c>
      <c r="BB325" s="63" t="inlineStr">
        <is>
          <t>2 4 21 25 33 36</t>
        </is>
      </c>
    </row>
    <row r="326">
      <c r="A326" s="64" t="n">
        <v>325</v>
      </c>
      <c r="B326" t="n">
        <v>0</v>
      </c>
      <c r="C326" t="n">
        <v>0</v>
      </c>
      <c r="D326" t="n">
        <v>0</v>
      </c>
      <c r="E326" t="n">
        <v>0</v>
      </c>
      <c r="F326" t="n">
        <v>0</v>
      </c>
      <c r="G326" t="n">
        <v>0</v>
      </c>
      <c r="H326" t="n">
        <v>1</v>
      </c>
      <c r="I326" t="n">
        <v>0</v>
      </c>
      <c r="J326" t="n">
        <v>0</v>
      </c>
      <c r="K326" t="n">
        <v>0</v>
      </c>
      <c r="L326" t="n">
        <v>0</v>
      </c>
      <c r="M326" t="n">
        <v>0</v>
      </c>
      <c r="N326" t="n">
        <v>0</v>
      </c>
      <c r="O326" t="n">
        <v>0</v>
      </c>
      <c r="P326" t="n">
        <v>0</v>
      </c>
      <c r="Q326" t="n">
        <v>0</v>
      </c>
      <c r="R326" t="n">
        <v>1</v>
      </c>
      <c r="S326" t="n">
        <v>0</v>
      </c>
      <c r="T326" t="n">
        <v>0</v>
      </c>
      <c r="U326" t="n">
        <v>1</v>
      </c>
      <c r="V326" t="n">
        <v>0</v>
      </c>
      <c r="W326" t="n">
        <v>0</v>
      </c>
      <c r="X326" t="n">
        <v>0</v>
      </c>
      <c r="Y326" t="n">
        <v>0</v>
      </c>
      <c r="Z326" t="n">
        <v>0</v>
      </c>
      <c r="AA326" t="n">
        <v>0</v>
      </c>
      <c r="AB326" t="n">
        <v>0</v>
      </c>
      <c r="AC326" t="n">
        <v>0</v>
      </c>
      <c r="AD326" t="n">
        <v>0</v>
      </c>
      <c r="AE326" t="n">
        <v>0</v>
      </c>
      <c r="AF326" t="n">
        <v>0</v>
      </c>
      <c r="AG326" t="n">
        <v>1</v>
      </c>
      <c r="AH326" t="n">
        <v>0</v>
      </c>
      <c r="AI326" t="n">
        <v>0</v>
      </c>
      <c r="AJ326" t="n">
        <v>0</v>
      </c>
      <c r="AK326" t="n">
        <v>0</v>
      </c>
      <c r="AL326" t="n">
        <v>0</v>
      </c>
      <c r="AM326" t="n">
        <v>0</v>
      </c>
      <c r="AN326" t="n">
        <v>0</v>
      </c>
      <c r="AO326" t="n">
        <v>0</v>
      </c>
      <c r="AP326" t="n">
        <v>0</v>
      </c>
      <c r="AQ326" t="n">
        <v>0</v>
      </c>
      <c r="AR326" t="n">
        <v>0</v>
      </c>
      <c r="AS326" t="n">
        <v>1</v>
      </c>
      <c r="AT326" t="n">
        <v>1</v>
      </c>
      <c r="AU326" s="63" t="n">
        <v>33</v>
      </c>
      <c r="AV326" s="64">
        <f>IFERROR(INDEX($B326:$AT326,1,'번호선택_참고표'!$C$55),0)+IFERROR(INDEX($B326:$AT326,1,'번호선택_참고표'!$D$55),0)+IFERROR(INDEX($B326:$AT326,1,'번호선택_참고표'!$E$55),0)+IFERROR(INDEX($B326:$AT326,1,'번호선택_참고표'!$F$55),0)+IFERROR(INDEX($B326:$AT326,1,'번호선택_참고표'!$G$55),0)+IFERROR(INDEX($B326:$AT326,1,'번호선택_참고표'!$H$55),0)</f>
        <v/>
      </c>
      <c r="AW326" s="64">
        <f>IF(OR('번호선택_참고표'!$C$55=$AU326,'번호선택_참고표'!$D$55=$AU326,'번호선택_참고표'!$E$55=$AU326,'번호선택_참고표'!$F$55=$AU326,'번호선택_참고표'!$G$55=$AU326,'번호선택_참고표'!$H$55=$AU326),1,0)</f>
        <v/>
      </c>
      <c r="AX326" s="64">
        <f>IF(AV326=6,6,IF(AND(AV326=5,AW326=1),5,IF(AND(AV326=5,AW326=0),4,IF(AV326=4,3,IF(AV326=3,2,0)))))</f>
        <v/>
      </c>
      <c r="AY326" s="64">
        <f>IF(AV326=6,"1등",IF(AND(AV326=5,AW326=1),"2등",IF(AND(AV326=5,AW326=0),"3등",IF(AV326=4,"4등",IF(AV326=3,"5등","-")))))</f>
        <v/>
      </c>
      <c r="AZ326" s="64">
        <f>AV326*10000+AW326*1000+ROW()</f>
        <v/>
      </c>
      <c r="BB326" s="63" t="inlineStr">
        <is>
          <t>7 17 20 32 44 45</t>
        </is>
      </c>
    </row>
    <row r="327">
      <c r="A327" s="64" t="n">
        <v>326</v>
      </c>
      <c r="B327" t="n">
        <v>0</v>
      </c>
      <c r="C327" t="n">
        <v>0</v>
      </c>
      <c r="D327" t="n">
        <v>0</v>
      </c>
      <c r="E327" t="n">
        <v>0</v>
      </c>
      <c r="F327" t="n">
        <v>0</v>
      </c>
      <c r="G327" t="n">
        <v>0</v>
      </c>
      <c r="H327" t="n">
        <v>0</v>
      </c>
      <c r="I327" t="n">
        <v>0</v>
      </c>
      <c r="J327" t="n">
        <v>0</v>
      </c>
      <c r="K327" t="n">
        <v>0</v>
      </c>
      <c r="L327" t="n">
        <v>0</v>
      </c>
      <c r="M327" t="n">
        <v>0</v>
      </c>
      <c r="N327" t="n">
        <v>0</v>
      </c>
      <c r="O327" t="n">
        <v>0</v>
      </c>
      <c r="P327" t="n">
        <v>0</v>
      </c>
      <c r="Q327" t="n">
        <v>1</v>
      </c>
      <c r="R327" t="n">
        <v>0</v>
      </c>
      <c r="S327" t="n">
        <v>0</v>
      </c>
      <c r="T327" t="n">
        <v>0</v>
      </c>
      <c r="U327" t="n">
        <v>0</v>
      </c>
      <c r="V327" t="n">
        <v>0</v>
      </c>
      <c r="W327" t="n">
        <v>0</v>
      </c>
      <c r="X327" t="n">
        <v>1</v>
      </c>
      <c r="Y327" t="n">
        <v>0</v>
      </c>
      <c r="Z327" t="n">
        <v>1</v>
      </c>
      <c r="AA327" t="n">
        <v>0</v>
      </c>
      <c r="AB327" t="n">
        <v>0</v>
      </c>
      <c r="AC327" t="n">
        <v>0</v>
      </c>
      <c r="AD327" t="n">
        <v>0</v>
      </c>
      <c r="AE327" t="n">
        <v>0</v>
      </c>
      <c r="AF327" t="n">
        <v>0</v>
      </c>
      <c r="AG327" t="n">
        <v>0</v>
      </c>
      <c r="AH327" t="n">
        <v>1</v>
      </c>
      <c r="AI327" t="n">
        <v>0</v>
      </c>
      <c r="AJ327" t="n">
        <v>0</v>
      </c>
      <c r="AK327" t="n">
        <v>1</v>
      </c>
      <c r="AL327" t="n">
        <v>0</v>
      </c>
      <c r="AM327" t="n">
        <v>0</v>
      </c>
      <c r="AN327" t="n">
        <v>1</v>
      </c>
      <c r="AO327" t="n">
        <v>0</v>
      </c>
      <c r="AP327" t="n">
        <v>0</v>
      </c>
      <c r="AQ327" t="n">
        <v>0</v>
      </c>
      <c r="AR327" t="n">
        <v>0</v>
      </c>
      <c r="AS327" t="n">
        <v>0</v>
      </c>
      <c r="AT327" t="n">
        <v>0</v>
      </c>
      <c r="AU327" s="63" t="n">
        <v>40</v>
      </c>
      <c r="AV327" s="64">
        <f>IFERROR(INDEX($B327:$AT327,1,'번호선택_참고표'!$C$55),0)+IFERROR(INDEX($B327:$AT327,1,'번호선택_참고표'!$D$55),0)+IFERROR(INDEX($B327:$AT327,1,'번호선택_참고표'!$E$55),0)+IFERROR(INDEX($B327:$AT327,1,'번호선택_참고표'!$F$55),0)+IFERROR(INDEX($B327:$AT327,1,'번호선택_참고표'!$G$55),0)+IFERROR(INDEX($B327:$AT327,1,'번호선택_참고표'!$H$55),0)</f>
        <v/>
      </c>
      <c r="AW327" s="64">
        <f>IF(OR('번호선택_참고표'!$C$55=$AU327,'번호선택_참고표'!$D$55=$AU327,'번호선택_참고표'!$E$55=$AU327,'번호선택_참고표'!$F$55=$AU327,'번호선택_참고표'!$G$55=$AU327,'번호선택_참고표'!$H$55=$AU327),1,0)</f>
        <v/>
      </c>
      <c r="AX327" s="64">
        <f>IF(AV327=6,6,IF(AND(AV327=5,AW327=1),5,IF(AND(AV327=5,AW327=0),4,IF(AV327=4,3,IF(AV327=3,2,0)))))</f>
        <v/>
      </c>
      <c r="AY327" s="64">
        <f>IF(AV327=6,"1등",IF(AND(AV327=5,AW327=1),"2등",IF(AND(AV327=5,AW327=0),"3등",IF(AV327=4,"4등",IF(AV327=3,"5등","-")))))</f>
        <v/>
      </c>
      <c r="AZ327" s="64">
        <f>AV327*10000+AW327*1000+ROW()</f>
        <v/>
      </c>
      <c r="BB327" s="63" t="inlineStr">
        <is>
          <t>16 23 25 33 36 39</t>
        </is>
      </c>
    </row>
    <row r="328">
      <c r="A328" s="64" t="n">
        <v>327</v>
      </c>
      <c r="B328" t="n">
        <v>0</v>
      </c>
      <c r="C328" t="n">
        <v>0</v>
      </c>
      <c r="D328" t="n">
        <v>0</v>
      </c>
      <c r="E328" t="n">
        <v>0</v>
      </c>
      <c r="F328" t="n">
        <v>0</v>
      </c>
      <c r="G328" t="n">
        <v>1</v>
      </c>
      <c r="H328" t="n">
        <v>0</v>
      </c>
      <c r="I328" t="n">
        <v>0</v>
      </c>
      <c r="J328" t="n">
        <v>0</v>
      </c>
      <c r="K328" t="n">
        <v>0</v>
      </c>
      <c r="L328" t="n">
        <v>0</v>
      </c>
      <c r="M328" t="n">
        <v>1</v>
      </c>
      <c r="N328" t="n">
        <v>1</v>
      </c>
      <c r="O328" t="n">
        <v>0</v>
      </c>
      <c r="P328" t="n">
        <v>0</v>
      </c>
      <c r="Q328" t="n">
        <v>0</v>
      </c>
      <c r="R328" t="n">
        <v>1</v>
      </c>
      <c r="S328" t="n">
        <v>0</v>
      </c>
      <c r="T328" t="n">
        <v>0</v>
      </c>
      <c r="U328" t="n">
        <v>0</v>
      </c>
      <c r="V328" t="n">
        <v>0</v>
      </c>
      <c r="W328" t="n">
        <v>0</v>
      </c>
      <c r="X328" t="n">
        <v>0</v>
      </c>
      <c r="Y328" t="n">
        <v>0</v>
      </c>
      <c r="Z328" t="n">
        <v>0</v>
      </c>
      <c r="AA328" t="n">
        <v>0</v>
      </c>
      <c r="AB328" t="n">
        <v>0</v>
      </c>
      <c r="AC328" t="n">
        <v>0</v>
      </c>
      <c r="AD328" t="n">
        <v>0</v>
      </c>
      <c r="AE328" t="n">
        <v>0</v>
      </c>
      <c r="AF328" t="n">
        <v>0</v>
      </c>
      <c r="AG328" t="n">
        <v>1</v>
      </c>
      <c r="AH328" t="n">
        <v>0</v>
      </c>
      <c r="AI328" t="n">
        <v>0</v>
      </c>
      <c r="AJ328" t="n">
        <v>0</v>
      </c>
      <c r="AK328" t="n">
        <v>0</v>
      </c>
      <c r="AL328" t="n">
        <v>0</v>
      </c>
      <c r="AM328" t="n">
        <v>0</v>
      </c>
      <c r="AN328" t="n">
        <v>0</v>
      </c>
      <c r="AO328" t="n">
        <v>0</v>
      </c>
      <c r="AP328" t="n">
        <v>0</v>
      </c>
      <c r="AQ328" t="n">
        <v>0</v>
      </c>
      <c r="AR328" t="n">
        <v>0</v>
      </c>
      <c r="AS328" t="n">
        <v>1</v>
      </c>
      <c r="AT328" t="n">
        <v>0</v>
      </c>
      <c r="AU328" s="63" t="n">
        <v>24</v>
      </c>
      <c r="AV328" s="64">
        <f>IFERROR(INDEX($B328:$AT328,1,'번호선택_참고표'!$C$55),0)+IFERROR(INDEX($B328:$AT328,1,'번호선택_참고표'!$D$55),0)+IFERROR(INDEX($B328:$AT328,1,'번호선택_참고표'!$E$55),0)+IFERROR(INDEX($B328:$AT328,1,'번호선택_참고표'!$F$55),0)+IFERROR(INDEX($B328:$AT328,1,'번호선택_참고표'!$G$55),0)+IFERROR(INDEX($B328:$AT328,1,'번호선택_참고표'!$H$55),0)</f>
        <v/>
      </c>
      <c r="AW328" s="64">
        <f>IF(OR('번호선택_참고표'!$C$55=$AU328,'번호선택_참고표'!$D$55=$AU328,'번호선택_참고표'!$E$55=$AU328,'번호선택_참고표'!$F$55=$AU328,'번호선택_참고표'!$G$55=$AU328,'번호선택_참고표'!$H$55=$AU328),1,0)</f>
        <v/>
      </c>
      <c r="AX328" s="64">
        <f>IF(AV328=6,6,IF(AND(AV328=5,AW328=1),5,IF(AND(AV328=5,AW328=0),4,IF(AV328=4,3,IF(AV328=3,2,0)))))</f>
        <v/>
      </c>
      <c r="AY328" s="64">
        <f>IF(AV328=6,"1등",IF(AND(AV328=5,AW328=1),"2등",IF(AND(AV328=5,AW328=0),"3등",IF(AV328=4,"4등",IF(AV328=3,"5등","-")))))</f>
        <v/>
      </c>
      <c r="AZ328" s="64">
        <f>AV328*10000+AW328*1000+ROW()</f>
        <v/>
      </c>
      <c r="BB328" s="63" t="inlineStr">
        <is>
          <t>6 12 13 17 32 44</t>
        </is>
      </c>
    </row>
    <row r="329">
      <c r="A329" s="64" t="n">
        <v>328</v>
      </c>
      <c r="B329" t="n">
        <v>1</v>
      </c>
      <c r="C329" t="n">
        <v>0</v>
      </c>
      <c r="D329" t="n">
        <v>0</v>
      </c>
      <c r="E329" t="n">
        <v>0</v>
      </c>
      <c r="F329" t="n">
        <v>0</v>
      </c>
      <c r="G329" t="n">
        <v>1</v>
      </c>
      <c r="H329" t="n">
        <v>0</v>
      </c>
      <c r="I329" t="n">
        <v>0</v>
      </c>
      <c r="J329" t="n">
        <v>1</v>
      </c>
      <c r="K329" t="n">
        <v>0</v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1</v>
      </c>
      <c r="R329" t="n">
        <v>1</v>
      </c>
      <c r="S329" t="n">
        <v>0</v>
      </c>
      <c r="T329" t="n">
        <v>0</v>
      </c>
      <c r="U329" t="n">
        <v>0</v>
      </c>
      <c r="V329" t="n">
        <v>0</v>
      </c>
      <c r="W329" t="n">
        <v>0</v>
      </c>
      <c r="X329" t="n">
        <v>0</v>
      </c>
      <c r="Y329" t="n">
        <v>0</v>
      </c>
      <c r="Z329" t="n">
        <v>0</v>
      </c>
      <c r="AA329" t="n">
        <v>0</v>
      </c>
      <c r="AB329" t="n">
        <v>0</v>
      </c>
      <c r="AC329" t="n">
        <v>1</v>
      </c>
      <c r="AD329" t="n">
        <v>0</v>
      </c>
      <c r="AE329" t="n">
        <v>0</v>
      </c>
      <c r="AF329" t="n">
        <v>0</v>
      </c>
      <c r="AG329" t="n">
        <v>0</v>
      </c>
      <c r="AH329" t="n">
        <v>0</v>
      </c>
      <c r="AI329" t="n">
        <v>0</v>
      </c>
      <c r="AJ329" t="n">
        <v>0</v>
      </c>
      <c r="AK329" t="n">
        <v>0</v>
      </c>
      <c r="AL329" t="n">
        <v>0</v>
      </c>
      <c r="AM329" t="n">
        <v>0</v>
      </c>
      <c r="AN329" t="n">
        <v>0</v>
      </c>
      <c r="AO329" t="n">
        <v>0</v>
      </c>
      <c r="AP329" t="n">
        <v>0</v>
      </c>
      <c r="AQ329" t="n">
        <v>0</v>
      </c>
      <c r="AR329" t="n">
        <v>0</v>
      </c>
      <c r="AS329" t="n">
        <v>0</v>
      </c>
      <c r="AT329" t="n">
        <v>0</v>
      </c>
      <c r="AU329" s="63" t="n">
        <v>24</v>
      </c>
      <c r="AV329" s="64">
        <f>IFERROR(INDEX($B329:$AT329,1,'번호선택_참고표'!$C$55),0)+IFERROR(INDEX($B329:$AT329,1,'번호선택_참고표'!$D$55),0)+IFERROR(INDEX($B329:$AT329,1,'번호선택_참고표'!$E$55),0)+IFERROR(INDEX($B329:$AT329,1,'번호선택_참고표'!$F$55),0)+IFERROR(INDEX($B329:$AT329,1,'번호선택_참고표'!$G$55),0)+IFERROR(INDEX($B329:$AT329,1,'번호선택_참고표'!$H$55),0)</f>
        <v/>
      </c>
      <c r="AW329" s="64">
        <f>IF(OR('번호선택_참고표'!$C$55=$AU329,'번호선택_참고표'!$D$55=$AU329,'번호선택_참고표'!$E$55=$AU329,'번호선택_참고표'!$F$55=$AU329,'번호선택_참고표'!$G$55=$AU329,'번호선택_참고표'!$H$55=$AU329),1,0)</f>
        <v/>
      </c>
      <c r="AX329" s="64">
        <f>IF(AV329=6,6,IF(AND(AV329=5,AW329=1),5,IF(AND(AV329=5,AW329=0),4,IF(AV329=4,3,IF(AV329=3,2,0)))))</f>
        <v/>
      </c>
      <c r="AY329" s="64">
        <f>IF(AV329=6,"1등",IF(AND(AV329=5,AW329=1),"2등",IF(AND(AV329=5,AW329=0),"3등",IF(AV329=4,"4등",IF(AV329=3,"5등","-")))))</f>
        <v/>
      </c>
      <c r="AZ329" s="64">
        <f>AV329*10000+AW329*1000+ROW()</f>
        <v/>
      </c>
      <c r="BB329" s="63" t="inlineStr">
        <is>
          <t>1 6 9 16 17 28</t>
        </is>
      </c>
    </row>
    <row r="330">
      <c r="A330" s="64" t="n">
        <v>329</v>
      </c>
      <c r="B330" t="n">
        <v>0</v>
      </c>
      <c r="C330" t="n">
        <v>0</v>
      </c>
      <c r="D330" t="n">
        <v>0</v>
      </c>
      <c r="E330" t="n">
        <v>0</v>
      </c>
      <c r="F330" t="n">
        <v>0</v>
      </c>
      <c r="G330" t="n">
        <v>0</v>
      </c>
      <c r="H330" t="n">
        <v>0</v>
      </c>
      <c r="I330" t="n">
        <v>0</v>
      </c>
      <c r="J330" t="n">
        <v>1</v>
      </c>
      <c r="K330" t="n">
        <v>0</v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0</v>
      </c>
      <c r="R330" t="n">
        <v>1</v>
      </c>
      <c r="S330" t="n">
        <v>0</v>
      </c>
      <c r="T330" t="n">
        <v>1</v>
      </c>
      <c r="U330" t="n">
        <v>0</v>
      </c>
      <c r="V330" t="n">
        <v>0</v>
      </c>
      <c r="W330" t="n">
        <v>0</v>
      </c>
      <c r="X330" t="n">
        <v>0</v>
      </c>
      <c r="Y330" t="n">
        <v>0</v>
      </c>
      <c r="Z330" t="n">
        <v>0</v>
      </c>
      <c r="AA330" t="n">
        <v>0</v>
      </c>
      <c r="AB330" t="n">
        <v>0</v>
      </c>
      <c r="AC330" t="n">
        <v>0</v>
      </c>
      <c r="AD330" t="n">
        <v>0</v>
      </c>
      <c r="AE330" t="n">
        <v>1</v>
      </c>
      <c r="AF330" t="n">
        <v>0</v>
      </c>
      <c r="AG330" t="n">
        <v>0</v>
      </c>
      <c r="AH330" t="n">
        <v>0</v>
      </c>
      <c r="AI330" t="n">
        <v>0</v>
      </c>
      <c r="AJ330" t="n">
        <v>1</v>
      </c>
      <c r="AK330" t="n">
        <v>0</v>
      </c>
      <c r="AL330" t="n">
        <v>0</v>
      </c>
      <c r="AM330" t="n">
        <v>0</v>
      </c>
      <c r="AN330" t="n">
        <v>0</v>
      </c>
      <c r="AO330" t="n">
        <v>0</v>
      </c>
      <c r="AP330" t="n">
        <v>0</v>
      </c>
      <c r="AQ330" t="n">
        <v>1</v>
      </c>
      <c r="AR330" t="n">
        <v>0</v>
      </c>
      <c r="AS330" t="n">
        <v>0</v>
      </c>
      <c r="AT330" t="n">
        <v>0</v>
      </c>
      <c r="AU330" s="63" t="n">
        <v>4</v>
      </c>
      <c r="AV330" s="64">
        <f>IFERROR(INDEX($B330:$AT330,1,'번호선택_참고표'!$C$55),0)+IFERROR(INDEX($B330:$AT330,1,'번호선택_참고표'!$D$55),0)+IFERROR(INDEX($B330:$AT330,1,'번호선택_참고표'!$E$55),0)+IFERROR(INDEX($B330:$AT330,1,'번호선택_참고표'!$F$55),0)+IFERROR(INDEX($B330:$AT330,1,'번호선택_참고표'!$G$55),0)+IFERROR(INDEX($B330:$AT330,1,'번호선택_참고표'!$H$55),0)</f>
        <v/>
      </c>
      <c r="AW330" s="64">
        <f>IF(OR('번호선택_참고표'!$C$55=$AU330,'번호선택_참고표'!$D$55=$AU330,'번호선택_참고표'!$E$55=$AU330,'번호선택_참고표'!$F$55=$AU330,'번호선택_참고표'!$G$55=$AU330,'번호선택_참고표'!$H$55=$AU330),1,0)</f>
        <v/>
      </c>
      <c r="AX330" s="64">
        <f>IF(AV330=6,6,IF(AND(AV330=5,AW330=1),5,IF(AND(AV330=5,AW330=0),4,IF(AV330=4,3,IF(AV330=3,2,0)))))</f>
        <v/>
      </c>
      <c r="AY330" s="64">
        <f>IF(AV330=6,"1등",IF(AND(AV330=5,AW330=1),"2등",IF(AND(AV330=5,AW330=0),"3등",IF(AV330=4,"4등",IF(AV330=3,"5등","-")))))</f>
        <v/>
      </c>
      <c r="AZ330" s="64">
        <f>AV330*10000+AW330*1000+ROW()</f>
        <v/>
      </c>
      <c r="BB330" s="63" t="inlineStr">
        <is>
          <t>9 17 19 30 35 42</t>
        </is>
      </c>
    </row>
    <row r="331">
      <c r="A331" s="64" t="n">
        <v>330</v>
      </c>
      <c r="B331" t="n">
        <v>0</v>
      </c>
      <c r="C331" t="n">
        <v>0</v>
      </c>
      <c r="D331" t="n">
        <v>1</v>
      </c>
      <c r="E331" t="n">
        <v>1</v>
      </c>
      <c r="F331" t="n">
        <v>0</v>
      </c>
      <c r="G331" t="n">
        <v>0</v>
      </c>
      <c r="H331" t="n">
        <v>0</v>
      </c>
      <c r="I331" t="n">
        <v>0</v>
      </c>
      <c r="J331" t="n">
        <v>0</v>
      </c>
      <c r="K331" t="n">
        <v>0</v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1</v>
      </c>
      <c r="R331" t="n">
        <v>1</v>
      </c>
      <c r="S331" t="n">
        <v>0</v>
      </c>
      <c r="T331" t="n">
        <v>1</v>
      </c>
      <c r="U331" t="n">
        <v>1</v>
      </c>
      <c r="V331" t="n">
        <v>0</v>
      </c>
      <c r="W331" t="n">
        <v>0</v>
      </c>
      <c r="X331" t="n">
        <v>0</v>
      </c>
      <c r="Y331" t="n">
        <v>0</v>
      </c>
      <c r="Z331" t="n">
        <v>0</v>
      </c>
      <c r="AA331" t="n">
        <v>0</v>
      </c>
      <c r="AB331" t="n">
        <v>0</v>
      </c>
      <c r="AC331" t="n">
        <v>0</v>
      </c>
      <c r="AD331" t="n">
        <v>0</v>
      </c>
      <c r="AE331" t="n">
        <v>0</v>
      </c>
      <c r="AF331" t="n">
        <v>0</v>
      </c>
      <c r="AG331" t="n">
        <v>0</v>
      </c>
      <c r="AH331" t="n">
        <v>0</v>
      </c>
      <c r="AI331" t="n">
        <v>0</v>
      </c>
      <c r="AJ331" t="n">
        <v>0</v>
      </c>
      <c r="AK331" t="n">
        <v>0</v>
      </c>
      <c r="AL331" t="n">
        <v>0</v>
      </c>
      <c r="AM331" t="n">
        <v>0</v>
      </c>
      <c r="AN331" t="n">
        <v>0</v>
      </c>
      <c r="AO331" t="n">
        <v>0</v>
      </c>
      <c r="AP331" t="n">
        <v>0</v>
      </c>
      <c r="AQ331" t="n">
        <v>0</v>
      </c>
      <c r="AR331" t="n">
        <v>0</v>
      </c>
      <c r="AS331" t="n">
        <v>0</v>
      </c>
      <c r="AT331" t="n">
        <v>0</v>
      </c>
      <c r="AU331" s="63" t="n">
        <v>23</v>
      </c>
      <c r="AV331" s="64">
        <f>IFERROR(INDEX($B331:$AT331,1,'번호선택_참고표'!$C$55),0)+IFERROR(INDEX($B331:$AT331,1,'번호선택_참고표'!$D$55),0)+IFERROR(INDEX($B331:$AT331,1,'번호선택_참고표'!$E$55),0)+IFERROR(INDEX($B331:$AT331,1,'번호선택_참고표'!$F$55),0)+IFERROR(INDEX($B331:$AT331,1,'번호선택_참고표'!$G$55),0)+IFERROR(INDEX($B331:$AT331,1,'번호선택_참고표'!$H$55),0)</f>
        <v/>
      </c>
      <c r="AW331" s="64">
        <f>IF(OR('번호선택_참고표'!$C$55=$AU331,'번호선택_참고표'!$D$55=$AU331,'번호선택_참고표'!$E$55=$AU331,'번호선택_참고표'!$F$55=$AU331,'번호선택_참고표'!$G$55=$AU331,'번호선택_참고표'!$H$55=$AU331),1,0)</f>
        <v/>
      </c>
      <c r="AX331" s="64">
        <f>IF(AV331=6,6,IF(AND(AV331=5,AW331=1),5,IF(AND(AV331=5,AW331=0),4,IF(AV331=4,3,IF(AV331=3,2,0)))))</f>
        <v/>
      </c>
      <c r="AY331" s="64">
        <f>IF(AV331=6,"1등",IF(AND(AV331=5,AW331=1),"2등",IF(AND(AV331=5,AW331=0),"3등",IF(AV331=4,"4등",IF(AV331=3,"5등","-")))))</f>
        <v/>
      </c>
      <c r="AZ331" s="64">
        <f>AV331*10000+AW331*1000+ROW()</f>
        <v/>
      </c>
      <c r="BB331" s="63" t="inlineStr">
        <is>
          <t>3 4 16 17 19 20</t>
        </is>
      </c>
    </row>
    <row r="332">
      <c r="A332" s="64" t="n">
        <v>331</v>
      </c>
      <c r="B332" t="n">
        <v>0</v>
      </c>
      <c r="C332" t="n">
        <v>0</v>
      </c>
      <c r="D332" t="n">
        <v>0</v>
      </c>
      <c r="E332" t="n">
        <v>1</v>
      </c>
      <c r="F332" t="n">
        <v>0</v>
      </c>
      <c r="G332" t="n">
        <v>0</v>
      </c>
      <c r="H332" t="n">
        <v>0</v>
      </c>
      <c r="I332" t="n">
        <v>0</v>
      </c>
      <c r="J332" t="n">
        <v>1</v>
      </c>
      <c r="K332" t="n">
        <v>0</v>
      </c>
      <c r="L332" t="n">
        <v>0</v>
      </c>
      <c r="M332" t="n">
        <v>0</v>
      </c>
      <c r="N332" t="n">
        <v>0</v>
      </c>
      <c r="O332" t="n">
        <v>1</v>
      </c>
      <c r="P332" t="n">
        <v>0</v>
      </c>
      <c r="Q332" t="n">
        <v>0</v>
      </c>
      <c r="R332" t="n">
        <v>0</v>
      </c>
      <c r="S332" t="n">
        <v>0</v>
      </c>
      <c r="T332" t="n">
        <v>0</v>
      </c>
      <c r="U332" t="n">
        <v>0</v>
      </c>
      <c r="V332" t="n">
        <v>0</v>
      </c>
      <c r="W332" t="n">
        <v>0</v>
      </c>
      <c r="X332" t="n">
        <v>0</v>
      </c>
      <c r="Y332" t="n">
        <v>0</v>
      </c>
      <c r="Z332" t="n">
        <v>0</v>
      </c>
      <c r="AA332" t="n">
        <v>1</v>
      </c>
      <c r="AB332" t="n">
        <v>0</v>
      </c>
      <c r="AC332" t="n">
        <v>0</v>
      </c>
      <c r="AD332" t="n">
        <v>0</v>
      </c>
      <c r="AE332" t="n">
        <v>0</v>
      </c>
      <c r="AF332" t="n">
        <v>1</v>
      </c>
      <c r="AG332" t="n">
        <v>0</v>
      </c>
      <c r="AH332" t="n">
        <v>0</v>
      </c>
      <c r="AI332" t="n">
        <v>0</v>
      </c>
      <c r="AJ332" t="n">
        <v>0</v>
      </c>
      <c r="AK332" t="n">
        <v>0</v>
      </c>
      <c r="AL332" t="n">
        <v>0</v>
      </c>
      <c r="AM332" t="n">
        <v>0</v>
      </c>
      <c r="AN332" t="n">
        <v>0</v>
      </c>
      <c r="AO332" t="n">
        <v>0</v>
      </c>
      <c r="AP332" t="n">
        <v>0</v>
      </c>
      <c r="AQ332" t="n">
        <v>0</v>
      </c>
      <c r="AR332" t="n">
        <v>0</v>
      </c>
      <c r="AS332" t="n">
        <v>1</v>
      </c>
      <c r="AT332" t="n">
        <v>0</v>
      </c>
      <c r="AU332" s="63" t="n">
        <v>39</v>
      </c>
      <c r="AV332" s="64">
        <f>IFERROR(INDEX($B332:$AT332,1,'번호선택_참고표'!$C$55),0)+IFERROR(INDEX($B332:$AT332,1,'번호선택_참고표'!$D$55),0)+IFERROR(INDEX($B332:$AT332,1,'번호선택_참고표'!$E$55),0)+IFERROR(INDEX($B332:$AT332,1,'번호선택_참고표'!$F$55),0)+IFERROR(INDEX($B332:$AT332,1,'번호선택_참고표'!$G$55),0)+IFERROR(INDEX($B332:$AT332,1,'번호선택_참고표'!$H$55),0)</f>
        <v/>
      </c>
      <c r="AW332" s="64">
        <f>IF(OR('번호선택_참고표'!$C$55=$AU332,'번호선택_참고표'!$D$55=$AU332,'번호선택_참고표'!$E$55=$AU332,'번호선택_참고표'!$F$55=$AU332,'번호선택_참고표'!$G$55=$AU332,'번호선택_참고표'!$H$55=$AU332),1,0)</f>
        <v/>
      </c>
      <c r="AX332" s="64">
        <f>IF(AV332=6,6,IF(AND(AV332=5,AW332=1),5,IF(AND(AV332=5,AW332=0),4,IF(AV332=4,3,IF(AV332=3,2,0)))))</f>
        <v/>
      </c>
      <c r="AY332" s="64">
        <f>IF(AV332=6,"1등",IF(AND(AV332=5,AW332=1),"2등",IF(AND(AV332=5,AW332=0),"3등",IF(AV332=4,"4등",IF(AV332=3,"5등","-")))))</f>
        <v/>
      </c>
      <c r="AZ332" s="64">
        <f>AV332*10000+AW332*1000+ROW()</f>
        <v/>
      </c>
      <c r="BB332" s="63" t="inlineStr">
        <is>
          <t>4 9 14 26 31 44</t>
        </is>
      </c>
    </row>
    <row r="333">
      <c r="A333" s="64" t="n">
        <v>332</v>
      </c>
      <c r="B333" t="n">
        <v>0</v>
      </c>
      <c r="C333" t="n">
        <v>0</v>
      </c>
      <c r="D333" t="n">
        <v>0</v>
      </c>
      <c r="E333" t="n">
        <v>0</v>
      </c>
      <c r="F333" t="n">
        <v>0</v>
      </c>
      <c r="G333" t="n">
        <v>0</v>
      </c>
      <c r="H333" t="n">
        <v>0</v>
      </c>
      <c r="I333" t="n">
        <v>0</v>
      </c>
      <c r="J333" t="n">
        <v>0</v>
      </c>
      <c r="K333" t="n">
        <v>0</v>
      </c>
      <c r="L333" t="n">
        <v>0</v>
      </c>
      <c r="M333" t="n">
        <v>0</v>
      </c>
      <c r="N333" t="n">
        <v>0</v>
      </c>
      <c r="O333" t="n">
        <v>0</v>
      </c>
      <c r="P333" t="n">
        <v>0</v>
      </c>
      <c r="Q333" t="n">
        <v>1</v>
      </c>
      <c r="R333" t="n">
        <v>1</v>
      </c>
      <c r="S333" t="n">
        <v>0</v>
      </c>
      <c r="T333" t="n">
        <v>0</v>
      </c>
      <c r="U333" t="n">
        <v>0</v>
      </c>
      <c r="V333" t="n">
        <v>0</v>
      </c>
      <c r="W333" t="n">
        <v>0</v>
      </c>
      <c r="X333" t="n">
        <v>0</v>
      </c>
      <c r="Y333" t="n">
        <v>0</v>
      </c>
      <c r="Z333" t="n">
        <v>0</v>
      </c>
      <c r="AA333" t="n">
        <v>0</v>
      </c>
      <c r="AB333" t="n">
        <v>0</v>
      </c>
      <c r="AC333" t="n">
        <v>0</v>
      </c>
      <c r="AD333" t="n">
        <v>0</v>
      </c>
      <c r="AE333" t="n">
        <v>0</v>
      </c>
      <c r="AF333" t="n">
        <v>0</v>
      </c>
      <c r="AG333" t="n">
        <v>0</v>
      </c>
      <c r="AH333" t="n">
        <v>0</v>
      </c>
      <c r="AI333" t="n">
        <v>1</v>
      </c>
      <c r="AJ333" t="n">
        <v>0</v>
      </c>
      <c r="AK333" t="n">
        <v>1</v>
      </c>
      <c r="AL333" t="n">
        <v>0</v>
      </c>
      <c r="AM333" t="n">
        <v>0</v>
      </c>
      <c r="AN333" t="n">
        <v>0</v>
      </c>
      <c r="AO333" t="n">
        <v>0</v>
      </c>
      <c r="AP333" t="n">
        <v>0</v>
      </c>
      <c r="AQ333" t="n">
        <v>1</v>
      </c>
      <c r="AR333" t="n">
        <v>0</v>
      </c>
      <c r="AS333" t="n">
        <v>0</v>
      </c>
      <c r="AT333" t="n">
        <v>1</v>
      </c>
      <c r="AU333" s="63" t="n">
        <v>3</v>
      </c>
      <c r="AV333" s="64">
        <f>IFERROR(INDEX($B333:$AT333,1,'번호선택_참고표'!$C$55),0)+IFERROR(INDEX($B333:$AT333,1,'번호선택_참고표'!$D$55),0)+IFERROR(INDEX($B333:$AT333,1,'번호선택_참고표'!$E$55),0)+IFERROR(INDEX($B333:$AT333,1,'번호선택_참고표'!$F$55),0)+IFERROR(INDEX($B333:$AT333,1,'번호선택_참고표'!$G$55),0)+IFERROR(INDEX($B333:$AT333,1,'번호선택_참고표'!$H$55),0)</f>
        <v/>
      </c>
      <c r="AW333" s="64">
        <f>IF(OR('번호선택_참고표'!$C$55=$AU333,'번호선택_참고표'!$D$55=$AU333,'번호선택_참고표'!$E$55=$AU333,'번호선택_참고표'!$F$55=$AU333,'번호선택_참고표'!$G$55=$AU333,'번호선택_참고표'!$H$55=$AU333),1,0)</f>
        <v/>
      </c>
      <c r="AX333" s="64">
        <f>IF(AV333=6,6,IF(AND(AV333=5,AW333=1),5,IF(AND(AV333=5,AW333=0),4,IF(AV333=4,3,IF(AV333=3,2,0)))))</f>
        <v/>
      </c>
      <c r="AY333" s="64">
        <f>IF(AV333=6,"1등",IF(AND(AV333=5,AW333=1),"2등",IF(AND(AV333=5,AW333=0),"3등",IF(AV333=4,"4등",IF(AV333=3,"5등","-")))))</f>
        <v/>
      </c>
      <c r="AZ333" s="64">
        <f>AV333*10000+AW333*1000+ROW()</f>
        <v/>
      </c>
      <c r="BB333" s="63" t="inlineStr">
        <is>
          <t>16 17 34 36 42 45</t>
        </is>
      </c>
    </row>
    <row r="334">
      <c r="A334" s="64" t="n">
        <v>333</v>
      </c>
      <c r="B334" t="n">
        <v>0</v>
      </c>
      <c r="C334" t="n">
        <v>0</v>
      </c>
      <c r="D334" t="n">
        <v>0</v>
      </c>
      <c r="E334" t="n">
        <v>0</v>
      </c>
      <c r="F334" t="n">
        <v>1</v>
      </c>
      <c r="G334" t="n">
        <v>0</v>
      </c>
      <c r="H334" t="n">
        <v>0</v>
      </c>
      <c r="I334" t="n">
        <v>0</v>
      </c>
      <c r="J334" t="n">
        <v>0</v>
      </c>
      <c r="K334" t="n">
        <v>0</v>
      </c>
      <c r="L334" t="n">
        <v>0</v>
      </c>
      <c r="M334" t="n">
        <v>0</v>
      </c>
      <c r="N334" t="n">
        <v>0</v>
      </c>
      <c r="O334" t="n">
        <v>1</v>
      </c>
      <c r="P334" t="n">
        <v>0</v>
      </c>
      <c r="Q334" t="n">
        <v>0</v>
      </c>
      <c r="R334" t="n">
        <v>0</v>
      </c>
      <c r="S334" t="n">
        <v>0</v>
      </c>
      <c r="T334" t="n">
        <v>0</v>
      </c>
      <c r="U334" t="n">
        <v>0</v>
      </c>
      <c r="V334" t="n">
        <v>0</v>
      </c>
      <c r="W334" t="n">
        <v>0</v>
      </c>
      <c r="X334" t="n">
        <v>0</v>
      </c>
      <c r="Y334" t="n">
        <v>0</v>
      </c>
      <c r="Z334" t="n">
        <v>0</v>
      </c>
      <c r="AA334" t="n">
        <v>0</v>
      </c>
      <c r="AB334" t="n">
        <v>1</v>
      </c>
      <c r="AC334" t="n">
        <v>0</v>
      </c>
      <c r="AD334" t="n">
        <v>0</v>
      </c>
      <c r="AE334" t="n">
        <v>1</v>
      </c>
      <c r="AF334" t="n">
        <v>0</v>
      </c>
      <c r="AG334" t="n">
        <v>0</v>
      </c>
      <c r="AH334" t="n">
        <v>0</v>
      </c>
      <c r="AI334" t="n">
        <v>0</v>
      </c>
      <c r="AJ334" t="n">
        <v>0</v>
      </c>
      <c r="AK334" t="n">
        <v>0</v>
      </c>
      <c r="AL334" t="n">
        <v>0</v>
      </c>
      <c r="AM334" t="n">
        <v>0</v>
      </c>
      <c r="AN334" t="n">
        <v>1</v>
      </c>
      <c r="AO334" t="n">
        <v>0</v>
      </c>
      <c r="AP334" t="n">
        <v>0</v>
      </c>
      <c r="AQ334" t="n">
        <v>0</v>
      </c>
      <c r="AR334" t="n">
        <v>1</v>
      </c>
      <c r="AS334" t="n">
        <v>0</v>
      </c>
      <c r="AT334" t="n">
        <v>0</v>
      </c>
      <c r="AU334" s="63" t="n">
        <v>35</v>
      </c>
      <c r="AV334" s="64">
        <f>IFERROR(INDEX($B334:$AT334,1,'번호선택_참고표'!$C$55),0)+IFERROR(INDEX($B334:$AT334,1,'번호선택_참고표'!$D$55),0)+IFERROR(INDEX($B334:$AT334,1,'번호선택_참고표'!$E$55),0)+IFERROR(INDEX($B334:$AT334,1,'번호선택_참고표'!$F$55),0)+IFERROR(INDEX($B334:$AT334,1,'번호선택_참고표'!$G$55),0)+IFERROR(INDEX($B334:$AT334,1,'번호선택_참고표'!$H$55),0)</f>
        <v/>
      </c>
      <c r="AW334" s="64">
        <f>IF(OR('번호선택_참고표'!$C$55=$AU334,'번호선택_참고표'!$D$55=$AU334,'번호선택_참고표'!$E$55=$AU334,'번호선택_참고표'!$F$55=$AU334,'번호선택_참고표'!$G$55=$AU334,'번호선택_참고표'!$H$55=$AU334),1,0)</f>
        <v/>
      </c>
      <c r="AX334" s="64">
        <f>IF(AV334=6,6,IF(AND(AV334=5,AW334=1),5,IF(AND(AV334=5,AW334=0),4,IF(AV334=4,3,IF(AV334=3,2,0)))))</f>
        <v/>
      </c>
      <c r="AY334" s="64">
        <f>IF(AV334=6,"1등",IF(AND(AV334=5,AW334=1),"2등",IF(AND(AV334=5,AW334=0),"3등",IF(AV334=4,"4등",IF(AV334=3,"5등","-")))))</f>
        <v/>
      </c>
      <c r="AZ334" s="64">
        <f>AV334*10000+AW334*1000+ROW()</f>
        <v/>
      </c>
      <c r="BB334" s="63" t="inlineStr">
        <is>
          <t>5 14 27 30 39 43</t>
        </is>
      </c>
    </row>
    <row r="335">
      <c r="A335" s="64" t="n">
        <v>334</v>
      </c>
      <c r="B335" t="n">
        <v>0</v>
      </c>
      <c r="C335" t="n">
        <v>0</v>
      </c>
      <c r="D335" t="n">
        <v>0</v>
      </c>
      <c r="E335" t="n">
        <v>0</v>
      </c>
      <c r="F335" t="n">
        <v>0</v>
      </c>
      <c r="G335" t="n">
        <v>0</v>
      </c>
      <c r="H335" t="n">
        <v>0</v>
      </c>
      <c r="I335" t="n">
        <v>0</v>
      </c>
      <c r="J335" t="n">
        <v>0</v>
      </c>
      <c r="K335" t="n">
        <v>0</v>
      </c>
      <c r="L335" t="n">
        <v>0</v>
      </c>
      <c r="M335" t="n">
        <v>0</v>
      </c>
      <c r="N335" t="n">
        <v>1</v>
      </c>
      <c r="O335" t="n">
        <v>0</v>
      </c>
      <c r="P335" t="n">
        <v>1</v>
      </c>
      <c r="Q335" t="n">
        <v>0</v>
      </c>
      <c r="R335" t="n">
        <v>0</v>
      </c>
      <c r="S335" t="n">
        <v>0</v>
      </c>
      <c r="T335" t="n">
        <v>0</v>
      </c>
      <c r="U335" t="n">
        <v>0</v>
      </c>
      <c r="V335" t="n">
        <v>1</v>
      </c>
      <c r="W335" t="n">
        <v>0</v>
      </c>
      <c r="X335" t="n">
        <v>0</v>
      </c>
      <c r="Y335" t="n">
        <v>0</v>
      </c>
      <c r="Z335" t="n">
        <v>0</v>
      </c>
      <c r="AA335" t="n">
        <v>0</v>
      </c>
      <c r="AB335" t="n">
        <v>0</v>
      </c>
      <c r="AC335" t="n">
        <v>0</v>
      </c>
      <c r="AD335" t="n">
        <v>1</v>
      </c>
      <c r="AE335" t="n">
        <v>0</v>
      </c>
      <c r="AF335" t="n">
        <v>0</v>
      </c>
      <c r="AG335" t="n">
        <v>0</v>
      </c>
      <c r="AH335" t="n">
        <v>0</v>
      </c>
      <c r="AI335" t="n">
        <v>0</v>
      </c>
      <c r="AJ335" t="n">
        <v>0</v>
      </c>
      <c r="AK335" t="n">
        <v>0</v>
      </c>
      <c r="AL335" t="n">
        <v>0</v>
      </c>
      <c r="AM335" t="n">
        <v>0</v>
      </c>
      <c r="AN335" t="n">
        <v>1</v>
      </c>
      <c r="AO335" t="n">
        <v>0</v>
      </c>
      <c r="AP335" t="n">
        <v>0</v>
      </c>
      <c r="AQ335" t="n">
        <v>0</v>
      </c>
      <c r="AR335" t="n">
        <v>1</v>
      </c>
      <c r="AS335" t="n">
        <v>0</v>
      </c>
      <c r="AT335" t="n">
        <v>0</v>
      </c>
      <c r="AU335" s="63" t="n">
        <v>33</v>
      </c>
      <c r="AV335" s="64">
        <f>IFERROR(INDEX($B335:$AT335,1,'번호선택_참고표'!$C$55),0)+IFERROR(INDEX($B335:$AT335,1,'번호선택_참고표'!$D$55),0)+IFERROR(INDEX($B335:$AT335,1,'번호선택_참고표'!$E$55),0)+IFERROR(INDEX($B335:$AT335,1,'번호선택_참고표'!$F$55),0)+IFERROR(INDEX($B335:$AT335,1,'번호선택_참고표'!$G$55),0)+IFERROR(INDEX($B335:$AT335,1,'번호선택_참고표'!$H$55),0)</f>
        <v/>
      </c>
      <c r="AW335" s="64">
        <f>IF(OR('번호선택_참고표'!$C$55=$AU335,'번호선택_참고표'!$D$55=$AU335,'번호선택_참고표'!$E$55=$AU335,'번호선택_참고표'!$F$55=$AU335,'번호선택_참고표'!$G$55=$AU335,'번호선택_참고표'!$H$55=$AU335),1,0)</f>
        <v/>
      </c>
      <c r="AX335" s="64">
        <f>IF(AV335=6,6,IF(AND(AV335=5,AW335=1),5,IF(AND(AV335=5,AW335=0),4,IF(AV335=4,3,IF(AV335=3,2,0)))))</f>
        <v/>
      </c>
      <c r="AY335" s="64">
        <f>IF(AV335=6,"1등",IF(AND(AV335=5,AW335=1),"2등",IF(AND(AV335=5,AW335=0),"3등",IF(AV335=4,"4등",IF(AV335=3,"5등","-")))))</f>
        <v/>
      </c>
      <c r="AZ335" s="64">
        <f>AV335*10000+AW335*1000+ROW()</f>
        <v/>
      </c>
      <c r="BB335" s="63" t="inlineStr">
        <is>
          <t>13 15 21 29 39 43</t>
        </is>
      </c>
    </row>
    <row r="336">
      <c r="A336" s="64" t="n">
        <v>335</v>
      </c>
      <c r="B336" t="n">
        <v>0</v>
      </c>
      <c r="C336" t="n">
        <v>0</v>
      </c>
      <c r="D336" t="n">
        <v>0</v>
      </c>
      <c r="E336" t="n">
        <v>0</v>
      </c>
      <c r="F336" t="n">
        <v>1</v>
      </c>
      <c r="G336" t="n">
        <v>0</v>
      </c>
      <c r="H336" t="n">
        <v>0</v>
      </c>
      <c r="I336" t="n">
        <v>0</v>
      </c>
      <c r="J336" t="n">
        <v>1</v>
      </c>
      <c r="K336" t="n">
        <v>0</v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1</v>
      </c>
      <c r="R336" t="n">
        <v>0</v>
      </c>
      <c r="S336" t="n">
        <v>0</v>
      </c>
      <c r="T336" t="n">
        <v>0</v>
      </c>
      <c r="U336" t="n">
        <v>0</v>
      </c>
      <c r="V336" t="n">
        <v>0</v>
      </c>
      <c r="W336" t="n">
        <v>0</v>
      </c>
      <c r="X336" t="n">
        <v>1</v>
      </c>
      <c r="Y336" t="n">
        <v>0</v>
      </c>
      <c r="Z336" t="n">
        <v>0</v>
      </c>
      <c r="AA336" t="n">
        <v>1</v>
      </c>
      <c r="AB336" t="n">
        <v>0</v>
      </c>
      <c r="AC336" t="n">
        <v>0</v>
      </c>
      <c r="AD336" t="n">
        <v>0</v>
      </c>
      <c r="AE336" t="n">
        <v>0</v>
      </c>
      <c r="AF336" t="n">
        <v>0</v>
      </c>
      <c r="AG336" t="n">
        <v>0</v>
      </c>
      <c r="AH336" t="n">
        <v>0</v>
      </c>
      <c r="AI336" t="n">
        <v>0</v>
      </c>
      <c r="AJ336" t="n">
        <v>0</v>
      </c>
      <c r="AK336" t="n">
        <v>0</v>
      </c>
      <c r="AL336" t="n">
        <v>0</v>
      </c>
      <c r="AM336" t="n">
        <v>0</v>
      </c>
      <c r="AN336" t="n">
        <v>0</v>
      </c>
      <c r="AO336" t="n">
        <v>0</v>
      </c>
      <c r="AP336" t="n">
        <v>0</v>
      </c>
      <c r="AQ336" t="n">
        <v>0</v>
      </c>
      <c r="AR336" t="n">
        <v>0</v>
      </c>
      <c r="AS336" t="n">
        <v>0</v>
      </c>
      <c r="AT336" t="n">
        <v>1</v>
      </c>
      <c r="AU336" s="63" t="n">
        <v>21</v>
      </c>
      <c r="AV336" s="64">
        <f>IFERROR(INDEX($B336:$AT336,1,'번호선택_참고표'!$C$55),0)+IFERROR(INDEX($B336:$AT336,1,'번호선택_참고표'!$D$55),0)+IFERROR(INDEX($B336:$AT336,1,'번호선택_참고표'!$E$55),0)+IFERROR(INDEX($B336:$AT336,1,'번호선택_참고표'!$F$55),0)+IFERROR(INDEX($B336:$AT336,1,'번호선택_참고표'!$G$55),0)+IFERROR(INDEX($B336:$AT336,1,'번호선택_참고표'!$H$55),0)</f>
        <v/>
      </c>
      <c r="AW336" s="64">
        <f>IF(OR('번호선택_참고표'!$C$55=$AU336,'번호선택_참고표'!$D$55=$AU336,'번호선택_참고표'!$E$55=$AU336,'번호선택_참고표'!$F$55=$AU336,'번호선택_참고표'!$G$55=$AU336,'번호선택_참고표'!$H$55=$AU336),1,0)</f>
        <v/>
      </c>
      <c r="AX336" s="64">
        <f>IF(AV336=6,6,IF(AND(AV336=5,AW336=1),5,IF(AND(AV336=5,AW336=0),4,IF(AV336=4,3,IF(AV336=3,2,0)))))</f>
        <v/>
      </c>
      <c r="AY336" s="64">
        <f>IF(AV336=6,"1등",IF(AND(AV336=5,AW336=1),"2등",IF(AND(AV336=5,AW336=0),"3등",IF(AV336=4,"4등",IF(AV336=3,"5등","-")))))</f>
        <v/>
      </c>
      <c r="AZ336" s="64">
        <f>AV336*10000+AW336*1000+ROW()</f>
        <v/>
      </c>
      <c r="BB336" s="63" t="inlineStr">
        <is>
          <t>5 9 16 23 26 45</t>
        </is>
      </c>
    </row>
    <row r="337">
      <c r="A337" s="64" t="n">
        <v>336</v>
      </c>
      <c r="B337" t="n">
        <v>0</v>
      </c>
      <c r="C337" t="n">
        <v>0</v>
      </c>
      <c r="D337" t="n">
        <v>1</v>
      </c>
      <c r="E337" t="n">
        <v>0</v>
      </c>
      <c r="F337" t="n">
        <v>1</v>
      </c>
      <c r="G337" t="n">
        <v>0</v>
      </c>
      <c r="H337" t="n">
        <v>0</v>
      </c>
      <c r="I337" t="n">
        <v>0</v>
      </c>
      <c r="J337" t="n">
        <v>0</v>
      </c>
      <c r="K337" t="n">
        <v>0</v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0</v>
      </c>
      <c r="R337" t="n">
        <v>0</v>
      </c>
      <c r="S337" t="n">
        <v>0</v>
      </c>
      <c r="T337" t="n">
        <v>0</v>
      </c>
      <c r="U337" t="n">
        <v>1</v>
      </c>
      <c r="V337" t="n">
        <v>0</v>
      </c>
      <c r="W337" t="n">
        <v>0</v>
      </c>
      <c r="X337" t="n">
        <v>0</v>
      </c>
      <c r="Y337" t="n">
        <v>0</v>
      </c>
      <c r="Z337" t="n">
        <v>0</v>
      </c>
      <c r="AA337" t="n">
        <v>0</v>
      </c>
      <c r="AB337" t="n">
        <v>0</v>
      </c>
      <c r="AC337" t="n">
        <v>0</v>
      </c>
      <c r="AD337" t="n">
        <v>0</v>
      </c>
      <c r="AE337" t="n">
        <v>0</v>
      </c>
      <c r="AF337" t="n">
        <v>0</v>
      </c>
      <c r="AG337" t="n">
        <v>0</v>
      </c>
      <c r="AH337" t="n">
        <v>0</v>
      </c>
      <c r="AI337" t="n">
        <v>1</v>
      </c>
      <c r="AJ337" t="n">
        <v>1</v>
      </c>
      <c r="AK337" t="n">
        <v>0</v>
      </c>
      <c r="AL337" t="n">
        <v>0</v>
      </c>
      <c r="AM337" t="n">
        <v>0</v>
      </c>
      <c r="AN337" t="n">
        <v>0</v>
      </c>
      <c r="AO337" t="n">
        <v>0</v>
      </c>
      <c r="AP337" t="n">
        <v>0</v>
      </c>
      <c r="AQ337" t="n">
        <v>0</v>
      </c>
      <c r="AR337" t="n">
        <v>0</v>
      </c>
      <c r="AS337" t="n">
        <v>1</v>
      </c>
      <c r="AT337" t="n">
        <v>0</v>
      </c>
      <c r="AU337" s="63" t="n">
        <v>16</v>
      </c>
      <c r="AV337" s="64">
        <f>IFERROR(INDEX($B337:$AT337,1,'번호선택_참고표'!$C$55),0)+IFERROR(INDEX($B337:$AT337,1,'번호선택_참고표'!$D$55),0)+IFERROR(INDEX($B337:$AT337,1,'번호선택_참고표'!$E$55),0)+IFERROR(INDEX($B337:$AT337,1,'번호선택_참고표'!$F$55),0)+IFERROR(INDEX($B337:$AT337,1,'번호선택_참고표'!$G$55),0)+IFERROR(INDEX($B337:$AT337,1,'번호선택_참고표'!$H$55),0)</f>
        <v/>
      </c>
      <c r="AW337" s="64">
        <f>IF(OR('번호선택_참고표'!$C$55=$AU337,'번호선택_참고표'!$D$55=$AU337,'번호선택_참고표'!$E$55=$AU337,'번호선택_참고표'!$F$55=$AU337,'번호선택_참고표'!$G$55=$AU337,'번호선택_참고표'!$H$55=$AU337),1,0)</f>
        <v/>
      </c>
      <c r="AX337" s="64">
        <f>IF(AV337=6,6,IF(AND(AV337=5,AW337=1),5,IF(AND(AV337=5,AW337=0),4,IF(AV337=4,3,IF(AV337=3,2,0)))))</f>
        <v/>
      </c>
      <c r="AY337" s="64">
        <f>IF(AV337=6,"1등",IF(AND(AV337=5,AW337=1),"2등",IF(AND(AV337=5,AW337=0),"3등",IF(AV337=4,"4등",IF(AV337=3,"5등","-")))))</f>
        <v/>
      </c>
      <c r="AZ337" s="64">
        <f>AV337*10000+AW337*1000+ROW()</f>
        <v/>
      </c>
      <c r="BB337" s="63" t="inlineStr">
        <is>
          <t>3 5 20 34 35 44</t>
        </is>
      </c>
    </row>
    <row r="338">
      <c r="A338" s="64" t="n">
        <v>337</v>
      </c>
      <c r="B338" t="n">
        <v>1</v>
      </c>
      <c r="C338" t="n">
        <v>0</v>
      </c>
      <c r="D338" t="n">
        <v>0</v>
      </c>
      <c r="E338" t="n">
        <v>0</v>
      </c>
      <c r="F338" t="n">
        <v>1</v>
      </c>
      <c r="G338" t="n">
        <v>0</v>
      </c>
      <c r="H338" t="n">
        <v>0</v>
      </c>
      <c r="I338" t="n">
        <v>0</v>
      </c>
      <c r="J338" t="n">
        <v>0</v>
      </c>
      <c r="K338" t="n">
        <v>0</v>
      </c>
      <c r="L338" t="n">
        <v>0</v>
      </c>
      <c r="M338" t="n">
        <v>0</v>
      </c>
      <c r="N338" t="n">
        <v>0</v>
      </c>
      <c r="O338" t="n">
        <v>1</v>
      </c>
      <c r="P338" t="n">
        <v>0</v>
      </c>
      <c r="Q338" t="n">
        <v>0</v>
      </c>
      <c r="R338" t="n">
        <v>0</v>
      </c>
      <c r="S338" t="n">
        <v>1</v>
      </c>
      <c r="T338" t="n">
        <v>0</v>
      </c>
      <c r="U338" t="n">
        <v>0</v>
      </c>
      <c r="V338" t="n">
        <v>0</v>
      </c>
      <c r="W338" t="n">
        <v>0</v>
      </c>
      <c r="X338" t="n">
        <v>0</v>
      </c>
      <c r="Y338" t="n">
        <v>0</v>
      </c>
      <c r="Z338" t="n">
        <v>0</v>
      </c>
      <c r="AA338" t="n">
        <v>0</v>
      </c>
      <c r="AB338" t="n">
        <v>0</v>
      </c>
      <c r="AC338" t="n">
        <v>0</v>
      </c>
      <c r="AD338" t="n">
        <v>0</v>
      </c>
      <c r="AE338" t="n">
        <v>0</v>
      </c>
      <c r="AF338" t="n">
        <v>0</v>
      </c>
      <c r="AG338" t="n">
        <v>1</v>
      </c>
      <c r="AH338" t="n">
        <v>0</v>
      </c>
      <c r="AI338" t="n">
        <v>0</v>
      </c>
      <c r="AJ338" t="n">
        <v>0</v>
      </c>
      <c r="AK338" t="n">
        <v>0</v>
      </c>
      <c r="AL338" t="n">
        <v>1</v>
      </c>
      <c r="AM338" t="n">
        <v>0</v>
      </c>
      <c r="AN338" t="n">
        <v>0</v>
      </c>
      <c r="AO338" t="n">
        <v>0</v>
      </c>
      <c r="AP338" t="n">
        <v>0</v>
      </c>
      <c r="AQ338" t="n">
        <v>0</v>
      </c>
      <c r="AR338" t="n">
        <v>0</v>
      </c>
      <c r="AS338" t="n">
        <v>0</v>
      </c>
      <c r="AT338" t="n">
        <v>0</v>
      </c>
      <c r="AU338" s="63" t="n">
        <v>4</v>
      </c>
      <c r="AV338" s="64">
        <f>IFERROR(INDEX($B338:$AT338,1,'번호선택_참고표'!$C$55),0)+IFERROR(INDEX($B338:$AT338,1,'번호선택_참고표'!$D$55),0)+IFERROR(INDEX($B338:$AT338,1,'번호선택_참고표'!$E$55),0)+IFERROR(INDEX($B338:$AT338,1,'번호선택_참고표'!$F$55),0)+IFERROR(INDEX($B338:$AT338,1,'번호선택_참고표'!$G$55),0)+IFERROR(INDEX($B338:$AT338,1,'번호선택_참고표'!$H$55),0)</f>
        <v/>
      </c>
      <c r="AW338" s="64">
        <f>IF(OR('번호선택_참고표'!$C$55=$AU338,'번호선택_참고표'!$D$55=$AU338,'번호선택_참고표'!$E$55=$AU338,'번호선택_참고표'!$F$55=$AU338,'번호선택_참고표'!$G$55=$AU338,'번호선택_참고표'!$H$55=$AU338),1,0)</f>
        <v/>
      </c>
      <c r="AX338" s="64">
        <f>IF(AV338=6,6,IF(AND(AV338=5,AW338=1),5,IF(AND(AV338=5,AW338=0),4,IF(AV338=4,3,IF(AV338=3,2,0)))))</f>
        <v/>
      </c>
      <c r="AY338" s="64">
        <f>IF(AV338=6,"1등",IF(AND(AV338=5,AW338=1),"2등",IF(AND(AV338=5,AW338=0),"3등",IF(AV338=4,"4등",IF(AV338=3,"5등","-")))))</f>
        <v/>
      </c>
      <c r="AZ338" s="64">
        <f>AV338*10000+AW338*1000+ROW()</f>
        <v/>
      </c>
      <c r="BB338" s="63" t="inlineStr">
        <is>
          <t>1 5 14 18 32 37</t>
        </is>
      </c>
    </row>
    <row r="339">
      <c r="A339" s="64" t="n">
        <v>338</v>
      </c>
      <c r="B339" t="n">
        <v>0</v>
      </c>
      <c r="C339" t="n">
        <v>1</v>
      </c>
      <c r="D339" t="n">
        <v>0</v>
      </c>
      <c r="E339" t="n">
        <v>0</v>
      </c>
      <c r="F339" t="n">
        <v>0</v>
      </c>
      <c r="G339" t="n">
        <v>0</v>
      </c>
      <c r="H339" t="n">
        <v>0</v>
      </c>
      <c r="I339" t="n">
        <v>0</v>
      </c>
      <c r="J339" t="n">
        <v>0</v>
      </c>
      <c r="K339" t="n">
        <v>0</v>
      </c>
      <c r="L339" t="n">
        <v>0</v>
      </c>
      <c r="M339" t="n">
        <v>0</v>
      </c>
      <c r="N339" t="n">
        <v>1</v>
      </c>
      <c r="O339" t="n">
        <v>0</v>
      </c>
      <c r="P339" t="n">
        <v>0</v>
      </c>
      <c r="Q339" t="n">
        <v>0</v>
      </c>
      <c r="R339" t="n">
        <v>0</v>
      </c>
      <c r="S339" t="n">
        <v>0</v>
      </c>
      <c r="T339" t="n">
        <v>0</v>
      </c>
      <c r="U339" t="n">
        <v>0</v>
      </c>
      <c r="V339" t="n">
        <v>0</v>
      </c>
      <c r="W339" t="n">
        <v>0</v>
      </c>
      <c r="X339" t="n">
        <v>0</v>
      </c>
      <c r="Y339" t="n">
        <v>0</v>
      </c>
      <c r="Z339" t="n">
        <v>0</v>
      </c>
      <c r="AA339" t="n">
        <v>0</v>
      </c>
      <c r="AB339" t="n">
        <v>0</v>
      </c>
      <c r="AC339" t="n">
        <v>0</v>
      </c>
      <c r="AD339" t="n">
        <v>0</v>
      </c>
      <c r="AE339" t="n">
        <v>0</v>
      </c>
      <c r="AF339" t="n">
        <v>0</v>
      </c>
      <c r="AG339" t="n">
        <v>0</v>
      </c>
      <c r="AH339" t="n">
        <v>0</v>
      </c>
      <c r="AI339" t="n">
        <v>1</v>
      </c>
      <c r="AJ339" t="n">
        <v>0</v>
      </c>
      <c r="AK339" t="n">
        <v>0</v>
      </c>
      <c r="AL339" t="n">
        <v>0</v>
      </c>
      <c r="AM339" t="n">
        <v>1</v>
      </c>
      <c r="AN339" t="n">
        <v>0</v>
      </c>
      <c r="AO339" t="n">
        <v>0</v>
      </c>
      <c r="AP339" t="n">
        <v>0</v>
      </c>
      <c r="AQ339" t="n">
        <v>1</v>
      </c>
      <c r="AR339" t="n">
        <v>0</v>
      </c>
      <c r="AS339" t="n">
        <v>0</v>
      </c>
      <c r="AT339" t="n">
        <v>1</v>
      </c>
      <c r="AU339" s="63" t="n">
        <v>16</v>
      </c>
      <c r="AV339" s="64">
        <f>IFERROR(INDEX($B339:$AT339,1,'번호선택_참고표'!$C$55),0)+IFERROR(INDEX($B339:$AT339,1,'번호선택_참고표'!$D$55),0)+IFERROR(INDEX($B339:$AT339,1,'번호선택_참고표'!$E$55),0)+IFERROR(INDEX($B339:$AT339,1,'번호선택_참고표'!$F$55),0)+IFERROR(INDEX($B339:$AT339,1,'번호선택_참고표'!$G$55),0)+IFERROR(INDEX($B339:$AT339,1,'번호선택_참고표'!$H$55),0)</f>
        <v/>
      </c>
      <c r="AW339" s="64">
        <f>IF(OR('번호선택_참고표'!$C$55=$AU339,'번호선택_참고표'!$D$55=$AU339,'번호선택_참고표'!$E$55=$AU339,'번호선택_참고표'!$F$55=$AU339,'번호선택_참고표'!$G$55=$AU339,'번호선택_참고표'!$H$55=$AU339),1,0)</f>
        <v/>
      </c>
      <c r="AX339" s="64">
        <f>IF(AV339=6,6,IF(AND(AV339=5,AW339=1),5,IF(AND(AV339=5,AW339=0),4,IF(AV339=4,3,IF(AV339=3,2,0)))))</f>
        <v/>
      </c>
      <c r="AY339" s="64">
        <f>IF(AV339=6,"1등",IF(AND(AV339=5,AW339=1),"2등",IF(AND(AV339=5,AW339=0),"3등",IF(AV339=4,"4등",IF(AV339=3,"5등","-")))))</f>
        <v/>
      </c>
      <c r="AZ339" s="64">
        <f>AV339*10000+AW339*1000+ROW()</f>
        <v/>
      </c>
      <c r="BB339" s="63" t="inlineStr">
        <is>
          <t>2 13 34 38 42 45</t>
        </is>
      </c>
    </row>
    <row r="340">
      <c r="A340" s="64" t="n">
        <v>339</v>
      </c>
      <c r="B340" t="n">
        <v>0</v>
      </c>
      <c r="C340" t="n">
        <v>0</v>
      </c>
      <c r="D340" t="n">
        <v>0</v>
      </c>
      <c r="E340" t="n">
        <v>0</v>
      </c>
      <c r="F340" t="n">
        <v>0</v>
      </c>
      <c r="G340" t="n">
        <v>1</v>
      </c>
      <c r="H340" t="n">
        <v>0</v>
      </c>
      <c r="I340" t="n">
        <v>1</v>
      </c>
      <c r="J340" t="n">
        <v>0</v>
      </c>
      <c r="K340" t="n">
        <v>0</v>
      </c>
      <c r="L340" t="n">
        <v>0</v>
      </c>
      <c r="M340" t="n">
        <v>0</v>
      </c>
      <c r="N340" t="n">
        <v>0</v>
      </c>
      <c r="O340" t="n">
        <v>1</v>
      </c>
      <c r="P340" t="n">
        <v>0</v>
      </c>
      <c r="Q340" t="n">
        <v>0</v>
      </c>
      <c r="R340" t="n">
        <v>0</v>
      </c>
      <c r="S340" t="n">
        <v>0</v>
      </c>
      <c r="T340" t="n">
        <v>0</v>
      </c>
      <c r="U340" t="n">
        <v>0</v>
      </c>
      <c r="V340" t="n">
        <v>1</v>
      </c>
      <c r="W340" t="n">
        <v>0</v>
      </c>
      <c r="X340" t="n">
        <v>0</v>
      </c>
      <c r="Y340" t="n">
        <v>0</v>
      </c>
      <c r="Z340" t="n">
        <v>0</v>
      </c>
      <c r="AA340" t="n">
        <v>0</v>
      </c>
      <c r="AB340" t="n">
        <v>0</v>
      </c>
      <c r="AC340" t="n">
        <v>0</v>
      </c>
      <c r="AD340" t="n">
        <v>0</v>
      </c>
      <c r="AE340" t="n">
        <v>1</v>
      </c>
      <c r="AF340" t="n">
        <v>0</v>
      </c>
      <c r="AG340" t="n">
        <v>0</v>
      </c>
      <c r="AH340" t="n">
        <v>0</v>
      </c>
      <c r="AI340" t="n">
        <v>0</v>
      </c>
      <c r="AJ340" t="n">
        <v>0</v>
      </c>
      <c r="AK340" t="n">
        <v>0</v>
      </c>
      <c r="AL340" t="n">
        <v>1</v>
      </c>
      <c r="AM340" t="n">
        <v>0</v>
      </c>
      <c r="AN340" t="n">
        <v>0</v>
      </c>
      <c r="AO340" t="n">
        <v>0</v>
      </c>
      <c r="AP340" t="n">
        <v>0</v>
      </c>
      <c r="AQ340" t="n">
        <v>0</v>
      </c>
      <c r="AR340" t="n">
        <v>0</v>
      </c>
      <c r="AS340" t="n">
        <v>0</v>
      </c>
      <c r="AT340" t="n">
        <v>0</v>
      </c>
      <c r="AU340" s="63" t="n">
        <v>45</v>
      </c>
      <c r="AV340" s="64">
        <f>IFERROR(INDEX($B340:$AT340,1,'번호선택_참고표'!$C$55),0)+IFERROR(INDEX($B340:$AT340,1,'번호선택_참고표'!$D$55),0)+IFERROR(INDEX($B340:$AT340,1,'번호선택_참고표'!$E$55),0)+IFERROR(INDEX($B340:$AT340,1,'번호선택_참고표'!$F$55),0)+IFERROR(INDEX($B340:$AT340,1,'번호선택_참고표'!$G$55),0)+IFERROR(INDEX($B340:$AT340,1,'번호선택_참고표'!$H$55),0)</f>
        <v/>
      </c>
      <c r="AW340" s="64">
        <f>IF(OR('번호선택_참고표'!$C$55=$AU340,'번호선택_참고표'!$D$55=$AU340,'번호선택_참고표'!$E$55=$AU340,'번호선택_참고표'!$F$55=$AU340,'번호선택_참고표'!$G$55=$AU340,'번호선택_참고표'!$H$55=$AU340),1,0)</f>
        <v/>
      </c>
      <c r="AX340" s="64">
        <f>IF(AV340=6,6,IF(AND(AV340=5,AW340=1),5,IF(AND(AV340=5,AW340=0),4,IF(AV340=4,3,IF(AV340=3,2,0)))))</f>
        <v/>
      </c>
      <c r="AY340" s="64">
        <f>IF(AV340=6,"1등",IF(AND(AV340=5,AW340=1),"2등",IF(AND(AV340=5,AW340=0),"3등",IF(AV340=4,"4등",IF(AV340=3,"5등","-")))))</f>
        <v/>
      </c>
      <c r="AZ340" s="64">
        <f>AV340*10000+AW340*1000+ROW()</f>
        <v/>
      </c>
      <c r="BB340" s="63" t="inlineStr">
        <is>
          <t>6 8 14 21 30 37</t>
        </is>
      </c>
    </row>
    <row r="341">
      <c r="A341" s="64" t="n">
        <v>340</v>
      </c>
      <c r="B341" t="n">
        <v>0</v>
      </c>
      <c r="C341" t="n">
        <v>0</v>
      </c>
      <c r="D341" t="n">
        <v>0</v>
      </c>
      <c r="E341" t="n">
        <v>0</v>
      </c>
      <c r="F341" t="n">
        <v>0</v>
      </c>
      <c r="G341" t="n">
        <v>0</v>
      </c>
      <c r="H341" t="n">
        <v>0</v>
      </c>
      <c r="I341" t="n">
        <v>0</v>
      </c>
      <c r="J341" t="n">
        <v>0</v>
      </c>
      <c r="K341" t="n">
        <v>0</v>
      </c>
      <c r="L341" t="n">
        <v>0</v>
      </c>
      <c r="M341" t="n">
        <v>0</v>
      </c>
      <c r="N341" t="n">
        <v>0</v>
      </c>
      <c r="O341" t="n">
        <v>0</v>
      </c>
      <c r="P341" t="n">
        <v>0</v>
      </c>
      <c r="Q341" t="n">
        <v>0</v>
      </c>
      <c r="R341" t="n">
        <v>0</v>
      </c>
      <c r="S341" t="n">
        <v>1</v>
      </c>
      <c r="T341" t="n">
        <v>0</v>
      </c>
      <c r="U341" t="n">
        <v>0</v>
      </c>
      <c r="V341" t="n">
        <v>0</v>
      </c>
      <c r="W341" t="n">
        <v>0</v>
      </c>
      <c r="X341" t="n">
        <v>0</v>
      </c>
      <c r="Y341" t="n">
        <v>1</v>
      </c>
      <c r="Z341" t="n">
        <v>0</v>
      </c>
      <c r="AA341" t="n">
        <v>1</v>
      </c>
      <c r="AB341" t="n">
        <v>0</v>
      </c>
      <c r="AC341" t="n">
        <v>0</v>
      </c>
      <c r="AD341" t="n">
        <v>1</v>
      </c>
      <c r="AE341" t="n">
        <v>0</v>
      </c>
      <c r="AF341" t="n">
        <v>0</v>
      </c>
      <c r="AG341" t="n">
        <v>0</v>
      </c>
      <c r="AH341" t="n">
        <v>0</v>
      </c>
      <c r="AI341" t="n">
        <v>1</v>
      </c>
      <c r="AJ341" t="n">
        <v>0</v>
      </c>
      <c r="AK341" t="n">
        <v>0</v>
      </c>
      <c r="AL341" t="n">
        <v>0</v>
      </c>
      <c r="AM341" t="n">
        <v>1</v>
      </c>
      <c r="AN341" t="n">
        <v>0</v>
      </c>
      <c r="AO341" t="n">
        <v>0</v>
      </c>
      <c r="AP341" t="n">
        <v>0</v>
      </c>
      <c r="AQ341" t="n">
        <v>0</v>
      </c>
      <c r="AR341" t="n">
        <v>0</v>
      </c>
      <c r="AS341" t="n">
        <v>0</v>
      </c>
      <c r="AT341" t="n">
        <v>0</v>
      </c>
      <c r="AU341" s="63" t="n">
        <v>32</v>
      </c>
      <c r="AV341" s="64">
        <f>IFERROR(INDEX($B341:$AT341,1,'번호선택_참고표'!$C$55),0)+IFERROR(INDEX($B341:$AT341,1,'번호선택_참고표'!$D$55),0)+IFERROR(INDEX($B341:$AT341,1,'번호선택_참고표'!$E$55),0)+IFERROR(INDEX($B341:$AT341,1,'번호선택_참고표'!$F$55),0)+IFERROR(INDEX($B341:$AT341,1,'번호선택_참고표'!$G$55),0)+IFERROR(INDEX($B341:$AT341,1,'번호선택_참고표'!$H$55),0)</f>
        <v/>
      </c>
      <c r="AW341" s="64">
        <f>IF(OR('번호선택_참고표'!$C$55=$AU341,'번호선택_참고표'!$D$55=$AU341,'번호선택_참고표'!$E$55=$AU341,'번호선택_참고표'!$F$55=$AU341,'번호선택_참고표'!$G$55=$AU341,'번호선택_참고표'!$H$55=$AU341),1,0)</f>
        <v/>
      </c>
      <c r="AX341" s="64">
        <f>IF(AV341=6,6,IF(AND(AV341=5,AW341=1),5,IF(AND(AV341=5,AW341=0),4,IF(AV341=4,3,IF(AV341=3,2,0)))))</f>
        <v/>
      </c>
      <c r="AY341" s="64">
        <f>IF(AV341=6,"1등",IF(AND(AV341=5,AW341=1),"2등",IF(AND(AV341=5,AW341=0),"3등",IF(AV341=4,"4등",IF(AV341=3,"5등","-")))))</f>
        <v/>
      </c>
      <c r="AZ341" s="64">
        <f>AV341*10000+AW341*1000+ROW()</f>
        <v/>
      </c>
      <c r="BB341" s="63" t="inlineStr">
        <is>
          <t>18 24 26 29 34 38</t>
        </is>
      </c>
    </row>
    <row r="342">
      <c r="A342" s="64" t="n">
        <v>341</v>
      </c>
      <c r="B342" t="n">
        <v>1</v>
      </c>
      <c r="C342" t="n">
        <v>0</v>
      </c>
      <c r="D342" t="n">
        <v>0</v>
      </c>
      <c r="E342" t="n">
        <v>0</v>
      </c>
      <c r="F342" t="n">
        <v>0</v>
      </c>
      <c r="G342" t="n">
        <v>0</v>
      </c>
      <c r="H342" t="n">
        <v>0</v>
      </c>
      <c r="I342" t="n">
        <v>1</v>
      </c>
      <c r="J342" t="n">
        <v>0</v>
      </c>
      <c r="K342" t="n">
        <v>0</v>
      </c>
      <c r="L342" t="n">
        <v>0</v>
      </c>
      <c r="M342" t="n">
        <v>0</v>
      </c>
      <c r="N342" t="n">
        <v>0</v>
      </c>
      <c r="O342" t="n">
        <v>0</v>
      </c>
      <c r="P342" t="n">
        <v>0</v>
      </c>
      <c r="Q342" t="n">
        <v>0</v>
      </c>
      <c r="R342" t="n">
        <v>0</v>
      </c>
      <c r="S342" t="n">
        <v>0</v>
      </c>
      <c r="T342" t="n">
        <v>1</v>
      </c>
      <c r="U342" t="n">
        <v>0</v>
      </c>
      <c r="V342" t="n">
        <v>0</v>
      </c>
      <c r="W342" t="n">
        <v>0</v>
      </c>
      <c r="X342" t="n">
        <v>0</v>
      </c>
      <c r="Y342" t="n">
        <v>0</v>
      </c>
      <c r="Z342" t="n">
        <v>0</v>
      </c>
      <c r="AA342" t="n">
        <v>0</v>
      </c>
      <c r="AB342" t="n">
        <v>0</v>
      </c>
      <c r="AC342" t="n">
        <v>0</v>
      </c>
      <c r="AD342" t="n">
        <v>0</v>
      </c>
      <c r="AE342" t="n">
        <v>0</v>
      </c>
      <c r="AF342" t="n">
        <v>0</v>
      </c>
      <c r="AG342" t="n">
        <v>0</v>
      </c>
      <c r="AH342" t="n">
        <v>0</v>
      </c>
      <c r="AI342" t="n">
        <v>1</v>
      </c>
      <c r="AJ342" t="n">
        <v>0</v>
      </c>
      <c r="AK342" t="n">
        <v>0</v>
      </c>
      <c r="AL342" t="n">
        <v>0</v>
      </c>
      <c r="AM342" t="n">
        <v>0</v>
      </c>
      <c r="AN342" t="n">
        <v>1</v>
      </c>
      <c r="AO342" t="n">
        <v>0</v>
      </c>
      <c r="AP342" t="n">
        <v>0</v>
      </c>
      <c r="AQ342" t="n">
        <v>0</v>
      </c>
      <c r="AR342" t="n">
        <v>1</v>
      </c>
      <c r="AS342" t="n">
        <v>0</v>
      </c>
      <c r="AT342" t="n">
        <v>0</v>
      </c>
      <c r="AU342" s="63" t="n">
        <v>41</v>
      </c>
      <c r="AV342" s="64">
        <f>IFERROR(INDEX($B342:$AT342,1,'번호선택_참고표'!$C$55),0)+IFERROR(INDEX($B342:$AT342,1,'번호선택_참고표'!$D$55),0)+IFERROR(INDEX($B342:$AT342,1,'번호선택_참고표'!$E$55),0)+IFERROR(INDEX($B342:$AT342,1,'번호선택_참고표'!$F$55),0)+IFERROR(INDEX($B342:$AT342,1,'번호선택_참고표'!$G$55),0)+IFERROR(INDEX($B342:$AT342,1,'번호선택_참고표'!$H$55),0)</f>
        <v/>
      </c>
      <c r="AW342" s="64">
        <f>IF(OR('번호선택_참고표'!$C$55=$AU342,'번호선택_참고표'!$D$55=$AU342,'번호선택_참고표'!$E$55=$AU342,'번호선택_참고표'!$F$55=$AU342,'번호선택_참고표'!$G$55=$AU342,'번호선택_참고표'!$H$55=$AU342),1,0)</f>
        <v/>
      </c>
      <c r="AX342" s="64">
        <f>IF(AV342=6,6,IF(AND(AV342=5,AW342=1),5,IF(AND(AV342=5,AW342=0),4,IF(AV342=4,3,IF(AV342=3,2,0)))))</f>
        <v/>
      </c>
      <c r="AY342" s="64">
        <f>IF(AV342=6,"1등",IF(AND(AV342=5,AW342=1),"2등",IF(AND(AV342=5,AW342=0),"3등",IF(AV342=4,"4등",IF(AV342=3,"5등","-")))))</f>
        <v/>
      </c>
      <c r="AZ342" s="64">
        <f>AV342*10000+AW342*1000+ROW()</f>
        <v/>
      </c>
      <c r="BB342" s="63" t="inlineStr">
        <is>
          <t>1 8 19 34 39 43</t>
        </is>
      </c>
    </row>
    <row r="343">
      <c r="A343" s="64" t="n">
        <v>342</v>
      </c>
      <c r="B343" t="n">
        <v>1</v>
      </c>
      <c r="C343" t="n">
        <v>0</v>
      </c>
      <c r="D343" t="n">
        <v>0</v>
      </c>
      <c r="E343" t="n">
        <v>0</v>
      </c>
      <c r="F343" t="n">
        <v>0</v>
      </c>
      <c r="G343" t="n">
        <v>0</v>
      </c>
      <c r="H343" t="n">
        <v>0</v>
      </c>
      <c r="I343" t="n">
        <v>0</v>
      </c>
      <c r="J343" t="n">
        <v>0</v>
      </c>
      <c r="K343" t="n">
        <v>0</v>
      </c>
      <c r="L343" t="n">
        <v>0</v>
      </c>
      <c r="M343" t="n">
        <v>0</v>
      </c>
      <c r="N343" t="n">
        <v>1</v>
      </c>
      <c r="O343" t="n">
        <v>1</v>
      </c>
      <c r="P343" t="n">
        <v>0</v>
      </c>
      <c r="Q343" t="n">
        <v>0</v>
      </c>
      <c r="R343" t="n">
        <v>0</v>
      </c>
      <c r="S343" t="n">
        <v>0</v>
      </c>
      <c r="T343" t="n">
        <v>0</v>
      </c>
      <c r="U343" t="n">
        <v>0</v>
      </c>
      <c r="V343" t="n">
        <v>0</v>
      </c>
      <c r="W343" t="n">
        <v>0</v>
      </c>
      <c r="X343" t="n">
        <v>0</v>
      </c>
      <c r="Y343" t="n">
        <v>0</v>
      </c>
      <c r="Z343" t="n">
        <v>0</v>
      </c>
      <c r="AA343" t="n">
        <v>0</v>
      </c>
      <c r="AB343" t="n">
        <v>0</v>
      </c>
      <c r="AC343" t="n">
        <v>0</v>
      </c>
      <c r="AD343" t="n">
        <v>0</v>
      </c>
      <c r="AE343" t="n">
        <v>0</v>
      </c>
      <c r="AF343" t="n">
        <v>0</v>
      </c>
      <c r="AG343" t="n">
        <v>0</v>
      </c>
      <c r="AH343" t="n">
        <v>1</v>
      </c>
      <c r="AI343" t="n">
        <v>1</v>
      </c>
      <c r="AJ343" t="n">
        <v>0</v>
      </c>
      <c r="AK343" t="n">
        <v>0</v>
      </c>
      <c r="AL343" t="n">
        <v>0</v>
      </c>
      <c r="AM343" t="n">
        <v>0</v>
      </c>
      <c r="AN343" t="n">
        <v>0</v>
      </c>
      <c r="AO343" t="n">
        <v>0</v>
      </c>
      <c r="AP343" t="n">
        <v>0</v>
      </c>
      <c r="AQ343" t="n">
        <v>0</v>
      </c>
      <c r="AR343" t="n">
        <v>1</v>
      </c>
      <c r="AS343" t="n">
        <v>0</v>
      </c>
      <c r="AT343" t="n">
        <v>0</v>
      </c>
      <c r="AU343" s="63" t="n">
        <v>25</v>
      </c>
      <c r="AV343" s="64">
        <f>IFERROR(INDEX($B343:$AT343,1,'번호선택_참고표'!$C$55),0)+IFERROR(INDEX($B343:$AT343,1,'번호선택_참고표'!$D$55),0)+IFERROR(INDEX($B343:$AT343,1,'번호선택_참고표'!$E$55),0)+IFERROR(INDEX($B343:$AT343,1,'번호선택_참고표'!$F$55),0)+IFERROR(INDEX($B343:$AT343,1,'번호선택_참고표'!$G$55),0)+IFERROR(INDEX($B343:$AT343,1,'번호선택_참고표'!$H$55),0)</f>
        <v/>
      </c>
      <c r="AW343" s="64">
        <f>IF(OR('번호선택_참고표'!$C$55=$AU343,'번호선택_참고표'!$D$55=$AU343,'번호선택_참고표'!$E$55=$AU343,'번호선택_참고표'!$F$55=$AU343,'번호선택_참고표'!$G$55=$AU343,'번호선택_참고표'!$H$55=$AU343),1,0)</f>
        <v/>
      </c>
      <c r="AX343" s="64">
        <f>IF(AV343=6,6,IF(AND(AV343=5,AW343=1),5,IF(AND(AV343=5,AW343=0),4,IF(AV343=4,3,IF(AV343=3,2,0)))))</f>
        <v/>
      </c>
      <c r="AY343" s="64">
        <f>IF(AV343=6,"1등",IF(AND(AV343=5,AW343=1),"2등",IF(AND(AV343=5,AW343=0),"3등",IF(AV343=4,"4등",IF(AV343=3,"5등","-")))))</f>
        <v/>
      </c>
      <c r="AZ343" s="64">
        <f>AV343*10000+AW343*1000+ROW()</f>
        <v/>
      </c>
      <c r="BB343" s="63" t="inlineStr">
        <is>
          <t>1 13 14 33 34 43</t>
        </is>
      </c>
    </row>
    <row r="344">
      <c r="A344" s="64" t="n">
        <v>343</v>
      </c>
      <c r="B344" t="n">
        <v>1</v>
      </c>
      <c r="C344" t="n">
        <v>0</v>
      </c>
      <c r="D344" t="n">
        <v>0</v>
      </c>
      <c r="E344" t="n">
        <v>0</v>
      </c>
      <c r="F344" t="n">
        <v>0</v>
      </c>
      <c r="G344" t="n">
        <v>0</v>
      </c>
      <c r="H344" t="n">
        <v>0</v>
      </c>
      <c r="I344" t="n">
        <v>0</v>
      </c>
      <c r="J344" t="n">
        <v>0</v>
      </c>
      <c r="K344" t="n">
        <v>1</v>
      </c>
      <c r="L344" t="n">
        <v>0</v>
      </c>
      <c r="M344" t="n">
        <v>0</v>
      </c>
      <c r="N344" t="n">
        <v>0</v>
      </c>
      <c r="O344" t="n">
        <v>0</v>
      </c>
      <c r="P344" t="n">
        <v>0</v>
      </c>
      <c r="Q344" t="n">
        <v>0</v>
      </c>
      <c r="R344" t="n">
        <v>1</v>
      </c>
      <c r="S344" t="n">
        <v>0</v>
      </c>
      <c r="T344" t="n">
        <v>0</v>
      </c>
      <c r="U344" t="n">
        <v>0</v>
      </c>
      <c r="V344" t="n">
        <v>0</v>
      </c>
      <c r="W344" t="n">
        <v>0</v>
      </c>
      <c r="X344" t="n">
        <v>0</v>
      </c>
      <c r="Y344" t="n">
        <v>0</v>
      </c>
      <c r="Z344" t="n">
        <v>0</v>
      </c>
      <c r="AA344" t="n">
        <v>0</v>
      </c>
      <c r="AB344" t="n">
        <v>0</v>
      </c>
      <c r="AC344" t="n">
        <v>0</v>
      </c>
      <c r="AD344" t="n">
        <v>1</v>
      </c>
      <c r="AE344" t="n">
        <v>0</v>
      </c>
      <c r="AF344" t="n">
        <v>1</v>
      </c>
      <c r="AG344" t="n">
        <v>0</v>
      </c>
      <c r="AH344" t="n">
        <v>0</v>
      </c>
      <c r="AI344" t="n">
        <v>0</v>
      </c>
      <c r="AJ344" t="n">
        <v>0</v>
      </c>
      <c r="AK344" t="n">
        <v>0</v>
      </c>
      <c r="AL344" t="n">
        <v>0</v>
      </c>
      <c r="AM344" t="n">
        <v>0</v>
      </c>
      <c r="AN344" t="n">
        <v>0</v>
      </c>
      <c r="AO344" t="n">
        <v>0</v>
      </c>
      <c r="AP344" t="n">
        <v>0</v>
      </c>
      <c r="AQ344" t="n">
        <v>0</v>
      </c>
      <c r="AR344" t="n">
        <v>1</v>
      </c>
      <c r="AS344" t="n">
        <v>0</v>
      </c>
      <c r="AT344" t="n">
        <v>0</v>
      </c>
      <c r="AU344" s="63" t="n">
        <v>15</v>
      </c>
      <c r="AV344" s="64">
        <f>IFERROR(INDEX($B344:$AT344,1,'번호선택_참고표'!$C$55),0)+IFERROR(INDEX($B344:$AT344,1,'번호선택_참고표'!$D$55),0)+IFERROR(INDEX($B344:$AT344,1,'번호선택_참고표'!$E$55),0)+IFERROR(INDEX($B344:$AT344,1,'번호선택_참고표'!$F$55),0)+IFERROR(INDEX($B344:$AT344,1,'번호선택_참고표'!$G$55),0)+IFERROR(INDEX($B344:$AT344,1,'번호선택_참고표'!$H$55),0)</f>
        <v/>
      </c>
      <c r="AW344" s="64">
        <f>IF(OR('번호선택_참고표'!$C$55=$AU344,'번호선택_참고표'!$D$55=$AU344,'번호선택_참고표'!$E$55=$AU344,'번호선택_참고표'!$F$55=$AU344,'번호선택_참고표'!$G$55=$AU344,'번호선택_참고표'!$H$55=$AU344),1,0)</f>
        <v/>
      </c>
      <c r="AX344" s="64">
        <f>IF(AV344=6,6,IF(AND(AV344=5,AW344=1),5,IF(AND(AV344=5,AW344=0),4,IF(AV344=4,3,IF(AV344=3,2,0)))))</f>
        <v/>
      </c>
      <c r="AY344" s="64">
        <f>IF(AV344=6,"1등",IF(AND(AV344=5,AW344=1),"2등",IF(AND(AV344=5,AW344=0),"3등",IF(AV344=4,"4등",IF(AV344=3,"5등","-")))))</f>
        <v/>
      </c>
      <c r="AZ344" s="64">
        <f>AV344*10000+AW344*1000+ROW()</f>
        <v/>
      </c>
      <c r="BB344" s="63" t="inlineStr">
        <is>
          <t>1 10 17 29 31 43</t>
        </is>
      </c>
    </row>
    <row r="345">
      <c r="A345" s="64" t="n">
        <v>344</v>
      </c>
      <c r="B345" t="n">
        <v>1</v>
      </c>
      <c r="C345" t="n">
        <v>1</v>
      </c>
      <c r="D345" t="n">
        <v>0</v>
      </c>
      <c r="E345" t="n">
        <v>0</v>
      </c>
      <c r="F345" t="n">
        <v>0</v>
      </c>
      <c r="G345" t="n">
        <v>0</v>
      </c>
      <c r="H345" t="n">
        <v>0</v>
      </c>
      <c r="I345" t="n">
        <v>0</v>
      </c>
      <c r="J345" t="n">
        <v>0</v>
      </c>
      <c r="K345" t="n">
        <v>0</v>
      </c>
      <c r="L345" t="n">
        <v>0</v>
      </c>
      <c r="M345" t="n">
        <v>0</v>
      </c>
      <c r="N345" t="n">
        <v>0</v>
      </c>
      <c r="O345" t="n">
        <v>0</v>
      </c>
      <c r="P345" t="n">
        <v>1</v>
      </c>
      <c r="Q345" t="n">
        <v>0</v>
      </c>
      <c r="R345" t="n">
        <v>0</v>
      </c>
      <c r="S345" t="n">
        <v>0</v>
      </c>
      <c r="T345" t="n">
        <v>0</v>
      </c>
      <c r="U345" t="n">
        <v>0</v>
      </c>
      <c r="V345" t="n">
        <v>0</v>
      </c>
      <c r="W345" t="n">
        <v>0</v>
      </c>
      <c r="X345" t="n">
        <v>0</v>
      </c>
      <c r="Y345" t="n">
        <v>0</v>
      </c>
      <c r="Z345" t="n">
        <v>0</v>
      </c>
      <c r="AA345" t="n">
        <v>0</v>
      </c>
      <c r="AB345" t="n">
        <v>0</v>
      </c>
      <c r="AC345" t="n">
        <v>1</v>
      </c>
      <c r="AD345" t="n">
        <v>0</v>
      </c>
      <c r="AE345" t="n">
        <v>0</v>
      </c>
      <c r="AF345" t="n">
        <v>0</v>
      </c>
      <c r="AG345" t="n">
        <v>0</v>
      </c>
      <c r="AH345" t="n">
        <v>0</v>
      </c>
      <c r="AI345" t="n">
        <v>1</v>
      </c>
      <c r="AJ345" t="n">
        <v>0</v>
      </c>
      <c r="AK345" t="n">
        <v>0</v>
      </c>
      <c r="AL345" t="n">
        <v>0</v>
      </c>
      <c r="AM345" t="n">
        <v>0</v>
      </c>
      <c r="AN345" t="n">
        <v>0</v>
      </c>
      <c r="AO345" t="n">
        <v>0</v>
      </c>
      <c r="AP345" t="n">
        <v>0</v>
      </c>
      <c r="AQ345" t="n">
        <v>0</v>
      </c>
      <c r="AR345" t="n">
        <v>0</v>
      </c>
      <c r="AS345" t="n">
        <v>0</v>
      </c>
      <c r="AT345" t="n">
        <v>1</v>
      </c>
      <c r="AU345" s="63" t="n">
        <v>38</v>
      </c>
      <c r="AV345" s="64">
        <f>IFERROR(INDEX($B345:$AT345,1,'번호선택_참고표'!$C$55),0)+IFERROR(INDEX($B345:$AT345,1,'번호선택_참고표'!$D$55),0)+IFERROR(INDEX($B345:$AT345,1,'번호선택_참고표'!$E$55),0)+IFERROR(INDEX($B345:$AT345,1,'번호선택_참고표'!$F$55),0)+IFERROR(INDEX($B345:$AT345,1,'번호선택_참고표'!$G$55),0)+IFERROR(INDEX($B345:$AT345,1,'번호선택_참고표'!$H$55),0)</f>
        <v/>
      </c>
      <c r="AW345" s="64">
        <f>IF(OR('번호선택_참고표'!$C$55=$AU345,'번호선택_참고표'!$D$55=$AU345,'번호선택_참고표'!$E$55=$AU345,'번호선택_참고표'!$F$55=$AU345,'번호선택_참고표'!$G$55=$AU345,'번호선택_참고표'!$H$55=$AU345),1,0)</f>
        <v/>
      </c>
      <c r="AX345" s="64">
        <f>IF(AV345=6,6,IF(AND(AV345=5,AW345=1),5,IF(AND(AV345=5,AW345=0),4,IF(AV345=4,3,IF(AV345=3,2,0)))))</f>
        <v/>
      </c>
      <c r="AY345" s="64">
        <f>IF(AV345=6,"1등",IF(AND(AV345=5,AW345=1),"2등",IF(AND(AV345=5,AW345=0),"3등",IF(AV345=4,"4등",IF(AV345=3,"5등","-")))))</f>
        <v/>
      </c>
      <c r="AZ345" s="64">
        <f>AV345*10000+AW345*1000+ROW()</f>
        <v/>
      </c>
      <c r="BB345" s="63" t="inlineStr">
        <is>
          <t>1 2 15 28 34 45</t>
        </is>
      </c>
    </row>
    <row r="346">
      <c r="A346" s="64" t="n">
        <v>345</v>
      </c>
      <c r="B346" t="n">
        <v>0</v>
      </c>
      <c r="C346" t="n">
        <v>0</v>
      </c>
      <c r="D346" t="n">
        <v>0</v>
      </c>
      <c r="E346" t="n">
        <v>0</v>
      </c>
      <c r="F346" t="n">
        <v>0</v>
      </c>
      <c r="G346" t="n">
        <v>0</v>
      </c>
      <c r="H346" t="n">
        <v>0</v>
      </c>
      <c r="I346" t="n">
        <v>0</v>
      </c>
      <c r="J346" t="n">
        <v>0</v>
      </c>
      <c r="K346" t="n">
        <v>0</v>
      </c>
      <c r="L346" t="n">
        <v>0</v>
      </c>
      <c r="M346" t="n">
        <v>0</v>
      </c>
      <c r="N346" t="n">
        <v>0</v>
      </c>
      <c r="O346" t="n">
        <v>0</v>
      </c>
      <c r="P346" t="n">
        <v>1</v>
      </c>
      <c r="Q346" t="n">
        <v>0</v>
      </c>
      <c r="R346" t="n">
        <v>0</v>
      </c>
      <c r="S346" t="n">
        <v>0</v>
      </c>
      <c r="T346" t="n">
        <v>0</v>
      </c>
      <c r="U346" t="n">
        <v>1</v>
      </c>
      <c r="V346" t="n">
        <v>0</v>
      </c>
      <c r="W346" t="n">
        <v>0</v>
      </c>
      <c r="X346" t="n">
        <v>1</v>
      </c>
      <c r="Y346" t="n">
        <v>0</v>
      </c>
      <c r="Z346" t="n">
        <v>0</v>
      </c>
      <c r="AA346" t="n">
        <v>0</v>
      </c>
      <c r="AB346" t="n">
        <v>0</v>
      </c>
      <c r="AC346" t="n">
        <v>0</v>
      </c>
      <c r="AD346" t="n">
        <v>1</v>
      </c>
      <c r="AE346" t="n">
        <v>0</v>
      </c>
      <c r="AF346" t="n">
        <v>0</v>
      </c>
      <c r="AG346" t="n">
        <v>0</v>
      </c>
      <c r="AH346" t="n">
        <v>0</v>
      </c>
      <c r="AI346" t="n">
        <v>0</v>
      </c>
      <c r="AJ346" t="n">
        <v>0</v>
      </c>
      <c r="AK346" t="n">
        <v>0</v>
      </c>
      <c r="AL346" t="n">
        <v>0</v>
      </c>
      <c r="AM346" t="n">
        <v>0</v>
      </c>
      <c r="AN346" t="n">
        <v>1</v>
      </c>
      <c r="AO346" t="n">
        <v>0</v>
      </c>
      <c r="AP346" t="n">
        <v>0</v>
      </c>
      <c r="AQ346" t="n">
        <v>1</v>
      </c>
      <c r="AR346" t="n">
        <v>0</v>
      </c>
      <c r="AS346" t="n">
        <v>0</v>
      </c>
      <c r="AT346" t="n">
        <v>0</v>
      </c>
      <c r="AU346" s="63" t="n">
        <v>2</v>
      </c>
      <c r="AV346" s="64">
        <f>IFERROR(INDEX($B346:$AT346,1,'번호선택_참고표'!$C$55),0)+IFERROR(INDEX($B346:$AT346,1,'번호선택_참고표'!$D$55),0)+IFERROR(INDEX($B346:$AT346,1,'번호선택_참고표'!$E$55),0)+IFERROR(INDEX($B346:$AT346,1,'번호선택_참고표'!$F$55),0)+IFERROR(INDEX($B346:$AT346,1,'번호선택_참고표'!$G$55),0)+IFERROR(INDEX($B346:$AT346,1,'번호선택_참고표'!$H$55),0)</f>
        <v/>
      </c>
      <c r="AW346" s="64">
        <f>IF(OR('번호선택_참고표'!$C$55=$AU346,'번호선택_참고표'!$D$55=$AU346,'번호선택_참고표'!$E$55=$AU346,'번호선택_참고표'!$F$55=$AU346,'번호선택_참고표'!$G$55=$AU346,'번호선택_참고표'!$H$55=$AU346),1,0)</f>
        <v/>
      </c>
      <c r="AX346" s="64">
        <f>IF(AV346=6,6,IF(AND(AV346=5,AW346=1),5,IF(AND(AV346=5,AW346=0),4,IF(AV346=4,3,IF(AV346=3,2,0)))))</f>
        <v/>
      </c>
      <c r="AY346" s="64">
        <f>IF(AV346=6,"1등",IF(AND(AV346=5,AW346=1),"2등",IF(AND(AV346=5,AW346=0),"3등",IF(AV346=4,"4등",IF(AV346=3,"5등","-")))))</f>
        <v/>
      </c>
      <c r="AZ346" s="64">
        <f>AV346*10000+AW346*1000+ROW()</f>
        <v/>
      </c>
      <c r="BB346" s="63" t="inlineStr">
        <is>
          <t>15 20 23 29 39 42</t>
        </is>
      </c>
    </row>
    <row r="347">
      <c r="A347" s="64" t="n">
        <v>346</v>
      </c>
      <c r="B347" t="n">
        <v>0</v>
      </c>
      <c r="C347" t="n">
        <v>0</v>
      </c>
      <c r="D347" t="n">
        <v>0</v>
      </c>
      <c r="E347" t="n">
        <v>0</v>
      </c>
      <c r="F347" t="n">
        <v>1</v>
      </c>
      <c r="G347" t="n">
        <v>0</v>
      </c>
      <c r="H347" t="n">
        <v>0</v>
      </c>
      <c r="I347" t="n">
        <v>0</v>
      </c>
      <c r="J347" t="n">
        <v>0</v>
      </c>
      <c r="K347" t="n">
        <v>0</v>
      </c>
      <c r="L347" t="n">
        <v>0</v>
      </c>
      <c r="M347" t="n">
        <v>0</v>
      </c>
      <c r="N347" t="n">
        <v>1</v>
      </c>
      <c r="O347" t="n">
        <v>1</v>
      </c>
      <c r="P347" t="n">
        <v>0</v>
      </c>
      <c r="Q347" t="n">
        <v>0</v>
      </c>
      <c r="R347" t="n">
        <v>0</v>
      </c>
      <c r="S347" t="n">
        <v>0</v>
      </c>
      <c r="T347" t="n">
        <v>0</v>
      </c>
      <c r="U347" t="n">
        <v>0</v>
      </c>
      <c r="V347" t="n">
        <v>0</v>
      </c>
      <c r="W347" t="n">
        <v>1</v>
      </c>
      <c r="X347" t="n">
        <v>0</v>
      </c>
      <c r="Y347" t="n">
        <v>0</v>
      </c>
      <c r="Z347" t="n">
        <v>0</v>
      </c>
      <c r="AA347" t="n">
        <v>0</v>
      </c>
      <c r="AB347" t="n">
        <v>0</v>
      </c>
      <c r="AC347" t="n">
        <v>0</v>
      </c>
      <c r="AD347" t="n">
        <v>0</v>
      </c>
      <c r="AE347" t="n">
        <v>0</v>
      </c>
      <c r="AF347" t="n">
        <v>0</v>
      </c>
      <c r="AG347" t="n">
        <v>0</v>
      </c>
      <c r="AH347" t="n">
        <v>0</v>
      </c>
      <c r="AI347" t="n">
        <v>0</v>
      </c>
      <c r="AJ347" t="n">
        <v>0</v>
      </c>
      <c r="AK347" t="n">
        <v>0</v>
      </c>
      <c r="AL347" t="n">
        <v>0</v>
      </c>
      <c r="AM347" t="n">
        <v>0</v>
      </c>
      <c r="AN347" t="n">
        <v>0</v>
      </c>
      <c r="AO347" t="n">
        <v>0</v>
      </c>
      <c r="AP347" t="n">
        <v>0</v>
      </c>
      <c r="AQ347" t="n">
        <v>0</v>
      </c>
      <c r="AR347" t="n">
        <v>0</v>
      </c>
      <c r="AS347" t="n">
        <v>1</v>
      </c>
      <c r="AT347" t="n">
        <v>1</v>
      </c>
      <c r="AU347" s="63" t="n">
        <v>33</v>
      </c>
      <c r="AV347" s="64">
        <f>IFERROR(INDEX($B347:$AT347,1,'번호선택_참고표'!$C$55),0)+IFERROR(INDEX($B347:$AT347,1,'번호선택_참고표'!$D$55),0)+IFERROR(INDEX($B347:$AT347,1,'번호선택_참고표'!$E$55),0)+IFERROR(INDEX($B347:$AT347,1,'번호선택_참고표'!$F$55),0)+IFERROR(INDEX($B347:$AT347,1,'번호선택_참고표'!$G$55),0)+IFERROR(INDEX($B347:$AT347,1,'번호선택_참고표'!$H$55),0)</f>
        <v/>
      </c>
      <c r="AW347" s="64">
        <f>IF(OR('번호선택_참고표'!$C$55=$AU347,'번호선택_참고표'!$D$55=$AU347,'번호선택_참고표'!$E$55=$AU347,'번호선택_참고표'!$F$55=$AU347,'번호선택_참고표'!$G$55=$AU347,'번호선택_참고표'!$H$55=$AU347),1,0)</f>
        <v/>
      </c>
      <c r="AX347" s="64">
        <f>IF(AV347=6,6,IF(AND(AV347=5,AW347=1),5,IF(AND(AV347=5,AW347=0),4,IF(AV347=4,3,IF(AV347=3,2,0)))))</f>
        <v/>
      </c>
      <c r="AY347" s="64">
        <f>IF(AV347=6,"1등",IF(AND(AV347=5,AW347=1),"2등",IF(AND(AV347=5,AW347=0),"3등",IF(AV347=4,"4등",IF(AV347=3,"5등","-")))))</f>
        <v/>
      </c>
      <c r="AZ347" s="64">
        <f>AV347*10000+AW347*1000+ROW()</f>
        <v/>
      </c>
      <c r="BB347" s="63" t="inlineStr">
        <is>
          <t>5 13 14 22 44 45</t>
        </is>
      </c>
    </row>
    <row r="348">
      <c r="A348" s="64" t="n">
        <v>347</v>
      </c>
      <c r="B348" t="n">
        <v>0</v>
      </c>
      <c r="C348" t="n">
        <v>0</v>
      </c>
      <c r="D348" t="n">
        <v>1</v>
      </c>
      <c r="E348" t="n">
        <v>0</v>
      </c>
      <c r="F348" t="n">
        <v>0</v>
      </c>
      <c r="G348" t="n">
        <v>0</v>
      </c>
      <c r="H348" t="n">
        <v>0</v>
      </c>
      <c r="I348" t="n">
        <v>1</v>
      </c>
      <c r="J348" t="n">
        <v>0</v>
      </c>
      <c r="K348" t="n">
        <v>0</v>
      </c>
      <c r="L348" t="n">
        <v>0</v>
      </c>
      <c r="M348" t="n">
        <v>0</v>
      </c>
      <c r="N348" t="n">
        <v>1</v>
      </c>
      <c r="O348" t="n">
        <v>0</v>
      </c>
      <c r="P348" t="n">
        <v>0</v>
      </c>
      <c r="Q348" t="n">
        <v>0</v>
      </c>
      <c r="R348" t="n">
        <v>0</v>
      </c>
      <c r="S348" t="n">
        <v>0</v>
      </c>
      <c r="T348" t="n">
        <v>0</v>
      </c>
      <c r="U348" t="n">
        <v>0</v>
      </c>
      <c r="V348" t="n">
        <v>0</v>
      </c>
      <c r="W348" t="n">
        <v>0</v>
      </c>
      <c r="X348" t="n">
        <v>0</v>
      </c>
      <c r="Y348" t="n">
        <v>0</v>
      </c>
      <c r="Z348" t="n">
        <v>0</v>
      </c>
      <c r="AA348" t="n">
        <v>0</v>
      </c>
      <c r="AB348" t="n">
        <v>1</v>
      </c>
      <c r="AC348" t="n">
        <v>0</v>
      </c>
      <c r="AD348" t="n">
        <v>0</v>
      </c>
      <c r="AE348" t="n">
        <v>0</v>
      </c>
      <c r="AF348" t="n">
        <v>0</v>
      </c>
      <c r="AG348" t="n">
        <v>1</v>
      </c>
      <c r="AH348" t="n">
        <v>0</v>
      </c>
      <c r="AI348" t="n">
        <v>0</v>
      </c>
      <c r="AJ348" t="n">
        <v>0</v>
      </c>
      <c r="AK348" t="n">
        <v>0</v>
      </c>
      <c r="AL348" t="n">
        <v>0</v>
      </c>
      <c r="AM348" t="n">
        <v>0</v>
      </c>
      <c r="AN348" t="n">
        <v>0</v>
      </c>
      <c r="AO348" t="n">
        <v>0</v>
      </c>
      <c r="AP348" t="n">
        <v>0</v>
      </c>
      <c r="AQ348" t="n">
        <v>1</v>
      </c>
      <c r="AR348" t="n">
        <v>0</v>
      </c>
      <c r="AS348" t="n">
        <v>0</v>
      </c>
      <c r="AT348" t="n">
        <v>0</v>
      </c>
      <c r="AU348" s="63" t="n">
        <v>10</v>
      </c>
      <c r="AV348" s="64">
        <f>IFERROR(INDEX($B348:$AT348,1,'번호선택_참고표'!$C$55),0)+IFERROR(INDEX($B348:$AT348,1,'번호선택_참고표'!$D$55),0)+IFERROR(INDEX($B348:$AT348,1,'번호선택_참고표'!$E$55),0)+IFERROR(INDEX($B348:$AT348,1,'번호선택_참고표'!$F$55),0)+IFERROR(INDEX($B348:$AT348,1,'번호선택_참고표'!$G$55),0)+IFERROR(INDEX($B348:$AT348,1,'번호선택_참고표'!$H$55),0)</f>
        <v/>
      </c>
      <c r="AW348" s="64">
        <f>IF(OR('번호선택_참고표'!$C$55=$AU348,'번호선택_참고표'!$D$55=$AU348,'번호선택_참고표'!$E$55=$AU348,'번호선택_참고표'!$F$55=$AU348,'번호선택_참고표'!$G$55=$AU348,'번호선택_참고표'!$H$55=$AU348),1,0)</f>
        <v/>
      </c>
      <c r="AX348" s="64">
        <f>IF(AV348=6,6,IF(AND(AV348=5,AW348=1),5,IF(AND(AV348=5,AW348=0),4,IF(AV348=4,3,IF(AV348=3,2,0)))))</f>
        <v/>
      </c>
      <c r="AY348" s="64">
        <f>IF(AV348=6,"1등",IF(AND(AV348=5,AW348=1),"2등",IF(AND(AV348=5,AW348=0),"3등",IF(AV348=4,"4등",IF(AV348=3,"5등","-")))))</f>
        <v/>
      </c>
      <c r="AZ348" s="64">
        <f>AV348*10000+AW348*1000+ROW()</f>
        <v/>
      </c>
      <c r="BB348" s="63" t="inlineStr">
        <is>
          <t>3 8 13 27 32 42</t>
        </is>
      </c>
    </row>
    <row r="349">
      <c r="A349" s="64" t="n">
        <v>348</v>
      </c>
      <c r="B349" t="n">
        <v>0</v>
      </c>
      <c r="C349" t="n">
        <v>0</v>
      </c>
      <c r="D349" t="n">
        <v>1</v>
      </c>
      <c r="E349" t="n">
        <v>0</v>
      </c>
      <c r="F349" t="n">
        <v>0</v>
      </c>
      <c r="G349" t="n">
        <v>0</v>
      </c>
      <c r="H349" t="n">
        <v>0</v>
      </c>
      <c r="I349" t="n">
        <v>0</v>
      </c>
      <c r="J349" t="n">
        <v>0</v>
      </c>
      <c r="K349" t="n">
        <v>0</v>
      </c>
      <c r="L349" t="n">
        <v>0</v>
      </c>
      <c r="M349" t="n">
        <v>0</v>
      </c>
      <c r="N349" t="n">
        <v>0</v>
      </c>
      <c r="O349" t="n">
        <v>1</v>
      </c>
      <c r="P349" t="n">
        <v>0</v>
      </c>
      <c r="Q349" t="n">
        <v>0</v>
      </c>
      <c r="R349" t="n">
        <v>1</v>
      </c>
      <c r="S349" t="n">
        <v>0</v>
      </c>
      <c r="T349" t="n">
        <v>0</v>
      </c>
      <c r="U349" t="n">
        <v>1</v>
      </c>
      <c r="V349" t="n">
        <v>0</v>
      </c>
      <c r="W349" t="n">
        <v>0</v>
      </c>
      <c r="X349" t="n">
        <v>0</v>
      </c>
      <c r="Y349" t="n">
        <v>1</v>
      </c>
      <c r="Z349" t="n">
        <v>0</v>
      </c>
      <c r="AA349" t="n">
        <v>0</v>
      </c>
      <c r="AB349" t="n">
        <v>0</v>
      </c>
      <c r="AC349" t="n">
        <v>0</v>
      </c>
      <c r="AD349" t="n">
        <v>0</v>
      </c>
      <c r="AE349" t="n">
        <v>0</v>
      </c>
      <c r="AF349" t="n">
        <v>1</v>
      </c>
      <c r="AG349" t="n">
        <v>0</v>
      </c>
      <c r="AH349" t="n">
        <v>0</v>
      </c>
      <c r="AI349" t="n">
        <v>0</v>
      </c>
      <c r="AJ349" t="n">
        <v>0</v>
      </c>
      <c r="AK349" t="n">
        <v>0</v>
      </c>
      <c r="AL349" t="n">
        <v>0</v>
      </c>
      <c r="AM349" t="n">
        <v>0</v>
      </c>
      <c r="AN349" t="n">
        <v>0</v>
      </c>
      <c r="AO349" t="n">
        <v>0</v>
      </c>
      <c r="AP349" t="n">
        <v>0</v>
      </c>
      <c r="AQ349" t="n">
        <v>0</v>
      </c>
      <c r="AR349" t="n">
        <v>0</v>
      </c>
      <c r="AS349" t="n">
        <v>0</v>
      </c>
      <c r="AT349" t="n">
        <v>0</v>
      </c>
      <c r="AU349" s="63" t="n">
        <v>34</v>
      </c>
      <c r="AV349" s="64">
        <f>IFERROR(INDEX($B349:$AT349,1,'번호선택_참고표'!$C$55),0)+IFERROR(INDEX($B349:$AT349,1,'번호선택_참고표'!$D$55),0)+IFERROR(INDEX($B349:$AT349,1,'번호선택_참고표'!$E$55),0)+IFERROR(INDEX($B349:$AT349,1,'번호선택_참고표'!$F$55),0)+IFERROR(INDEX($B349:$AT349,1,'번호선택_참고표'!$G$55),0)+IFERROR(INDEX($B349:$AT349,1,'번호선택_참고표'!$H$55),0)</f>
        <v/>
      </c>
      <c r="AW349" s="64">
        <f>IF(OR('번호선택_참고표'!$C$55=$AU349,'번호선택_참고표'!$D$55=$AU349,'번호선택_참고표'!$E$55=$AU349,'번호선택_참고표'!$F$55=$AU349,'번호선택_참고표'!$G$55=$AU349,'번호선택_참고표'!$H$55=$AU349),1,0)</f>
        <v/>
      </c>
      <c r="AX349" s="64">
        <f>IF(AV349=6,6,IF(AND(AV349=5,AW349=1),5,IF(AND(AV349=5,AW349=0),4,IF(AV349=4,3,IF(AV349=3,2,0)))))</f>
        <v/>
      </c>
      <c r="AY349" s="64">
        <f>IF(AV349=6,"1등",IF(AND(AV349=5,AW349=1),"2등",IF(AND(AV349=5,AW349=0),"3등",IF(AV349=4,"4등",IF(AV349=3,"5등","-")))))</f>
        <v/>
      </c>
      <c r="AZ349" s="64">
        <f>AV349*10000+AW349*1000+ROW()</f>
        <v/>
      </c>
      <c r="BB349" s="63" t="inlineStr">
        <is>
          <t>3 14 17 20 24 31</t>
        </is>
      </c>
    </row>
    <row r="350">
      <c r="A350" s="64" t="n">
        <v>349</v>
      </c>
      <c r="B350" t="n">
        <v>0</v>
      </c>
      <c r="C350" t="n">
        <v>0</v>
      </c>
      <c r="D350" t="n">
        <v>0</v>
      </c>
      <c r="E350" t="n">
        <v>0</v>
      </c>
      <c r="F350" t="n">
        <v>1</v>
      </c>
      <c r="G350" t="n">
        <v>0</v>
      </c>
      <c r="H350" t="n">
        <v>0</v>
      </c>
      <c r="I350" t="n">
        <v>0</v>
      </c>
      <c r="J350" t="n">
        <v>0</v>
      </c>
      <c r="K350" t="n">
        <v>0</v>
      </c>
      <c r="L350" t="n">
        <v>0</v>
      </c>
      <c r="M350" t="n">
        <v>0</v>
      </c>
      <c r="N350" t="n">
        <v>1</v>
      </c>
      <c r="O350" t="n">
        <v>1</v>
      </c>
      <c r="P350" t="n">
        <v>0</v>
      </c>
      <c r="Q350" t="n">
        <v>0</v>
      </c>
      <c r="R350" t="n">
        <v>0</v>
      </c>
      <c r="S350" t="n">
        <v>0</v>
      </c>
      <c r="T350" t="n">
        <v>0</v>
      </c>
      <c r="U350" t="n">
        <v>1</v>
      </c>
      <c r="V350" t="n">
        <v>0</v>
      </c>
      <c r="W350" t="n">
        <v>0</v>
      </c>
      <c r="X350" t="n">
        <v>0</v>
      </c>
      <c r="Y350" t="n">
        <v>1</v>
      </c>
      <c r="Z350" t="n">
        <v>1</v>
      </c>
      <c r="AA350" t="n">
        <v>0</v>
      </c>
      <c r="AB350" t="n">
        <v>0</v>
      </c>
      <c r="AC350" t="n">
        <v>0</v>
      </c>
      <c r="AD350" t="n">
        <v>0</v>
      </c>
      <c r="AE350" t="n">
        <v>0</v>
      </c>
      <c r="AF350" t="n">
        <v>0</v>
      </c>
      <c r="AG350" t="n">
        <v>0</v>
      </c>
      <c r="AH350" t="n">
        <v>0</v>
      </c>
      <c r="AI350" t="n">
        <v>0</v>
      </c>
      <c r="AJ350" t="n">
        <v>0</v>
      </c>
      <c r="AK350" t="n">
        <v>0</v>
      </c>
      <c r="AL350" t="n">
        <v>0</v>
      </c>
      <c r="AM350" t="n">
        <v>0</v>
      </c>
      <c r="AN350" t="n">
        <v>0</v>
      </c>
      <c r="AO350" t="n">
        <v>0</v>
      </c>
      <c r="AP350" t="n">
        <v>0</v>
      </c>
      <c r="AQ350" t="n">
        <v>0</v>
      </c>
      <c r="AR350" t="n">
        <v>0</v>
      </c>
      <c r="AS350" t="n">
        <v>0</v>
      </c>
      <c r="AT350" t="n">
        <v>0</v>
      </c>
      <c r="AU350" s="63" t="n">
        <v>36</v>
      </c>
      <c r="AV350" s="64">
        <f>IFERROR(INDEX($B350:$AT350,1,'번호선택_참고표'!$C$55),0)+IFERROR(INDEX($B350:$AT350,1,'번호선택_참고표'!$D$55),0)+IFERROR(INDEX($B350:$AT350,1,'번호선택_참고표'!$E$55),0)+IFERROR(INDEX($B350:$AT350,1,'번호선택_참고표'!$F$55),0)+IFERROR(INDEX($B350:$AT350,1,'번호선택_참고표'!$G$55),0)+IFERROR(INDEX($B350:$AT350,1,'번호선택_참고표'!$H$55),0)</f>
        <v/>
      </c>
      <c r="AW350" s="64">
        <f>IF(OR('번호선택_참고표'!$C$55=$AU350,'번호선택_참고표'!$D$55=$AU350,'번호선택_참고표'!$E$55=$AU350,'번호선택_참고표'!$F$55=$AU350,'번호선택_참고표'!$G$55=$AU350,'번호선택_참고표'!$H$55=$AU350),1,0)</f>
        <v/>
      </c>
      <c r="AX350" s="64">
        <f>IF(AV350=6,6,IF(AND(AV350=5,AW350=1),5,IF(AND(AV350=5,AW350=0),4,IF(AV350=4,3,IF(AV350=3,2,0)))))</f>
        <v/>
      </c>
      <c r="AY350" s="64">
        <f>IF(AV350=6,"1등",IF(AND(AV350=5,AW350=1),"2등",IF(AND(AV350=5,AW350=0),"3등",IF(AV350=4,"4등",IF(AV350=3,"5등","-")))))</f>
        <v/>
      </c>
      <c r="AZ350" s="64">
        <f>AV350*10000+AW350*1000+ROW()</f>
        <v/>
      </c>
      <c r="BB350" s="63" t="inlineStr">
        <is>
          <t>5 13 14 20 24 25</t>
        </is>
      </c>
    </row>
    <row r="351">
      <c r="A351" s="64" t="n">
        <v>350</v>
      </c>
      <c r="B351" t="n">
        <v>1</v>
      </c>
      <c r="C351" t="n">
        <v>0</v>
      </c>
      <c r="D351" t="n">
        <v>0</v>
      </c>
      <c r="E351" t="n">
        <v>0</v>
      </c>
      <c r="F351" t="n">
        <v>0</v>
      </c>
      <c r="G351" t="n">
        <v>0</v>
      </c>
      <c r="H351" t="n">
        <v>0</v>
      </c>
      <c r="I351" t="n">
        <v>1</v>
      </c>
      <c r="J351" t="n">
        <v>0</v>
      </c>
      <c r="K351" t="n">
        <v>0</v>
      </c>
      <c r="L351" t="n">
        <v>0</v>
      </c>
      <c r="M351" t="n">
        <v>0</v>
      </c>
      <c r="N351" t="n">
        <v>0</v>
      </c>
      <c r="O351" t="n">
        <v>0</v>
      </c>
      <c r="P351" t="n">
        <v>0</v>
      </c>
      <c r="Q351" t="n">
        <v>0</v>
      </c>
      <c r="R351" t="n">
        <v>0</v>
      </c>
      <c r="S351" t="n">
        <v>1</v>
      </c>
      <c r="T351" t="n">
        <v>0</v>
      </c>
      <c r="U351" t="n">
        <v>0</v>
      </c>
      <c r="V351" t="n">
        <v>0</v>
      </c>
      <c r="W351" t="n">
        <v>0</v>
      </c>
      <c r="X351" t="n">
        <v>0</v>
      </c>
      <c r="Y351" t="n">
        <v>1</v>
      </c>
      <c r="Z351" t="n">
        <v>0</v>
      </c>
      <c r="AA351" t="n">
        <v>0</v>
      </c>
      <c r="AB351" t="n">
        <v>0</v>
      </c>
      <c r="AC351" t="n">
        <v>0</v>
      </c>
      <c r="AD351" t="n">
        <v>1</v>
      </c>
      <c r="AE351" t="n">
        <v>0</v>
      </c>
      <c r="AF351" t="n">
        <v>0</v>
      </c>
      <c r="AG351" t="n">
        <v>0</v>
      </c>
      <c r="AH351" t="n">
        <v>1</v>
      </c>
      <c r="AI351" t="n">
        <v>0</v>
      </c>
      <c r="AJ351" t="n">
        <v>0</v>
      </c>
      <c r="AK351" t="n">
        <v>0</v>
      </c>
      <c r="AL351" t="n">
        <v>0</v>
      </c>
      <c r="AM351" t="n">
        <v>0</v>
      </c>
      <c r="AN351" t="n">
        <v>0</v>
      </c>
      <c r="AO351" t="n">
        <v>0</v>
      </c>
      <c r="AP351" t="n">
        <v>0</v>
      </c>
      <c r="AQ351" t="n">
        <v>0</v>
      </c>
      <c r="AR351" t="n">
        <v>0</v>
      </c>
      <c r="AS351" t="n">
        <v>0</v>
      </c>
      <c r="AT351" t="n">
        <v>0</v>
      </c>
      <c r="AU351" s="63" t="n">
        <v>35</v>
      </c>
      <c r="AV351" s="64">
        <f>IFERROR(INDEX($B351:$AT351,1,'번호선택_참고표'!$C$55),0)+IFERROR(INDEX($B351:$AT351,1,'번호선택_참고표'!$D$55),0)+IFERROR(INDEX($B351:$AT351,1,'번호선택_참고표'!$E$55),0)+IFERROR(INDEX($B351:$AT351,1,'번호선택_참고표'!$F$55),0)+IFERROR(INDEX($B351:$AT351,1,'번호선택_참고표'!$G$55),0)+IFERROR(INDEX($B351:$AT351,1,'번호선택_참고표'!$H$55),0)</f>
        <v/>
      </c>
      <c r="AW351" s="64">
        <f>IF(OR('번호선택_참고표'!$C$55=$AU351,'번호선택_참고표'!$D$55=$AU351,'번호선택_참고표'!$E$55=$AU351,'번호선택_참고표'!$F$55=$AU351,'번호선택_참고표'!$G$55=$AU351,'번호선택_참고표'!$H$55=$AU351),1,0)</f>
        <v/>
      </c>
      <c r="AX351" s="64">
        <f>IF(AV351=6,6,IF(AND(AV351=5,AW351=1),5,IF(AND(AV351=5,AW351=0),4,IF(AV351=4,3,IF(AV351=3,2,0)))))</f>
        <v/>
      </c>
      <c r="AY351" s="64">
        <f>IF(AV351=6,"1등",IF(AND(AV351=5,AW351=1),"2등",IF(AND(AV351=5,AW351=0),"3등",IF(AV351=4,"4등",IF(AV351=3,"5등","-")))))</f>
        <v/>
      </c>
      <c r="AZ351" s="64">
        <f>AV351*10000+AW351*1000+ROW()</f>
        <v/>
      </c>
      <c r="BB351" s="63" t="inlineStr">
        <is>
          <t>1 8 18 24 29 33</t>
        </is>
      </c>
    </row>
    <row r="352">
      <c r="A352" s="64" t="n">
        <v>351</v>
      </c>
      <c r="B352" t="n">
        <v>0</v>
      </c>
      <c r="C352" t="n">
        <v>0</v>
      </c>
      <c r="D352" t="n">
        <v>0</v>
      </c>
      <c r="E352" t="n">
        <v>0</v>
      </c>
      <c r="F352" t="n">
        <v>1</v>
      </c>
      <c r="G352" t="n">
        <v>0</v>
      </c>
      <c r="H352" t="n">
        <v>0</v>
      </c>
      <c r="I352" t="n">
        <v>0</v>
      </c>
      <c r="J352" t="n">
        <v>0</v>
      </c>
      <c r="K352" t="n">
        <v>0</v>
      </c>
      <c r="L352" t="n">
        <v>0</v>
      </c>
      <c r="M352" t="n">
        <v>0</v>
      </c>
      <c r="N352" t="n">
        <v>0</v>
      </c>
      <c r="O352" t="n">
        <v>0</v>
      </c>
      <c r="P352" t="n">
        <v>0</v>
      </c>
      <c r="Q352" t="n">
        <v>0</v>
      </c>
      <c r="R352" t="n">
        <v>0</v>
      </c>
      <c r="S352" t="n">
        <v>0</v>
      </c>
      <c r="T352" t="n">
        <v>0</v>
      </c>
      <c r="U352" t="n">
        <v>0</v>
      </c>
      <c r="V352" t="n">
        <v>0</v>
      </c>
      <c r="W352" t="n">
        <v>0</v>
      </c>
      <c r="X352" t="n">
        <v>0</v>
      </c>
      <c r="Y352" t="n">
        <v>0</v>
      </c>
      <c r="Z352" t="n">
        <v>1</v>
      </c>
      <c r="AA352" t="n">
        <v>0</v>
      </c>
      <c r="AB352" t="n">
        <v>1</v>
      </c>
      <c r="AC352" t="n">
        <v>0</v>
      </c>
      <c r="AD352" t="n">
        <v>1</v>
      </c>
      <c r="AE352" t="n">
        <v>0</v>
      </c>
      <c r="AF352" t="n">
        <v>0</v>
      </c>
      <c r="AG352" t="n">
        <v>0</v>
      </c>
      <c r="AH352" t="n">
        <v>0</v>
      </c>
      <c r="AI352" t="n">
        <v>1</v>
      </c>
      <c r="AJ352" t="n">
        <v>0</v>
      </c>
      <c r="AK352" t="n">
        <v>1</v>
      </c>
      <c r="AL352" t="n">
        <v>0</v>
      </c>
      <c r="AM352" t="n">
        <v>0</v>
      </c>
      <c r="AN352" t="n">
        <v>0</v>
      </c>
      <c r="AO352" t="n">
        <v>0</v>
      </c>
      <c r="AP352" t="n">
        <v>0</v>
      </c>
      <c r="AQ352" t="n">
        <v>0</v>
      </c>
      <c r="AR352" t="n">
        <v>0</v>
      </c>
      <c r="AS352" t="n">
        <v>0</v>
      </c>
      <c r="AT352" t="n">
        <v>0</v>
      </c>
      <c r="AU352" s="63" t="n">
        <v>33</v>
      </c>
      <c r="AV352" s="64">
        <f>IFERROR(INDEX($B352:$AT352,1,'번호선택_참고표'!$C$55),0)+IFERROR(INDEX($B352:$AT352,1,'번호선택_참고표'!$D$55),0)+IFERROR(INDEX($B352:$AT352,1,'번호선택_참고표'!$E$55),0)+IFERROR(INDEX($B352:$AT352,1,'번호선택_참고표'!$F$55),0)+IFERROR(INDEX($B352:$AT352,1,'번호선택_참고표'!$G$55),0)+IFERROR(INDEX($B352:$AT352,1,'번호선택_참고표'!$H$55),0)</f>
        <v/>
      </c>
      <c r="AW352" s="64">
        <f>IF(OR('번호선택_참고표'!$C$55=$AU352,'번호선택_참고표'!$D$55=$AU352,'번호선택_참고표'!$E$55=$AU352,'번호선택_참고표'!$F$55=$AU352,'번호선택_참고표'!$G$55=$AU352,'번호선택_참고표'!$H$55=$AU352),1,0)</f>
        <v/>
      </c>
      <c r="AX352" s="64">
        <f>IF(AV352=6,6,IF(AND(AV352=5,AW352=1),5,IF(AND(AV352=5,AW352=0),4,IF(AV352=4,3,IF(AV352=3,2,0)))))</f>
        <v/>
      </c>
      <c r="AY352" s="64">
        <f>IF(AV352=6,"1등",IF(AND(AV352=5,AW352=1),"2등",IF(AND(AV352=5,AW352=0),"3등",IF(AV352=4,"4등",IF(AV352=3,"5등","-")))))</f>
        <v/>
      </c>
      <c r="AZ352" s="64">
        <f>AV352*10000+AW352*1000+ROW()</f>
        <v/>
      </c>
      <c r="BB352" s="63" t="inlineStr">
        <is>
          <t>5 25 27 29 34 36</t>
        </is>
      </c>
    </row>
    <row r="353">
      <c r="A353" s="64" t="n">
        <v>352</v>
      </c>
      <c r="B353" t="n">
        <v>0</v>
      </c>
      <c r="C353" t="n">
        <v>0</v>
      </c>
      <c r="D353" t="n">
        <v>0</v>
      </c>
      <c r="E353" t="n">
        <v>0</v>
      </c>
      <c r="F353" t="n">
        <v>1</v>
      </c>
      <c r="G353" t="n">
        <v>0</v>
      </c>
      <c r="H353" t="n">
        <v>0</v>
      </c>
      <c r="I353" t="n">
        <v>0</v>
      </c>
      <c r="J353" t="n">
        <v>0</v>
      </c>
      <c r="K353" t="n">
        <v>0</v>
      </c>
      <c r="L353" t="n">
        <v>0</v>
      </c>
      <c r="M353" t="n">
        <v>0</v>
      </c>
      <c r="N353" t="n">
        <v>0</v>
      </c>
      <c r="O353" t="n">
        <v>0</v>
      </c>
      <c r="P353" t="n">
        <v>0</v>
      </c>
      <c r="Q353" t="n">
        <v>1</v>
      </c>
      <c r="R353" t="n">
        <v>1</v>
      </c>
      <c r="S353" t="n">
        <v>0</v>
      </c>
      <c r="T353" t="n">
        <v>0</v>
      </c>
      <c r="U353" t="n">
        <v>1</v>
      </c>
      <c r="V353" t="n">
        <v>0</v>
      </c>
      <c r="W353" t="n">
        <v>0</v>
      </c>
      <c r="X353" t="n">
        <v>0</v>
      </c>
      <c r="Y353" t="n">
        <v>0</v>
      </c>
      <c r="Z353" t="n">
        <v>0</v>
      </c>
      <c r="AA353" t="n">
        <v>1</v>
      </c>
      <c r="AB353" t="n">
        <v>0</v>
      </c>
      <c r="AC353" t="n">
        <v>0</v>
      </c>
      <c r="AD353" t="n">
        <v>0</v>
      </c>
      <c r="AE353" t="n">
        <v>0</v>
      </c>
      <c r="AF353" t="n">
        <v>0</v>
      </c>
      <c r="AG353" t="n">
        <v>0</v>
      </c>
      <c r="AH353" t="n">
        <v>0</v>
      </c>
      <c r="AI353" t="n">
        <v>0</v>
      </c>
      <c r="AJ353" t="n">
        <v>0</v>
      </c>
      <c r="AK353" t="n">
        <v>0</v>
      </c>
      <c r="AL353" t="n">
        <v>0</v>
      </c>
      <c r="AM353" t="n">
        <v>0</v>
      </c>
      <c r="AN353" t="n">
        <v>0</v>
      </c>
      <c r="AO353" t="n">
        <v>0</v>
      </c>
      <c r="AP353" t="n">
        <v>1</v>
      </c>
      <c r="AQ353" t="n">
        <v>0</v>
      </c>
      <c r="AR353" t="n">
        <v>0</v>
      </c>
      <c r="AS353" t="n">
        <v>0</v>
      </c>
      <c r="AT353" t="n">
        <v>0</v>
      </c>
      <c r="AU353" s="63" t="n">
        <v>24</v>
      </c>
      <c r="AV353" s="64">
        <f>IFERROR(INDEX($B353:$AT353,1,'번호선택_참고표'!$C$55),0)+IFERROR(INDEX($B353:$AT353,1,'번호선택_참고표'!$D$55),0)+IFERROR(INDEX($B353:$AT353,1,'번호선택_참고표'!$E$55),0)+IFERROR(INDEX($B353:$AT353,1,'번호선택_참고표'!$F$55),0)+IFERROR(INDEX($B353:$AT353,1,'번호선택_참고표'!$G$55),0)+IFERROR(INDEX($B353:$AT353,1,'번호선택_참고표'!$H$55),0)</f>
        <v/>
      </c>
      <c r="AW353" s="64">
        <f>IF(OR('번호선택_참고표'!$C$55=$AU353,'번호선택_참고표'!$D$55=$AU353,'번호선택_참고표'!$E$55=$AU353,'번호선택_참고표'!$F$55=$AU353,'번호선택_참고표'!$G$55=$AU353,'번호선택_참고표'!$H$55=$AU353),1,0)</f>
        <v/>
      </c>
      <c r="AX353" s="64">
        <f>IF(AV353=6,6,IF(AND(AV353=5,AW353=1),5,IF(AND(AV353=5,AW353=0),4,IF(AV353=4,3,IF(AV353=3,2,0)))))</f>
        <v/>
      </c>
      <c r="AY353" s="64">
        <f>IF(AV353=6,"1등",IF(AND(AV353=5,AW353=1),"2등",IF(AND(AV353=5,AW353=0),"3등",IF(AV353=4,"4등",IF(AV353=3,"5등","-")))))</f>
        <v/>
      </c>
      <c r="AZ353" s="64">
        <f>AV353*10000+AW353*1000+ROW()</f>
        <v/>
      </c>
      <c r="BB353" s="63" t="inlineStr">
        <is>
          <t>5 16 17 20 26 41</t>
        </is>
      </c>
    </row>
    <row r="354">
      <c r="A354" s="64" t="n">
        <v>353</v>
      </c>
      <c r="B354" t="n">
        <v>0</v>
      </c>
      <c r="C354" t="n">
        <v>0</v>
      </c>
      <c r="D354" t="n">
        <v>0</v>
      </c>
      <c r="E354" t="n">
        <v>0</v>
      </c>
      <c r="F354" t="n">
        <v>0</v>
      </c>
      <c r="G354" t="n">
        <v>0</v>
      </c>
      <c r="H354" t="n">
        <v>0</v>
      </c>
      <c r="I354" t="n">
        <v>0</v>
      </c>
      <c r="J354" t="n">
        <v>0</v>
      </c>
      <c r="K354" t="n">
        <v>0</v>
      </c>
      <c r="L354" t="n">
        <v>1</v>
      </c>
      <c r="M354" t="n">
        <v>0</v>
      </c>
      <c r="N354" t="n">
        <v>0</v>
      </c>
      <c r="O354" t="n">
        <v>0</v>
      </c>
      <c r="P354" t="n">
        <v>0</v>
      </c>
      <c r="Q354" t="n">
        <v>1</v>
      </c>
      <c r="R354" t="n">
        <v>0</v>
      </c>
      <c r="S354" t="n">
        <v>0</v>
      </c>
      <c r="T354" t="n">
        <v>1</v>
      </c>
      <c r="U354" t="n">
        <v>0</v>
      </c>
      <c r="V354" t="n">
        <v>0</v>
      </c>
      <c r="W354" t="n">
        <v>1</v>
      </c>
      <c r="X354" t="n">
        <v>0</v>
      </c>
      <c r="Y354" t="n">
        <v>0</v>
      </c>
      <c r="Z354" t="n">
        <v>0</v>
      </c>
      <c r="AA354" t="n">
        <v>0</v>
      </c>
      <c r="AB354" t="n">
        <v>0</v>
      </c>
      <c r="AC354" t="n">
        <v>0</v>
      </c>
      <c r="AD354" t="n">
        <v>1</v>
      </c>
      <c r="AE354" t="n">
        <v>0</v>
      </c>
      <c r="AF354" t="n">
        <v>0</v>
      </c>
      <c r="AG354" t="n">
        <v>0</v>
      </c>
      <c r="AH354" t="n">
        <v>0</v>
      </c>
      <c r="AI354" t="n">
        <v>0</v>
      </c>
      <c r="AJ354" t="n">
        <v>0</v>
      </c>
      <c r="AK354" t="n">
        <v>1</v>
      </c>
      <c r="AL354" t="n">
        <v>0</v>
      </c>
      <c r="AM354" t="n">
        <v>0</v>
      </c>
      <c r="AN354" t="n">
        <v>0</v>
      </c>
      <c r="AO354" t="n">
        <v>0</v>
      </c>
      <c r="AP354" t="n">
        <v>0</v>
      </c>
      <c r="AQ354" t="n">
        <v>0</v>
      </c>
      <c r="AR354" t="n">
        <v>0</v>
      </c>
      <c r="AS354" t="n">
        <v>0</v>
      </c>
      <c r="AT354" t="n">
        <v>0</v>
      </c>
      <c r="AU354" s="63" t="n">
        <v>26</v>
      </c>
      <c r="AV354" s="64">
        <f>IFERROR(INDEX($B354:$AT354,1,'번호선택_참고표'!$C$55),0)+IFERROR(INDEX($B354:$AT354,1,'번호선택_참고표'!$D$55),0)+IFERROR(INDEX($B354:$AT354,1,'번호선택_참고표'!$E$55),0)+IFERROR(INDEX($B354:$AT354,1,'번호선택_참고표'!$F$55),0)+IFERROR(INDEX($B354:$AT354,1,'번호선택_참고표'!$G$55),0)+IFERROR(INDEX($B354:$AT354,1,'번호선택_참고표'!$H$55),0)</f>
        <v/>
      </c>
      <c r="AW354" s="64">
        <f>IF(OR('번호선택_참고표'!$C$55=$AU354,'번호선택_참고표'!$D$55=$AU354,'번호선택_참고표'!$E$55=$AU354,'번호선택_참고표'!$F$55=$AU354,'번호선택_참고표'!$G$55=$AU354,'번호선택_참고표'!$H$55=$AU354),1,0)</f>
        <v/>
      </c>
      <c r="AX354" s="64">
        <f>IF(AV354=6,6,IF(AND(AV354=5,AW354=1),5,IF(AND(AV354=5,AW354=0),4,IF(AV354=4,3,IF(AV354=3,2,0)))))</f>
        <v/>
      </c>
      <c r="AY354" s="64">
        <f>IF(AV354=6,"1등",IF(AND(AV354=5,AW354=1),"2등",IF(AND(AV354=5,AW354=0),"3등",IF(AV354=4,"4등",IF(AV354=3,"5등","-")))))</f>
        <v/>
      </c>
      <c r="AZ354" s="64">
        <f>AV354*10000+AW354*1000+ROW()</f>
        <v/>
      </c>
      <c r="BB354" s="63" t="inlineStr">
        <is>
          <t>11 16 19 22 29 36</t>
        </is>
      </c>
    </row>
    <row r="355">
      <c r="A355" s="64" t="n">
        <v>354</v>
      </c>
      <c r="B355" t="n">
        <v>0</v>
      </c>
      <c r="C355" t="n">
        <v>0</v>
      </c>
      <c r="D355" t="n">
        <v>0</v>
      </c>
      <c r="E355" t="n">
        <v>0</v>
      </c>
      <c r="F355" t="n">
        <v>0</v>
      </c>
      <c r="G355" t="n">
        <v>0</v>
      </c>
      <c r="H355" t="n">
        <v>0</v>
      </c>
      <c r="I355" t="n">
        <v>0</v>
      </c>
      <c r="J355" t="n">
        <v>0</v>
      </c>
      <c r="K355" t="n">
        <v>0</v>
      </c>
      <c r="L355" t="n">
        <v>0</v>
      </c>
      <c r="M355" t="n">
        <v>0</v>
      </c>
      <c r="N355" t="n">
        <v>0</v>
      </c>
      <c r="O355" t="n">
        <v>1</v>
      </c>
      <c r="P355" t="n">
        <v>0</v>
      </c>
      <c r="Q355" t="n">
        <v>0</v>
      </c>
      <c r="R355" t="n">
        <v>0</v>
      </c>
      <c r="S355" t="n">
        <v>0</v>
      </c>
      <c r="T355" t="n">
        <v>1</v>
      </c>
      <c r="U355" t="n">
        <v>0</v>
      </c>
      <c r="V355" t="n">
        <v>0</v>
      </c>
      <c r="W355" t="n">
        <v>0</v>
      </c>
      <c r="X355" t="n">
        <v>0</v>
      </c>
      <c r="Y355" t="n">
        <v>0</v>
      </c>
      <c r="Z355" t="n">
        <v>0</v>
      </c>
      <c r="AA355" t="n">
        <v>0</v>
      </c>
      <c r="AB355" t="n">
        <v>0</v>
      </c>
      <c r="AC355" t="n">
        <v>0</v>
      </c>
      <c r="AD355" t="n">
        <v>0</v>
      </c>
      <c r="AE355" t="n">
        <v>0</v>
      </c>
      <c r="AF355" t="n">
        <v>0</v>
      </c>
      <c r="AG355" t="n">
        <v>0</v>
      </c>
      <c r="AH355" t="n">
        <v>0</v>
      </c>
      <c r="AI355" t="n">
        <v>0</v>
      </c>
      <c r="AJ355" t="n">
        <v>0</v>
      </c>
      <c r="AK355" t="n">
        <v>1</v>
      </c>
      <c r="AL355" t="n">
        <v>0</v>
      </c>
      <c r="AM355" t="n">
        <v>0</v>
      </c>
      <c r="AN355" t="n">
        <v>0</v>
      </c>
      <c r="AO355" t="n">
        <v>0</v>
      </c>
      <c r="AP355" t="n">
        <v>0</v>
      </c>
      <c r="AQ355" t="n">
        <v>0</v>
      </c>
      <c r="AR355" t="n">
        <v>1</v>
      </c>
      <c r="AS355" t="n">
        <v>1</v>
      </c>
      <c r="AT355" t="n">
        <v>1</v>
      </c>
      <c r="AU355" s="63" t="n">
        <v>1</v>
      </c>
      <c r="AV355" s="64">
        <f>IFERROR(INDEX($B355:$AT355,1,'번호선택_참고표'!$C$55),0)+IFERROR(INDEX($B355:$AT355,1,'번호선택_참고표'!$D$55),0)+IFERROR(INDEX($B355:$AT355,1,'번호선택_참고표'!$E$55),0)+IFERROR(INDEX($B355:$AT355,1,'번호선택_참고표'!$F$55),0)+IFERROR(INDEX($B355:$AT355,1,'번호선택_참고표'!$G$55),0)+IFERROR(INDEX($B355:$AT355,1,'번호선택_참고표'!$H$55),0)</f>
        <v/>
      </c>
      <c r="AW355" s="64">
        <f>IF(OR('번호선택_참고표'!$C$55=$AU355,'번호선택_참고표'!$D$55=$AU355,'번호선택_참고표'!$E$55=$AU355,'번호선택_참고표'!$F$55=$AU355,'번호선택_참고표'!$G$55=$AU355,'번호선택_참고표'!$H$55=$AU355),1,0)</f>
        <v/>
      </c>
      <c r="AX355" s="64">
        <f>IF(AV355=6,6,IF(AND(AV355=5,AW355=1),5,IF(AND(AV355=5,AW355=0),4,IF(AV355=4,3,IF(AV355=3,2,0)))))</f>
        <v/>
      </c>
      <c r="AY355" s="64">
        <f>IF(AV355=6,"1등",IF(AND(AV355=5,AW355=1),"2등",IF(AND(AV355=5,AW355=0),"3등",IF(AV355=4,"4등",IF(AV355=3,"5등","-")))))</f>
        <v/>
      </c>
      <c r="AZ355" s="64">
        <f>AV355*10000+AW355*1000+ROW()</f>
        <v/>
      </c>
      <c r="BB355" s="63" t="inlineStr">
        <is>
          <t>14 19 36 43 44 45</t>
        </is>
      </c>
    </row>
    <row r="356">
      <c r="A356" s="64" t="n">
        <v>355</v>
      </c>
      <c r="B356" t="n">
        <v>0</v>
      </c>
      <c r="C356" t="n">
        <v>0</v>
      </c>
      <c r="D356" t="n">
        <v>0</v>
      </c>
      <c r="E356" t="n">
        <v>0</v>
      </c>
      <c r="F356" t="n">
        <v>1</v>
      </c>
      <c r="G356" t="n">
        <v>0</v>
      </c>
      <c r="H356" t="n">
        <v>0</v>
      </c>
      <c r="I356" t="n">
        <v>1</v>
      </c>
      <c r="J356" t="n">
        <v>0</v>
      </c>
      <c r="K356" t="n">
        <v>0</v>
      </c>
      <c r="L356" t="n">
        <v>0</v>
      </c>
      <c r="M356" t="n">
        <v>0</v>
      </c>
      <c r="N356" t="n">
        <v>0</v>
      </c>
      <c r="O356" t="n">
        <v>0</v>
      </c>
      <c r="P356" t="n">
        <v>0</v>
      </c>
      <c r="Q356" t="n">
        <v>0</v>
      </c>
      <c r="R356" t="n">
        <v>0</v>
      </c>
      <c r="S356" t="n">
        <v>0</v>
      </c>
      <c r="T356" t="n">
        <v>0</v>
      </c>
      <c r="U356" t="n">
        <v>0</v>
      </c>
      <c r="V356" t="n">
        <v>0</v>
      </c>
      <c r="W356" t="n">
        <v>0</v>
      </c>
      <c r="X356" t="n">
        <v>0</v>
      </c>
      <c r="Y356" t="n">
        <v>0</v>
      </c>
      <c r="Z356" t="n">
        <v>0</v>
      </c>
      <c r="AA356" t="n">
        <v>0</v>
      </c>
      <c r="AB356" t="n">
        <v>0</v>
      </c>
      <c r="AC356" t="n">
        <v>0</v>
      </c>
      <c r="AD356" t="n">
        <v>1</v>
      </c>
      <c r="AE356" t="n">
        <v>1</v>
      </c>
      <c r="AF356" t="n">
        <v>0</v>
      </c>
      <c r="AG356" t="n">
        <v>0</v>
      </c>
      <c r="AH356" t="n">
        <v>0</v>
      </c>
      <c r="AI356" t="n">
        <v>0</v>
      </c>
      <c r="AJ356" t="n">
        <v>1</v>
      </c>
      <c r="AK356" t="n">
        <v>0</v>
      </c>
      <c r="AL356" t="n">
        <v>0</v>
      </c>
      <c r="AM356" t="n">
        <v>0</v>
      </c>
      <c r="AN356" t="n">
        <v>0</v>
      </c>
      <c r="AO356" t="n">
        <v>0</v>
      </c>
      <c r="AP356" t="n">
        <v>0</v>
      </c>
      <c r="AQ356" t="n">
        <v>0</v>
      </c>
      <c r="AR356" t="n">
        <v>0</v>
      </c>
      <c r="AS356" t="n">
        <v>1</v>
      </c>
      <c r="AT356" t="n">
        <v>0</v>
      </c>
      <c r="AU356" s="63" t="n">
        <v>38</v>
      </c>
      <c r="AV356" s="64">
        <f>IFERROR(INDEX($B356:$AT356,1,'번호선택_참고표'!$C$55),0)+IFERROR(INDEX($B356:$AT356,1,'번호선택_참고표'!$D$55),0)+IFERROR(INDEX($B356:$AT356,1,'번호선택_참고표'!$E$55),0)+IFERROR(INDEX($B356:$AT356,1,'번호선택_참고표'!$F$55),0)+IFERROR(INDEX($B356:$AT356,1,'번호선택_참고표'!$G$55),0)+IFERROR(INDEX($B356:$AT356,1,'번호선택_참고표'!$H$55),0)</f>
        <v/>
      </c>
      <c r="AW356" s="64">
        <f>IF(OR('번호선택_참고표'!$C$55=$AU356,'번호선택_참고표'!$D$55=$AU356,'번호선택_참고표'!$E$55=$AU356,'번호선택_참고표'!$F$55=$AU356,'번호선택_참고표'!$G$55=$AU356,'번호선택_참고표'!$H$55=$AU356),1,0)</f>
        <v/>
      </c>
      <c r="AX356" s="64">
        <f>IF(AV356=6,6,IF(AND(AV356=5,AW356=1),5,IF(AND(AV356=5,AW356=0),4,IF(AV356=4,3,IF(AV356=3,2,0)))))</f>
        <v/>
      </c>
      <c r="AY356" s="64">
        <f>IF(AV356=6,"1등",IF(AND(AV356=5,AW356=1),"2등",IF(AND(AV356=5,AW356=0),"3등",IF(AV356=4,"4등",IF(AV356=3,"5등","-")))))</f>
        <v/>
      </c>
      <c r="AZ356" s="64">
        <f>AV356*10000+AW356*1000+ROW()</f>
        <v/>
      </c>
      <c r="BB356" s="63" t="inlineStr">
        <is>
          <t>5 8 29 30 35 44</t>
        </is>
      </c>
    </row>
    <row r="357">
      <c r="A357" s="64" t="n">
        <v>356</v>
      </c>
      <c r="B357" t="n">
        <v>0</v>
      </c>
      <c r="C357" t="n">
        <v>1</v>
      </c>
      <c r="D357" t="n">
        <v>0</v>
      </c>
      <c r="E357" t="n">
        <v>0</v>
      </c>
      <c r="F357" t="n">
        <v>0</v>
      </c>
      <c r="G357" t="n">
        <v>0</v>
      </c>
      <c r="H357" t="n">
        <v>0</v>
      </c>
      <c r="I357" t="n">
        <v>1</v>
      </c>
      <c r="J357" t="n">
        <v>0</v>
      </c>
      <c r="K357" t="n">
        <v>0</v>
      </c>
      <c r="L357" t="n">
        <v>0</v>
      </c>
      <c r="M357" t="n">
        <v>0</v>
      </c>
      <c r="N357" t="n">
        <v>0</v>
      </c>
      <c r="O357" t="n">
        <v>1</v>
      </c>
      <c r="P357" t="n">
        <v>0</v>
      </c>
      <c r="Q357" t="n">
        <v>0</v>
      </c>
      <c r="R357" t="n">
        <v>0</v>
      </c>
      <c r="S357" t="n">
        <v>0</v>
      </c>
      <c r="T357" t="n">
        <v>0</v>
      </c>
      <c r="U357" t="n">
        <v>0</v>
      </c>
      <c r="V357" t="n">
        <v>0</v>
      </c>
      <c r="W357" t="n">
        <v>0</v>
      </c>
      <c r="X357" t="n">
        <v>0</v>
      </c>
      <c r="Y357" t="n">
        <v>0</v>
      </c>
      <c r="Z357" t="n">
        <v>1</v>
      </c>
      <c r="AA357" t="n">
        <v>0</v>
      </c>
      <c r="AB357" t="n">
        <v>0</v>
      </c>
      <c r="AC357" t="n">
        <v>0</v>
      </c>
      <c r="AD357" t="n">
        <v>1</v>
      </c>
      <c r="AE357" t="n">
        <v>0</v>
      </c>
      <c r="AF357" t="n">
        <v>0</v>
      </c>
      <c r="AG357" t="n">
        <v>0</v>
      </c>
      <c r="AH357" t="n">
        <v>0</v>
      </c>
      <c r="AI357" t="n">
        <v>0</v>
      </c>
      <c r="AJ357" t="n">
        <v>0</v>
      </c>
      <c r="AK357" t="n">
        <v>0</v>
      </c>
      <c r="AL357" t="n">
        <v>0</v>
      </c>
      <c r="AM357" t="n">
        <v>0</v>
      </c>
      <c r="AN357" t="n">
        <v>0</v>
      </c>
      <c r="AO357" t="n">
        <v>0</v>
      </c>
      <c r="AP357" t="n">
        <v>0</v>
      </c>
      <c r="AQ357" t="n">
        <v>0</v>
      </c>
      <c r="AR357" t="n">
        <v>0</v>
      </c>
      <c r="AS357" t="n">
        <v>0</v>
      </c>
      <c r="AT357" t="n">
        <v>1</v>
      </c>
      <c r="AU357" s="63" t="n">
        <v>24</v>
      </c>
      <c r="AV357" s="64">
        <f>IFERROR(INDEX($B357:$AT357,1,'번호선택_참고표'!$C$55),0)+IFERROR(INDEX($B357:$AT357,1,'번호선택_참고표'!$D$55),0)+IFERROR(INDEX($B357:$AT357,1,'번호선택_참고표'!$E$55),0)+IFERROR(INDEX($B357:$AT357,1,'번호선택_참고표'!$F$55),0)+IFERROR(INDEX($B357:$AT357,1,'번호선택_참고표'!$G$55),0)+IFERROR(INDEX($B357:$AT357,1,'번호선택_참고표'!$H$55),0)</f>
        <v/>
      </c>
      <c r="AW357" s="64">
        <f>IF(OR('번호선택_참고표'!$C$55=$AU357,'번호선택_참고표'!$D$55=$AU357,'번호선택_참고표'!$E$55=$AU357,'번호선택_참고표'!$F$55=$AU357,'번호선택_참고표'!$G$55=$AU357,'번호선택_참고표'!$H$55=$AU357),1,0)</f>
        <v/>
      </c>
      <c r="AX357" s="64">
        <f>IF(AV357=6,6,IF(AND(AV357=5,AW357=1),5,IF(AND(AV357=5,AW357=0),4,IF(AV357=4,3,IF(AV357=3,2,0)))))</f>
        <v/>
      </c>
      <c r="AY357" s="64">
        <f>IF(AV357=6,"1등",IF(AND(AV357=5,AW357=1),"2등",IF(AND(AV357=5,AW357=0),"3등",IF(AV357=4,"4등",IF(AV357=3,"5등","-")))))</f>
        <v/>
      </c>
      <c r="AZ357" s="64">
        <f>AV357*10000+AW357*1000+ROW()</f>
        <v/>
      </c>
      <c r="BB357" s="63" t="inlineStr">
        <is>
          <t>2 8 14 25 29 45</t>
        </is>
      </c>
    </row>
    <row r="358">
      <c r="A358" s="64" t="n">
        <v>357</v>
      </c>
      <c r="B358" t="n">
        <v>0</v>
      </c>
      <c r="C358" t="n">
        <v>0</v>
      </c>
      <c r="D358" t="n">
        <v>0</v>
      </c>
      <c r="E358" t="n">
        <v>0</v>
      </c>
      <c r="F358" t="n">
        <v>0</v>
      </c>
      <c r="G358" t="n">
        <v>0</v>
      </c>
      <c r="H358" t="n">
        <v>0</v>
      </c>
      <c r="I358" t="n">
        <v>0</v>
      </c>
      <c r="J358" t="n">
        <v>0</v>
      </c>
      <c r="K358" t="n">
        <v>1</v>
      </c>
      <c r="L358" t="n">
        <v>0</v>
      </c>
      <c r="M358" t="n">
        <v>0</v>
      </c>
      <c r="N358" t="n">
        <v>0</v>
      </c>
      <c r="O358" t="n">
        <v>1</v>
      </c>
      <c r="P358" t="n">
        <v>0</v>
      </c>
      <c r="Q358" t="n">
        <v>0</v>
      </c>
      <c r="R358" t="n">
        <v>0</v>
      </c>
      <c r="S358" t="n">
        <v>1</v>
      </c>
      <c r="T358" t="n">
        <v>0</v>
      </c>
      <c r="U358" t="n">
        <v>0</v>
      </c>
      <c r="V358" t="n">
        <v>1</v>
      </c>
      <c r="W358" t="n">
        <v>0</v>
      </c>
      <c r="X358" t="n">
        <v>0</v>
      </c>
      <c r="Y358" t="n">
        <v>0</v>
      </c>
      <c r="Z358" t="n">
        <v>0</v>
      </c>
      <c r="AA358" t="n">
        <v>0</v>
      </c>
      <c r="AB358" t="n">
        <v>0</v>
      </c>
      <c r="AC358" t="n">
        <v>0</v>
      </c>
      <c r="AD358" t="n">
        <v>0</v>
      </c>
      <c r="AE358" t="n">
        <v>0</v>
      </c>
      <c r="AF358" t="n">
        <v>0</v>
      </c>
      <c r="AG358" t="n">
        <v>0</v>
      </c>
      <c r="AH358" t="n">
        <v>0</v>
      </c>
      <c r="AI358" t="n">
        <v>0</v>
      </c>
      <c r="AJ358" t="n">
        <v>0</v>
      </c>
      <c r="AK358" t="n">
        <v>1</v>
      </c>
      <c r="AL358" t="n">
        <v>1</v>
      </c>
      <c r="AM358" t="n">
        <v>0</v>
      </c>
      <c r="AN358" t="n">
        <v>0</v>
      </c>
      <c r="AO358" t="n">
        <v>0</v>
      </c>
      <c r="AP358" t="n">
        <v>0</v>
      </c>
      <c r="AQ358" t="n">
        <v>0</v>
      </c>
      <c r="AR358" t="n">
        <v>0</v>
      </c>
      <c r="AS358" t="n">
        <v>0</v>
      </c>
      <c r="AT358" t="n">
        <v>0</v>
      </c>
      <c r="AU358" s="63" t="n">
        <v>5</v>
      </c>
      <c r="AV358" s="64">
        <f>IFERROR(INDEX($B358:$AT358,1,'번호선택_참고표'!$C$55),0)+IFERROR(INDEX($B358:$AT358,1,'번호선택_참고표'!$D$55),0)+IFERROR(INDEX($B358:$AT358,1,'번호선택_참고표'!$E$55),0)+IFERROR(INDEX($B358:$AT358,1,'번호선택_참고표'!$F$55),0)+IFERROR(INDEX($B358:$AT358,1,'번호선택_참고표'!$G$55),0)+IFERROR(INDEX($B358:$AT358,1,'번호선택_참고표'!$H$55),0)</f>
        <v/>
      </c>
      <c r="AW358" s="64">
        <f>IF(OR('번호선택_참고표'!$C$55=$AU358,'번호선택_참고표'!$D$55=$AU358,'번호선택_참고표'!$E$55=$AU358,'번호선택_참고표'!$F$55=$AU358,'번호선택_참고표'!$G$55=$AU358,'번호선택_참고표'!$H$55=$AU358),1,0)</f>
        <v/>
      </c>
      <c r="AX358" s="64">
        <f>IF(AV358=6,6,IF(AND(AV358=5,AW358=1),5,IF(AND(AV358=5,AW358=0),4,IF(AV358=4,3,IF(AV358=3,2,0)))))</f>
        <v/>
      </c>
      <c r="AY358" s="64">
        <f>IF(AV358=6,"1등",IF(AND(AV358=5,AW358=1),"2등",IF(AND(AV358=5,AW358=0),"3등",IF(AV358=4,"4등",IF(AV358=3,"5등","-")))))</f>
        <v/>
      </c>
      <c r="AZ358" s="64">
        <f>AV358*10000+AW358*1000+ROW()</f>
        <v/>
      </c>
      <c r="BB358" s="63" t="inlineStr">
        <is>
          <t>10 14 18 21 36 37</t>
        </is>
      </c>
    </row>
    <row r="359">
      <c r="A359" s="64" t="n">
        <v>358</v>
      </c>
      <c r="B359" t="n">
        <v>1</v>
      </c>
      <c r="C359" t="n">
        <v>0</v>
      </c>
      <c r="D359" t="n">
        <v>0</v>
      </c>
      <c r="E359" t="n">
        <v>0</v>
      </c>
      <c r="F359" t="n">
        <v>0</v>
      </c>
      <c r="G359" t="n">
        <v>0</v>
      </c>
      <c r="H359" t="n">
        <v>0</v>
      </c>
      <c r="I359" t="n">
        <v>0</v>
      </c>
      <c r="J359" t="n">
        <v>1</v>
      </c>
      <c r="K359" t="n">
        <v>1</v>
      </c>
      <c r="L359" t="n">
        <v>0</v>
      </c>
      <c r="M359" t="n">
        <v>1</v>
      </c>
      <c r="N359" t="n">
        <v>0</v>
      </c>
      <c r="O359" t="n">
        <v>0</v>
      </c>
      <c r="P359" t="n">
        <v>0</v>
      </c>
      <c r="Q359" t="n">
        <v>0</v>
      </c>
      <c r="R359" t="n">
        <v>0</v>
      </c>
      <c r="S359" t="n">
        <v>0</v>
      </c>
      <c r="T359" t="n">
        <v>0</v>
      </c>
      <c r="U359" t="n">
        <v>0</v>
      </c>
      <c r="V359" t="n">
        <v>1</v>
      </c>
      <c r="W359" t="n">
        <v>0</v>
      </c>
      <c r="X359" t="n">
        <v>0</v>
      </c>
      <c r="Y359" t="n">
        <v>0</v>
      </c>
      <c r="Z359" t="n">
        <v>0</v>
      </c>
      <c r="AA359" t="n">
        <v>0</v>
      </c>
      <c r="AB359" t="n">
        <v>0</v>
      </c>
      <c r="AC359" t="n">
        <v>0</v>
      </c>
      <c r="AD359" t="n">
        <v>0</v>
      </c>
      <c r="AE359" t="n">
        <v>0</v>
      </c>
      <c r="AF359" t="n">
        <v>0</v>
      </c>
      <c r="AG359" t="n">
        <v>0</v>
      </c>
      <c r="AH359" t="n">
        <v>0</v>
      </c>
      <c r="AI359" t="n">
        <v>0</v>
      </c>
      <c r="AJ359" t="n">
        <v>0</v>
      </c>
      <c r="AK359" t="n">
        <v>0</v>
      </c>
      <c r="AL359" t="n">
        <v>0</v>
      </c>
      <c r="AM359" t="n">
        <v>0</v>
      </c>
      <c r="AN359" t="n">
        <v>0</v>
      </c>
      <c r="AO359" t="n">
        <v>1</v>
      </c>
      <c r="AP359" t="n">
        <v>0</v>
      </c>
      <c r="AQ359" t="n">
        <v>0</v>
      </c>
      <c r="AR359" t="n">
        <v>0</v>
      </c>
      <c r="AS359" t="n">
        <v>0</v>
      </c>
      <c r="AT359" t="n">
        <v>0</v>
      </c>
      <c r="AU359" s="63" t="n">
        <v>37</v>
      </c>
      <c r="AV359" s="64">
        <f>IFERROR(INDEX($B359:$AT359,1,'번호선택_참고표'!$C$55),0)+IFERROR(INDEX($B359:$AT359,1,'번호선택_참고표'!$D$55),0)+IFERROR(INDEX($B359:$AT359,1,'번호선택_참고표'!$E$55),0)+IFERROR(INDEX($B359:$AT359,1,'번호선택_참고표'!$F$55),0)+IFERROR(INDEX($B359:$AT359,1,'번호선택_참고표'!$G$55),0)+IFERROR(INDEX($B359:$AT359,1,'번호선택_참고표'!$H$55),0)</f>
        <v/>
      </c>
      <c r="AW359" s="64">
        <f>IF(OR('번호선택_참고표'!$C$55=$AU359,'번호선택_참고표'!$D$55=$AU359,'번호선택_참고표'!$E$55=$AU359,'번호선택_참고표'!$F$55=$AU359,'번호선택_참고표'!$G$55=$AU359,'번호선택_참고표'!$H$55=$AU359),1,0)</f>
        <v/>
      </c>
      <c r="AX359" s="64">
        <f>IF(AV359=6,6,IF(AND(AV359=5,AW359=1),5,IF(AND(AV359=5,AW359=0),4,IF(AV359=4,3,IF(AV359=3,2,0)))))</f>
        <v/>
      </c>
      <c r="AY359" s="64">
        <f>IF(AV359=6,"1등",IF(AND(AV359=5,AW359=1),"2등",IF(AND(AV359=5,AW359=0),"3등",IF(AV359=4,"4등",IF(AV359=3,"5등","-")))))</f>
        <v/>
      </c>
      <c r="AZ359" s="64">
        <f>AV359*10000+AW359*1000+ROW()</f>
        <v/>
      </c>
      <c r="BB359" s="63" t="inlineStr">
        <is>
          <t>1 9 10 12 21 40</t>
        </is>
      </c>
    </row>
    <row r="360">
      <c r="A360" s="64" t="n">
        <v>359</v>
      </c>
      <c r="B360" t="n">
        <v>1</v>
      </c>
      <c r="C360" t="n">
        <v>0</v>
      </c>
      <c r="D360" t="n">
        <v>0</v>
      </c>
      <c r="E360" t="n">
        <v>0</v>
      </c>
      <c r="F360" t="n">
        <v>0</v>
      </c>
      <c r="G360" t="n">
        <v>0</v>
      </c>
      <c r="H360" t="n">
        <v>0</v>
      </c>
      <c r="I360" t="n">
        <v>0</v>
      </c>
      <c r="J360" t="n">
        <v>0</v>
      </c>
      <c r="K360" t="n">
        <v>1</v>
      </c>
      <c r="L360" t="n">
        <v>0</v>
      </c>
      <c r="M360" t="n">
        <v>0</v>
      </c>
      <c r="N360" t="n">
        <v>0</v>
      </c>
      <c r="O360" t="n">
        <v>0</v>
      </c>
      <c r="P360" t="n">
        <v>0</v>
      </c>
      <c r="Q360" t="n">
        <v>0</v>
      </c>
      <c r="R360" t="n">
        <v>0</v>
      </c>
      <c r="S360" t="n">
        <v>0</v>
      </c>
      <c r="T360" t="n">
        <v>1</v>
      </c>
      <c r="U360" t="n">
        <v>1</v>
      </c>
      <c r="V360" t="n">
        <v>0</v>
      </c>
      <c r="W360" t="n">
        <v>0</v>
      </c>
      <c r="X360" t="n">
        <v>0</v>
      </c>
      <c r="Y360" t="n">
        <v>1</v>
      </c>
      <c r="Z360" t="n">
        <v>0</v>
      </c>
      <c r="AA360" t="n">
        <v>0</v>
      </c>
      <c r="AB360" t="n">
        <v>0</v>
      </c>
      <c r="AC360" t="n">
        <v>0</v>
      </c>
      <c r="AD360" t="n">
        <v>0</v>
      </c>
      <c r="AE360" t="n">
        <v>0</v>
      </c>
      <c r="AF360" t="n">
        <v>0</v>
      </c>
      <c r="AG360" t="n">
        <v>0</v>
      </c>
      <c r="AH360" t="n">
        <v>0</v>
      </c>
      <c r="AI360" t="n">
        <v>0</v>
      </c>
      <c r="AJ360" t="n">
        <v>0</v>
      </c>
      <c r="AK360" t="n">
        <v>0</v>
      </c>
      <c r="AL360" t="n">
        <v>0</v>
      </c>
      <c r="AM360" t="n">
        <v>0</v>
      </c>
      <c r="AN360" t="n">
        <v>0</v>
      </c>
      <c r="AO360" t="n">
        <v>1</v>
      </c>
      <c r="AP360" t="n">
        <v>0</v>
      </c>
      <c r="AQ360" t="n">
        <v>0</v>
      </c>
      <c r="AR360" t="n">
        <v>0</v>
      </c>
      <c r="AS360" t="n">
        <v>0</v>
      </c>
      <c r="AT360" t="n">
        <v>0</v>
      </c>
      <c r="AU360" s="63" t="n">
        <v>23</v>
      </c>
      <c r="AV360" s="64">
        <f>IFERROR(INDEX($B360:$AT360,1,'번호선택_참고표'!$C$55),0)+IFERROR(INDEX($B360:$AT360,1,'번호선택_참고표'!$D$55),0)+IFERROR(INDEX($B360:$AT360,1,'번호선택_참고표'!$E$55),0)+IFERROR(INDEX($B360:$AT360,1,'번호선택_참고표'!$F$55),0)+IFERROR(INDEX($B360:$AT360,1,'번호선택_참고표'!$G$55),0)+IFERROR(INDEX($B360:$AT360,1,'번호선택_참고표'!$H$55),0)</f>
        <v/>
      </c>
      <c r="AW360" s="64">
        <f>IF(OR('번호선택_참고표'!$C$55=$AU360,'번호선택_참고표'!$D$55=$AU360,'번호선택_참고표'!$E$55=$AU360,'번호선택_참고표'!$F$55=$AU360,'번호선택_참고표'!$G$55=$AU360,'번호선택_참고표'!$H$55=$AU360),1,0)</f>
        <v/>
      </c>
      <c r="AX360" s="64">
        <f>IF(AV360=6,6,IF(AND(AV360=5,AW360=1),5,IF(AND(AV360=5,AW360=0),4,IF(AV360=4,3,IF(AV360=3,2,0)))))</f>
        <v/>
      </c>
      <c r="AY360" s="64">
        <f>IF(AV360=6,"1등",IF(AND(AV360=5,AW360=1),"2등",IF(AND(AV360=5,AW360=0),"3등",IF(AV360=4,"4등",IF(AV360=3,"5등","-")))))</f>
        <v/>
      </c>
      <c r="AZ360" s="64">
        <f>AV360*10000+AW360*1000+ROW()</f>
        <v/>
      </c>
      <c r="BB360" s="63" t="inlineStr">
        <is>
          <t>1 10 19 20 24 40</t>
        </is>
      </c>
    </row>
    <row r="361">
      <c r="A361" s="64" t="n">
        <v>360</v>
      </c>
      <c r="B361" t="n">
        <v>0</v>
      </c>
      <c r="C361" t="n">
        <v>0</v>
      </c>
      <c r="D361" t="n">
        <v>0</v>
      </c>
      <c r="E361" t="n">
        <v>1</v>
      </c>
      <c r="F361" t="n">
        <v>0</v>
      </c>
      <c r="G361" t="n">
        <v>0</v>
      </c>
      <c r="H361" t="n">
        <v>0</v>
      </c>
      <c r="I361" t="n">
        <v>0</v>
      </c>
      <c r="J361" t="n">
        <v>0</v>
      </c>
      <c r="K361" t="n">
        <v>0</v>
      </c>
      <c r="L361" t="n">
        <v>0</v>
      </c>
      <c r="M361" t="n">
        <v>0</v>
      </c>
      <c r="N361" t="n">
        <v>0</v>
      </c>
      <c r="O361" t="n">
        <v>0</v>
      </c>
      <c r="P361" t="n">
        <v>0</v>
      </c>
      <c r="Q361" t="n">
        <v>1</v>
      </c>
      <c r="R361" t="n">
        <v>0</v>
      </c>
      <c r="S361" t="n">
        <v>0</v>
      </c>
      <c r="T361" t="n">
        <v>0</v>
      </c>
      <c r="U361" t="n">
        <v>0</v>
      </c>
      <c r="V361" t="n">
        <v>0</v>
      </c>
      <c r="W361" t="n">
        <v>0</v>
      </c>
      <c r="X361" t="n">
        <v>1</v>
      </c>
      <c r="Y361" t="n">
        <v>0</v>
      </c>
      <c r="Z361" t="n">
        <v>1</v>
      </c>
      <c r="AA361" t="n">
        <v>0</v>
      </c>
      <c r="AB361" t="n">
        <v>0</v>
      </c>
      <c r="AC361" t="n">
        <v>0</v>
      </c>
      <c r="AD361" t="n">
        <v>0</v>
      </c>
      <c r="AE361" t="n">
        <v>0</v>
      </c>
      <c r="AF361" t="n">
        <v>0</v>
      </c>
      <c r="AG361" t="n">
        <v>0</v>
      </c>
      <c r="AH361" t="n">
        <v>0</v>
      </c>
      <c r="AI361" t="n">
        <v>0</v>
      </c>
      <c r="AJ361" t="n">
        <v>1</v>
      </c>
      <c r="AK361" t="n">
        <v>0</v>
      </c>
      <c r="AL361" t="n">
        <v>0</v>
      </c>
      <c r="AM361" t="n">
        <v>0</v>
      </c>
      <c r="AN361" t="n">
        <v>0</v>
      </c>
      <c r="AO361" t="n">
        <v>1</v>
      </c>
      <c r="AP361" t="n">
        <v>0</v>
      </c>
      <c r="AQ361" t="n">
        <v>0</v>
      </c>
      <c r="AR361" t="n">
        <v>0</v>
      </c>
      <c r="AS361" t="n">
        <v>0</v>
      </c>
      <c r="AT361" t="n">
        <v>0</v>
      </c>
      <c r="AU361" s="63" t="n">
        <v>27</v>
      </c>
      <c r="AV361" s="64">
        <f>IFERROR(INDEX($B361:$AT361,1,'번호선택_참고표'!$C$55),0)+IFERROR(INDEX($B361:$AT361,1,'번호선택_참고표'!$D$55),0)+IFERROR(INDEX($B361:$AT361,1,'번호선택_참고표'!$E$55),0)+IFERROR(INDEX($B361:$AT361,1,'번호선택_참고표'!$F$55),0)+IFERROR(INDEX($B361:$AT361,1,'번호선택_참고표'!$G$55),0)+IFERROR(INDEX($B361:$AT361,1,'번호선택_참고표'!$H$55),0)</f>
        <v/>
      </c>
      <c r="AW361" s="64">
        <f>IF(OR('번호선택_참고표'!$C$55=$AU361,'번호선택_참고표'!$D$55=$AU361,'번호선택_참고표'!$E$55=$AU361,'번호선택_참고표'!$F$55=$AU361,'번호선택_참고표'!$G$55=$AU361,'번호선택_참고표'!$H$55=$AU361),1,0)</f>
        <v/>
      </c>
      <c r="AX361" s="64">
        <f>IF(AV361=6,6,IF(AND(AV361=5,AW361=1),5,IF(AND(AV361=5,AW361=0),4,IF(AV361=4,3,IF(AV361=3,2,0)))))</f>
        <v/>
      </c>
      <c r="AY361" s="64">
        <f>IF(AV361=6,"1등",IF(AND(AV361=5,AW361=1),"2등",IF(AND(AV361=5,AW361=0),"3등",IF(AV361=4,"4등",IF(AV361=3,"5등","-")))))</f>
        <v/>
      </c>
      <c r="AZ361" s="64">
        <f>AV361*10000+AW361*1000+ROW()</f>
        <v/>
      </c>
      <c r="BB361" s="63" t="inlineStr">
        <is>
          <t>4 16 23 25 35 40</t>
        </is>
      </c>
    </row>
    <row r="362">
      <c r="A362" s="64" t="n">
        <v>361</v>
      </c>
      <c r="B362" t="n">
        <v>0</v>
      </c>
      <c r="C362" t="n">
        <v>0</v>
      </c>
      <c r="D362" t="n">
        <v>0</v>
      </c>
      <c r="E362" t="n">
        <v>0</v>
      </c>
      <c r="F362" t="n">
        <v>1</v>
      </c>
      <c r="G362" t="n">
        <v>0</v>
      </c>
      <c r="H362" t="n">
        <v>0</v>
      </c>
      <c r="I362" t="n">
        <v>0</v>
      </c>
      <c r="J362" t="n">
        <v>0</v>
      </c>
      <c r="K362" t="n">
        <v>1</v>
      </c>
      <c r="L362" t="n">
        <v>0</v>
      </c>
      <c r="M362" t="n">
        <v>0</v>
      </c>
      <c r="N362" t="n">
        <v>0</v>
      </c>
      <c r="O362" t="n">
        <v>0</v>
      </c>
      <c r="P362" t="n">
        <v>0</v>
      </c>
      <c r="Q362" t="n">
        <v>1</v>
      </c>
      <c r="R362" t="n">
        <v>0</v>
      </c>
      <c r="S362" t="n">
        <v>0</v>
      </c>
      <c r="T362" t="n">
        <v>0</v>
      </c>
      <c r="U362" t="n">
        <v>0</v>
      </c>
      <c r="V362" t="n">
        <v>0</v>
      </c>
      <c r="W362" t="n">
        <v>0</v>
      </c>
      <c r="X362" t="n">
        <v>0</v>
      </c>
      <c r="Y362" t="n">
        <v>1</v>
      </c>
      <c r="Z362" t="n">
        <v>0</v>
      </c>
      <c r="AA362" t="n">
        <v>0</v>
      </c>
      <c r="AB362" t="n">
        <v>1</v>
      </c>
      <c r="AC362" t="n">
        <v>0</v>
      </c>
      <c r="AD362" t="n">
        <v>0</v>
      </c>
      <c r="AE362" t="n">
        <v>0</v>
      </c>
      <c r="AF362" t="n">
        <v>0</v>
      </c>
      <c r="AG362" t="n">
        <v>0</v>
      </c>
      <c r="AH362" t="n">
        <v>0</v>
      </c>
      <c r="AI362" t="n">
        <v>0</v>
      </c>
      <c r="AJ362" t="n">
        <v>1</v>
      </c>
      <c r="AK362" t="n">
        <v>0</v>
      </c>
      <c r="AL362" t="n">
        <v>0</v>
      </c>
      <c r="AM362" t="n">
        <v>0</v>
      </c>
      <c r="AN362" t="n">
        <v>0</v>
      </c>
      <c r="AO362" t="n">
        <v>0</v>
      </c>
      <c r="AP362" t="n">
        <v>0</v>
      </c>
      <c r="AQ362" t="n">
        <v>0</v>
      </c>
      <c r="AR362" t="n">
        <v>0</v>
      </c>
      <c r="AS362" t="n">
        <v>0</v>
      </c>
      <c r="AT362" t="n">
        <v>0</v>
      </c>
      <c r="AU362" s="63" t="n">
        <v>33</v>
      </c>
      <c r="AV362" s="64">
        <f>IFERROR(INDEX($B362:$AT362,1,'번호선택_참고표'!$C$55),0)+IFERROR(INDEX($B362:$AT362,1,'번호선택_참고표'!$D$55),0)+IFERROR(INDEX($B362:$AT362,1,'번호선택_참고표'!$E$55),0)+IFERROR(INDEX($B362:$AT362,1,'번호선택_참고표'!$F$55),0)+IFERROR(INDEX($B362:$AT362,1,'번호선택_참고표'!$G$55),0)+IFERROR(INDEX($B362:$AT362,1,'번호선택_참고표'!$H$55),0)</f>
        <v/>
      </c>
      <c r="AW362" s="64">
        <f>IF(OR('번호선택_참고표'!$C$55=$AU362,'번호선택_참고표'!$D$55=$AU362,'번호선택_참고표'!$E$55=$AU362,'번호선택_참고표'!$F$55=$AU362,'번호선택_참고표'!$G$55=$AU362,'번호선택_참고표'!$H$55=$AU362),1,0)</f>
        <v/>
      </c>
      <c r="AX362" s="64">
        <f>IF(AV362=6,6,IF(AND(AV362=5,AW362=1),5,IF(AND(AV362=5,AW362=0),4,IF(AV362=4,3,IF(AV362=3,2,0)))))</f>
        <v/>
      </c>
      <c r="AY362" s="64">
        <f>IF(AV362=6,"1등",IF(AND(AV362=5,AW362=1),"2등",IF(AND(AV362=5,AW362=0),"3등",IF(AV362=4,"4등",IF(AV362=3,"5등","-")))))</f>
        <v/>
      </c>
      <c r="AZ362" s="64">
        <f>AV362*10000+AW362*1000+ROW()</f>
        <v/>
      </c>
      <c r="BB362" s="63" t="inlineStr">
        <is>
          <t>5 10 16 24 27 35</t>
        </is>
      </c>
    </row>
    <row r="363">
      <c r="A363" s="64" t="n">
        <v>362</v>
      </c>
      <c r="B363" t="n">
        <v>0</v>
      </c>
      <c r="C363" t="n">
        <v>1</v>
      </c>
      <c r="D363" t="n">
        <v>1</v>
      </c>
      <c r="E363" t="n">
        <v>0</v>
      </c>
      <c r="F363" t="n">
        <v>0</v>
      </c>
      <c r="G363" t="n">
        <v>0</v>
      </c>
      <c r="H363" t="n">
        <v>0</v>
      </c>
      <c r="I363" t="n">
        <v>0</v>
      </c>
      <c r="J363" t="n">
        <v>0</v>
      </c>
      <c r="K363" t="n">
        <v>0</v>
      </c>
      <c r="L363" t="n">
        <v>0</v>
      </c>
      <c r="M363" t="n">
        <v>0</v>
      </c>
      <c r="N363" t="n">
        <v>0</v>
      </c>
      <c r="O363" t="n">
        <v>0</v>
      </c>
      <c r="P363" t="n">
        <v>0</v>
      </c>
      <c r="Q363" t="n">
        <v>0</v>
      </c>
      <c r="R363" t="n">
        <v>0</v>
      </c>
      <c r="S363" t="n">
        <v>0</v>
      </c>
      <c r="T363" t="n">
        <v>0</v>
      </c>
      <c r="U363" t="n">
        <v>0</v>
      </c>
      <c r="V363" t="n">
        <v>0</v>
      </c>
      <c r="W363" t="n">
        <v>1</v>
      </c>
      <c r="X363" t="n">
        <v>0</v>
      </c>
      <c r="Y363" t="n">
        <v>0</v>
      </c>
      <c r="Z363" t="n">
        <v>0</v>
      </c>
      <c r="AA363" t="n">
        <v>0</v>
      </c>
      <c r="AB363" t="n">
        <v>1</v>
      </c>
      <c r="AC363" t="n">
        <v>0</v>
      </c>
      <c r="AD363" t="n">
        <v>0</v>
      </c>
      <c r="AE363" t="n">
        <v>1</v>
      </c>
      <c r="AF363" t="n">
        <v>0</v>
      </c>
      <c r="AG363" t="n">
        <v>0</v>
      </c>
      <c r="AH363" t="n">
        <v>0</v>
      </c>
      <c r="AI363" t="n">
        <v>0</v>
      </c>
      <c r="AJ363" t="n">
        <v>0</v>
      </c>
      <c r="AK363" t="n">
        <v>0</v>
      </c>
      <c r="AL363" t="n">
        <v>0</v>
      </c>
      <c r="AM363" t="n">
        <v>0</v>
      </c>
      <c r="AN363" t="n">
        <v>0</v>
      </c>
      <c r="AO363" t="n">
        <v>1</v>
      </c>
      <c r="AP363" t="n">
        <v>0</v>
      </c>
      <c r="AQ363" t="n">
        <v>0</v>
      </c>
      <c r="AR363" t="n">
        <v>0</v>
      </c>
      <c r="AS363" t="n">
        <v>0</v>
      </c>
      <c r="AT363" t="n">
        <v>0</v>
      </c>
      <c r="AU363" s="63" t="n">
        <v>29</v>
      </c>
      <c r="AV363" s="64">
        <f>IFERROR(INDEX($B363:$AT363,1,'번호선택_참고표'!$C$55),0)+IFERROR(INDEX($B363:$AT363,1,'번호선택_참고표'!$D$55),0)+IFERROR(INDEX($B363:$AT363,1,'번호선택_참고표'!$E$55),0)+IFERROR(INDEX($B363:$AT363,1,'번호선택_참고표'!$F$55),0)+IFERROR(INDEX($B363:$AT363,1,'번호선택_참고표'!$G$55),0)+IFERROR(INDEX($B363:$AT363,1,'번호선택_참고표'!$H$55),0)</f>
        <v/>
      </c>
      <c r="AW363" s="64">
        <f>IF(OR('번호선택_참고표'!$C$55=$AU363,'번호선택_참고표'!$D$55=$AU363,'번호선택_참고표'!$E$55=$AU363,'번호선택_참고표'!$F$55=$AU363,'번호선택_참고표'!$G$55=$AU363,'번호선택_참고표'!$H$55=$AU363),1,0)</f>
        <v/>
      </c>
      <c r="AX363" s="64">
        <f>IF(AV363=6,6,IF(AND(AV363=5,AW363=1),5,IF(AND(AV363=5,AW363=0),4,IF(AV363=4,3,IF(AV363=3,2,0)))))</f>
        <v/>
      </c>
      <c r="AY363" s="64">
        <f>IF(AV363=6,"1등",IF(AND(AV363=5,AW363=1),"2등",IF(AND(AV363=5,AW363=0),"3등",IF(AV363=4,"4등",IF(AV363=3,"5등","-")))))</f>
        <v/>
      </c>
      <c r="AZ363" s="64">
        <f>AV363*10000+AW363*1000+ROW()</f>
        <v/>
      </c>
      <c r="BB363" s="63" t="inlineStr">
        <is>
          <t>2 3 22 27 30 40</t>
        </is>
      </c>
    </row>
    <row r="364">
      <c r="A364" s="64" t="n">
        <v>363</v>
      </c>
      <c r="B364" t="n">
        <v>0</v>
      </c>
      <c r="C364" t="n">
        <v>0</v>
      </c>
      <c r="D364" t="n">
        <v>0</v>
      </c>
      <c r="E364" t="n">
        <v>0</v>
      </c>
      <c r="F364" t="n">
        <v>0</v>
      </c>
      <c r="G364" t="n">
        <v>0</v>
      </c>
      <c r="H364" t="n">
        <v>0</v>
      </c>
      <c r="I364" t="n">
        <v>0</v>
      </c>
      <c r="J364" t="n">
        <v>0</v>
      </c>
      <c r="K364" t="n">
        <v>0</v>
      </c>
      <c r="L364" t="n">
        <v>1</v>
      </c>
      <c r="M364" t="n">
        <v>1</v>
      </c>
      <c r="N364" t="n">
        <v>0</v>
      </c>
      <c r="O364" t="n">
        <v>1</v>
      </c>
      <c r="P364" t="n">
        <v>0</v>
      </c>
      <c r="Q364" t="n">
        <v>0</v>
      </c>
      <c r="R364" t="n">
        <v>0</v>
      </c>
      <c r="S364" t="n">
        <v>0</v>
      </c>
      <c r="T364" t="n">
        <v>0</v>
      </c>
      <c r="U364" t="n">
        <v>0</v>
      </c>
      <c r="V364" t="n">
        <v>1</v>
      </c>
      <c r="W364" t="n">
        <v>0</v>
      </c>
      <c r="X364" t="n">
        <v>0</v>
      </c>
      <c r="Y364" t="n">
        <v>0</v>
      </c>
      <c r="Z364" t="n">
        <v>0</v>
      </c>
      <c r="AA364" t="n">
        <v>0</v>
      </c>
      <c r="AB364" t="n">
        <v>0</v>
      </c>
      <c r="AC364" t="n">
        <v>0</v>
      </c>
      <c r="AD364" t="n">
        <v>0</v>
      </c>
      <c r="AE364" t="n">
        <v>0</v>
      </c>
      <c r="AF364" t="n">
        <v>0</v>
      </c>
      <c r="AG364" t="n">
        <v>1</v>
      </c>
      <c r="AH364" t="n">
        <v>0</v>
      </c>
      <c r="AI364" t="n">
        <v>0</v>
      </c>
      <c r="AJ364" t="n">
        <v>0</v>
      </c>
      <c r="AK364" t="n">
        <v>0</v>
      </c>
      <c r="AL364" t="n">
        <v>0</v>
      </c>
      <c r="AM364" t="n">
        <v>1</v>
      </c>
      <c r="AN364" t="n">
        <v>0</v>
      </c>
      <c r="AO364" t="n">
        <v>0</v>
      </c>
      <c r="AP364" t="n">
        <v>0</v>
      </c>
      <c r="AQ364" t="n">
        <v>0</v>
      </c>
      <c r="AR364" t="n">
        <v>0</v>
      </c>
      <c r="AS364" t="n">
        <v>0</v>
      </c>
      <c r="AT364" t="n">
        <v>0</v>
      </c>
      <c r="AU364" s="63" t="n">
        <v>6</v>
      </c>
      <c r="AV364" s="64">
        <f>IFERROR(INDEX($B364:$AT364,1,'번호선택_참고표'!$C$55),0)+IFERROR(INDEX($B364:$AT364,1,'번호선택_참고표'!$D$55),0)+IFERROR(INDEX($B364:$AT364,1,'번호선택_참고표'!$E$55),0)+IFERROR(INDEX($B364:$AT364,1,'번호선택_참고표'!$F$55),0)+IFERROR(INDEX($B364:$AT364,1,'번호선택_참고표'!$G$55),0)+IFERROR(INDEX($B364:$AT364,1,'번호선택_참고표'!$H$55),0)</f>
        <v/>
      </c>
      <c r="AW364" s="64">
        <f>IF(OR('번호선택_참고표'!$C$55=$AU364,'번호선택_참고표'!$D$55=$AU364,'번호선택_참고표'!$E$55=$AU364,'번호선택_참고표'!$F$55=$AU364,'번호선택_참고표'!$G$55=$AU364,'번호선택_참고표'!$H$55=$AU364),1,0)</f>
        <v/>
      </c>
      <c r="AX364" s="64">
        <f>IF(AV364=6,6,IF(AND(AV364=5,AW364=1),5,IF(AND(AV364=5,AW364=0),4,IF(AV364=4,3,IF(AV364=3,2,0)))))</f>
        <v/>
      </c>
      <c r="AY364" s="64">
        <f>IF(AV364=6,"1등",IF(AND(AV364=5,AW364=1),"2등",IF(AND(AV364=5,AW364=0),"3등",IF(AV364=4,"4등",IF(AV364=3,"5등","-")))))</f>
        <v/>
      </c>
      <c r="AZ364" s="64">
        <f>AV364*10000+AW364*1000+ROW()</f>
        <v/>
      </c>
      <c r="BB364" s="63" t="inlineStr">
        <is>
          <t>11 12 14 21 32 38</t>
        </is>
      </c>
    </row>
    <row r="365">
      <c r="A365" s="64" t="n">
        <v>364</v>
      </c>
      <c r="B365" t="n">
        <v>0</v>
      </c>
      <c r="C365" t="n">
        <v>1</v>
      </c>
      <c r="D365" t="n">
        <v>0</v>
      </c>
      <c r="E365" t="n">
        <v>0</v>
      </c>
      <c r="F365" t="n">
        <v>1</v>
      </c>
      <c r="G365" t="n">
        <v>0</v>
      </c>
      <c r="H365" t="n">
        <v>1</v>
      </c>
      <c r="I365" t="n">
        <v>0</v>
      </c>
      <c r="J365" t="n">
        <v>0</v>
      </c>
      <c r="K365" t="n">
        <v>0</v>
      </c>
      <c r="L365" t="n">
        <v>0</v>
      </c>
      <c r="M365" t="n">
        <v>0</v>
      </c>
      <c r="N365" t="n">
        <v>0</v>
      </c>
      <c r="O365" t="n">
        <v>1</v>
      </c>
      <c r="P365" t="n">
        <v>0</v>
      </c>
      <c r="Q365" t="n">
        <v>1</v>
      </c>
      <c r="R365" t="n">
        <v>0</v>
      </c>
      <c r="S365" t="n">
        <v>0</v>
      </c>
      <c r="T365" t="n">
        <v>0</v>
      </c>
      <c r="U365" t="n">
        <v>0</v>
      </c>
      <c r="V365" t="n">
        <v>0</v>
      </c>
      <c r="W365" t="n">
        <v>0</v>
      </c>
      <c r="X365" t="n">
        <v>0</v>
      </c>
      <c r="Y365" t="n">
        <v>0</v>
      </c>
      <c r="Z365" t="n">
        <v>0</v>
      </c>
      <c r="AA365" t="n">
        <v>0</v>
      </c>
      <c r="AB365" t="n">
        <v>0</v>
      </c>
      <c r="AC365" t="n">
        <v>0</v>
      </c>
      <c r="AD365" t="n">
        <v>0</v>
      </c>
      <c r="AE365" t="n">
        <v>0</v>
      </c>
      <c r="AF365" t="n">
        <v>0</v>
      </c>
      <c r="AG365" t="n">
        <v>0</v>
      </c>
      <c r="AH365" t="n">
        <v>0</v>
      </c>
      <c r="AI365" t="n">
        <v>0</v>
      </c>
      <c r="AJ365" t="n">
        <v>0</v>
      </c>
      <c r="AK365" t="n">
        <v>0</v>
      </c>
      <c r="AL365" t="n">
        <v>0</v>
      </c>
      <c r="AM365" t="n">
        <v>0</v>
      </c>
      <c r="AN365" t="n">
        <v>0</v>
      </c>
      <c r="AO365" t="n">
        <v>1</v>
      </c>
      <c r="AP365" t="n">
        <v>0</v>
      </c>
      <c r="AQ365" t="n">
        <v>0</v>
      </c>
      <c r="AR365" t="n">
        <v>0</v>
      </c>
      <c r="AS365" t="n">
        <v>0</v>
      </c>
      <c r="AT365" t="n">
        <v>0</v>
      </c>
      <c r="AU365" s="63" t="n">
        <v>4</v>
      </c>
      <c r="AV365" s="64">
        <f>IFERROR(INDEX($B365:$AT365,1,'번호선택_참고표'!$C$55),0)+IFERROR(INDEX($B365:$AT365,1,'번호선택_참고표'!$D$55),0)+IFERROR(INDEX($B365:$AT365,1,'번호선택_참고표'!$E$55),0)+IFERROR(INDEX($B365:$AT365,1,'번호선택_참고표'!$F$55),0)+IFERROR(INDEX($B365:$AT365,1,'번호선택_참고표'!$G$55),0)+IFERROR(INDEX($B365:$AT365,1,'번호선택_참고표'!$H$55),0)</f>
        <v/>
      </c>
      <c r="AW365" s="64">
        <f>IF(OR('번호선택_참고표'!$C$55=$AU365,'번호선택_참고표'!$D$55=$AU365,'번호선택_참고표'!$E$55=$AU365,'번호선택_참고표'!$F$55=$AU365,'번호선택_참고표'!$G$55=$AU365,'번호선택_참고표'!$H$55=$AU365),1,0)</f>
        <v/>
      </c>
      <c r="AX365" s="64">
        <f>IF(AV365=6,6,IF(AND(AV365=5,AW365=1),5,IF(AND(AV365=5,AW365=0),4,IF(AV365=4,3,IF(AV365=3,2,0)))))</f>
        <v/>
      </c>
      <c r="AY365" s="64">
        <f>IF(AV365=6,"1등",IF(AND(AV365=5,AW365=1),"2등",IF(AND(AV365=5,AW365=0),"3등",IF(AV365=4,"4등",IF(AV365=3,"5등","-")))))</f>
        <v/>
      </c>
      <c r="AZ365" s="64">
        <f>AV365*10000+AW365*1000+ROW()</f>
        <v/>
      </c>
      <c r="BB365" s="63" t="inlineStr">
        <is>
          <t>2 5 7 14 16 40</t>
        </is>
      </c>
    </row>
    <row r="366">
      <c r="A366" s="64" t="n">
        <v>365</v>
      </c>
      <c r="B366" t="n">
        <v>0</v>
      </c>
      <c r="C366" t="n">
        <v>0</v>
      </c>
      <c r="D366" t="n">
        <v>0</v>
      </c>
      <c r="E366" t="n">
        <v>0</v>
      </c>
      <c r="F366" t="n">
        <v>1</v>
      </c>
      <c r="G366" t="n">
        <v>0</v>
      </c>
      <c r="H366" t="n">
        <v>0</v>
      </c>
      <c r="I366" t="n">
        <v>0</v>
      </c>
      <c r="J366" t="n">
        <v>0</v>
      </c>
      <c r="K366" t="n">
        <v>0</v>
      </c>
      <c r="L366" t="n">
        <v>0</v>
      </c>
      <c r="M366" t="n">
        <v>0</v>
      </c>
      <c r="N366" t="n">
        <v>0</v>
      </c>
      <c r="O366" t="n">
        <v>0</v>
      </c>
      <c r="P366" t="n">
        <v>1</v>
      </c>
      <c r="Q366" t="n">
        <v>0</v>
      </c>
      <c r="R366" t="n">
        <v>0</v>
      </c>
      <c r="S366" t="n">
        <v>0</v>
      </c>
      <c r="T366" t="n">
        <v>0</v>
      </c>
      <c r="U366" t="n">
        <v>0</v>
      </c>
      <c r="V366" t="n">
        <v>1</v>
      </c>
      <c r="W366" t="n">
        <v>0</v>
      </c>
      <c r="X366" t="n">
        <v>0</v>
      </c>
      <c r="Y366" t="n">
        <v>0</v>
      </c>
      <c r="Z366" t="n">
        <v>1</v>
      </c>
      <c r="AA366" t="n">
        <v>1</v>
      </c>
      <c r="AB366" t="n">
        <v>0</v>
      </c>
      <c r="AC366" t="n">
        <v>0</v>
      </c>
      <c r="AD366" t="n">
        <v>0</v>
      </c>
      <c r="AE366" t="n">
        <v>1</v>
      </c>
      <c r="AF366" t="n">
        <v>0</v>
      </c>
      <c r="AG366" t="n">
        <v>0</v>
      </c>
      <c r="AH366" t="n">
        <v>0</v>
      </c>
      <c r="AI366" t="n">
        <v>0</v>
      </c>
      <c r="AJ366" t="n">
        <v>0</v>
      </c>
      <c r="AK366" t="n">
        <v>0</v>
      </c>
      <c r="AL366" t="n">
        <v>0</v>
      </c>
      <c r="AM366" t="n">
        <v>0</v>
      </c>
      <c r="AN366" t="n">
        <v>0</v>
      </c>
      <c r="AO366" t="n">
        <v>0</v>
      </c>
      <c r="AP366" t="n">
        <v>0</v>
      </c>
      <c r="AQ366" t="n">
        <v>0</v>
      </c>
      <c r="AR366" t="n">
        <v>0</v>
      </c>
      <c r="AS366" t="n">
        <v>0</v>
      </c>
      <c r="AT366" t="n">
        <v>0</v>
      </c>
      <c r="AU366" s="63" t="n">
        <v>31</v>
      </c>
      <c r="AV366" s="64">
        <f>IFERROR(INDEX($B366:$AT366,1,'번호선택_참고표'!$C$55),0)+IFERROR(INDEX($B366:$AT366,1,'번호선택_참고표'!$D$55),0)+IFERROR(INDEX($B366:$AT366,1,'번호선택_참고표'!$E$55),0)+IFERROR(INDEX($B366:$AT366,1,'번호선택_참고표'!$F$55),0)+IFERROR(INDEX($B366:$AT366,1,'번호선택_참고표'!$G$55),0)+IFERROR(INDEX($B366:$AT366,1,'번호선택_참고표'!$H$55),0)</f>
        <v/>
      </c>
      <c r="AW366" s="64">
        <f>IF(OR('번호선택_참고표'!$C$55=$AU366,'번호선택_참고표'!$D$55=$AU366,'번호선택_참고표'!$E$55=$AU366,'번호선택_참고표'!$F$55=$AU366,'번호선택_참고표'!$G$55=$AU366,'번호선택_참고표'!$H$55=$AU366),1,0)</f>
        <v/>
      </c>
      <c r="AX366" s="64">
        <f>IF(AV366=6,6,IF(AND(AV366=5,AW366=1),5,IF(AND(AV366=5,AW366=0),4,IF(AV366=4,3,IF(AV366=3,2,0)))))</f>
        <v/>
      </c>
      <c r="AY366" s="64">
        <f>IF(AV366=6,"1등",IF(AND(AV366=5,AW366=1),"2등",IF(AND(AV366=5,AW366=0),"3등",IF(AV366=4,"4등",IF(AV366=3,"5등","-")))))</f>
        <v/>
      </c>
      <c r="AZ366" s="64">
        <f>AV366*10000+AW366*1000+ROW()</f>
        <v/>
      </c>
      <c r="BB366" s="63" t="inlineStr">
        <is>
          <t>5 15 21 25 26 30</t>
        </is>
      </c>
    </row>
    <row r="367">
      <c r="A367" s="64" t="n">
        <v>366</v>
      </c>
      <c r="B367" t="n">
        <v>0</v>
      </c>
      <c r="C367" t="n">
        <v>0</v>
      </c>
      <c r="D367" t="n">
        <v>0</v>
      </c>
      <c r="E367" t="n">
        <v>0</v>
      </c>
      <c r="F367" t="n">
        <v>1</v>
      </c>
      <c r="G367" t="n">
        <v>0</v>
      </c>
      <c r="H367" t="n">
        <v>0</v>
      </c>
      <c r="I367" t="n">
        <v>0</v>
      </c>
      <c r="J367" t="n">
        <v>0</v>
      </c>
      <c r="K367" t="n">
        <v>0</v>
      </c>
      <c r="L367" t="n">
        <v>0</v>
      </c>
      <c r="M367" t="n">
        <v>1</v>
      </c>
      <c r="N367" t="n">
        <v>0</v>
      </c>
      <c r="O367" t="n">
        <v>0</v>
      </c>
      <c r="P367" t="n">
        <v>0</v>
      </c>
      <c r="Q367" t="n">
        <v>0</v>
      </c>
      <c r="R367" t="n">
        <v>0</v>
      </c>
      <c r="S367" t="n">
        <v>0</v>
      </c>
      <c r="T367" t="n">
        <v>1</v>
      </c>
      <c r="U367" t="n">
        <v>0</v>
      </c>
      <c r="V367" t="n">
        <v>0</v>
      </c>
      <c r="W367" t="n">
        <v>0</v>
      </c>
      <c r="X367" t="n">
        <v>0</v>
      </c>
      <c r="Y367" t="n">
        <v>0</v>
      </c>
      <c r="Z367" t="n">
        <v>0</v>
      </c>
      <c r="AA367" t="n">
        <v>1</v>
      </c>
      <c r="AB367" t="n">
        <v>1</v>
      </c>
      <c r="AC367" t="n">
        <v>0</v>
      </c>
      <c r="AD367" t="n">
        <v>0</v>
      </c>
      <c r="AE367" t="n">
        <v>0</v>
      </c>
      <c r="AF367" t="n">
        <v>0</v>
      </c>
      <c r="AG367" t="n">
        <v>0</v>
      </c>
      <c r="AH367" t="n">
        <v>0</v>
      </c>
      <c r="AI367" t="n">
        <v>0</v>
      </c>
      <c r="AJ367" t="n">
        <v>0</v>
      </c>
      <c r="AK367" t="n">
        <v>0</v>
      </c>
      <c r="AL367" t="n">
        <v>0</v>
      </c>
      <c r="AM367" t="n">
        <v>0</v>
      </c>
      <c r="AN367" t="n">
        <v>0</v>
      </c>
      <c r="AO367" t="n">
        <v>0</v>
      </c>
      <c r="AP367" t="n">
        <v>0</v>
      </c>
      <c r="AQ367" t="n">
        <v>0</v>
      </c>
      <c r="AR367" t="n">
        <v>0</v>
      </c>
      <c r="AS367" t="n">
        <v>1</v>
      </c>
      <c r="AT367" t="n">
        <v>0</v>
      </c>
      <c r="AU367" s="63" t="n">
        <v>38</v>
      </c>
      <c r="AV367" s="64">
        <f>IFERROR(INDEX($B367:$AT367,1,'번호선택_참고표'!$C$55),0)+IFERROR(INDEX($B367:$AT367,1,'번호선택_참고표'!$D$55),0)+IFERROR(INDEX($B367:$AT367,1,'번호선택_참고표'!$E$55),0)+IFERROR(INDEX($B367:$AT367,1,'번호선택_참고표'!$F$55),0)+IFERROR(INDEX($B367:$AT367,1,'번호선택_참고표'!$G$55),0)+IFERROR(INDEX($B367:$AT367,1,'번호선택_참고표'!$H$55),0)</f>
        <v/>
      </c>
      <c r="AW367" s="64">
        <f>IF(OR('번호선택_참고표'!$C$55=$AU367,'번호선택_참고표'!$D$55=$AU367,'번호선택_참고표'!$E$55=$AU367,'번호선택_참고표'!$F$55=$AU367,'번호선택_참고표'!$G$55=$AU367,'번호선택_참고표'!$H$55=$AU367),1,0)</f>
        <v/>
      </c>
      <c r="AX367" s="64">
        <f>IF(AV367=6,6,IF(AND(AV367=5,AW367=1),5,IF(AND(AV367=5,AW367=0),4,IF(AV367=4,3,IF(AV367=3,2,0)))))</f>
        <v/>
      </c>
      <c r="AY367" s="64">
        <f>IF(AV367=6,"1등",IF(AND(AV367=5,AW367=1),"2등",IF(AND(AV367=5,AW367=0),"3등",IF(AV367=4,"4등",IF(AV367=3,"5등","-")))))</f>
        <v/>
      </c>
      <c r="AZ367" s="64">
        <f>AV367*10000+AW367*1000+ROW()</f>
        <v/>
      </c>
      <c r="BB367" s="63" t="inlineStr">
        <is>
          <t>5 12 19 26 27 44</t>
        </is>
      </c>
    </row>
    <row r="368">
      <c r="A368" s="64" t="n">
        <v>367</v>
      </c>
      <c r="B368" t="n">
        <v>0</v>
      </c>
      <c r="C368" t="n">
        <v>0</v>
      </c>
      <c r="D368" t="n">
        <v>1</v>
      </c>
      <c r="E368" t="n">
        <v>0</v>
      </c>
      <c r="F368" t="n">
        <v>0</v>
      </c>
      <c r="G368" t="n">
        <v>0</v>
      </c>
      <c r="H368" t="n">
        <v>0</v>
      </c>
      <c r="I368" t="n">
        <v>0</v>
      </c>
      <c r="J368" t="n">
        <v>0</v>
      </c>
      <c r="K368" t="n">
        <v>0</v>
      </c>
      <c r="L368" t="n">
        <v>0</v>
      </c>
      <c r="M368" t="n">
        <v>0</v>
      </c>
      <c r="N368" t="n">
        <v>0</v>
      </c>
      <c r="O368" t="n">
        <v>0</v>
      </c>
      <c r="P368" t="n">
        <v>0</v>
      </c>
      <c r="Q368" t="n">
        <v>0</v>
      </c>
      <c r="R368" t="n">
        <v>0</v>
      </c>
      <c r="S368" t="n">
        <v>0</v>
      </c>
      <c r="T368" t="n">
        <v>0</v>
      </c>
      <c r="U368" t="n">
        <v>0</v>
      </c>
      <c r="V368" t="n">
        <v>0</v>
      </c>
      <c r="W368" t="n">
        <v>1</v>
      </c>
      <c r="X368" t="n">
        <v>0</v>
      </c>
      <c r="Y368" t="n">
        <v>0</v>
      </c>
      <c r="Z368" t="n">
        <v>1</v>
      </c>
      <c r="AA368" t="n">
        <v>0</v>
      </c>
      <c r="AB368" t="n">
        <v>0</v>
      </c>
      <c r="AC368" t="n">
        <v>0</v>
      </c>
      <c r="AD368" t="n">
        <v>1</v>
      </c>
      <c r="AE368" t="n">
        <v>0</v>
      </c>
      <c r="AF368" t="n">
        <v>0</v>
      </c>
      <c r="AG368" t="n">
        <v>1</v>
      </c>
      <c r="AH368" t="n">
        <v>0</v>
      </c>
      <c r="AI368" t="n">
        <v>0</v>
      </c>
      <c r="AJ368" t="n">
        <v>0</v>
      </c>
      <c r="AK368" t="n">
        <v>0</v>
      </c>
      <c r="AL368" t="n">
        <v>0</v>
      </c>
      <c r="AM368" t="n">
        <v>0</v>
      </c>
      <c r="AN368" t="n">
        <v>0</v>
      </c>
      <c r="AO368" t="n">
        <v>0</v>
      </c>
      <c r="AP368" t="n">
        <v>0</v>
      </c>
      <c r="AQ368" t="n">
        <v>0</v>
      </c>
      <c r="AR368" t="n">
        <v>0</v>
      </c>
      <c r="AS368" t="n">
        <v>1</v>
      </c>
      <c r="AT368" t="n">
        <v>0</v>
      </c>
      <c r="AU368" s="63" t="n">
        <v>19</v>
      </c>
      <c r="AV368" s="64">
        <f>IFERROR(INDEX($B368:$AT368,1,'번호선택_참고표'!$C$55),0)+IFERROR(INDEX($B368:$AT368,1,'번호선택_참고표'!$D$55),0)+IFERROR(INDEX($B368:$AT368,1,'번호선택_참고표'!$E$55),0)+IFERROR(INDEX($B368:$AT368,1,'번호선택_참고표'!$F$55),0)+IFERROR(INDEX($B368:$AT368,1,'번호선택_참고표'!$G$55),0)+IFERROR(INDEX($B368:$AT368,1,'번호선택_참고표'!$H$55),0)</f>
        <v/>
      </c>
      <c r="AW368" s="64">
        <f>IF(OR('번호선택_참고표'!$C$55=$AU368,'번호선택_참고표'!$D$55=$AU368,'번호선택_참고표'!$E$55=$AU368,'번호선택_참고표'!$F$55=$AU368,'번호선택_참고표'!$G$55=$AU368,'번호선택_참고표'!$H$55=$AU368),1,0)</f>
        <v/>
      </c>
      <c r="AX368" s="64">
        <f>IF(AV368=6,6,IF(AND(AV368=5,AW368=1),5,IF(AND(AV368=5,AW368=0),4,IF(AV368=4,3,IF(AV368=3,2,0)))))</f>
        <v/>
      </c>
      <c r="AY368" s="64">
        <f>IF(AV368=6,"1등",IF(AND(AV368=5,AW368=1),"2등",IF(AND(AV368=5,AW368=0),"3등",IF(AV368=4,"4등",IF(AV368=3,"5등","-")))))</f>
        <v/>
      </c>
      <c r="AZ368" s="64">
        <f>AV368*10000+AW368*1000+ROW()</f>
        <v/>
      </c>
      <c r="BB368" s="63" t="inlineStr">
        <is>
          <t>3 22 25 29 32 44</t>
        </is>
      </c>
    </row>
    <row r="369">
      <c r="A369" s="64" t="n">
        <v>368</v>
      </c>
      <c r="B369" t="n">
        <v>0</v>
      </c>
      <c r="C369" t="n">
        <v>0</v>
      </c>
      <c r="D369" t="n">
        <v>0</v>
      </c>
      <c r="E369" t="n">
        <v>0</v>
      </c>
      <c r="F369" t="n">
        <v>0</v>
      </c>
      <c r="G369" t="n">
        <v>0</v>
      </c>
      <c r="H369" t="n">
        <v>0</v>
      </c>
      <c r="I369" t="n">
        <v>0</v>
      </c>
      <c r="J369" t="n">
        <v>0</v>
      </c>
      <c r="K369" t="n">
        <v>0</v>
      </c>
      <c r="L369" t="n">
        <v>1</v>
      </c>
      <c r="M369" t="n">
        <v>0</v>
      </c>
      <c r="N369" t="n">
        <v>0</v>
      </c>
      <c r="O369" t="n">
        <v>0</v>
      </c>
      <c r="P369" t="n">
        <v>0</v>
      </c>
      <c r="Q369" t="n">
        <v>0</v>
      </c>
      <c r="R369" t="n">
        <v>0</v>
      </c>
      <c r="S369" t="n">
        <v>0</v>
      </c>
      <c r="T369" t="n">
        <v>0</v>
      </c>
      <c r="U369" t="n">
        <v>0</v>
      </c>
      <c r="V369" t="n">
        <v>1</v>
      </c>
      <c r="W369" t="n">
        <v>0</v>
      </c>
      <c r="X369" t="n">
        <v>0</v>
      </c>
      <c r="Y369" t="n">
        <v>1</v>
      </c>
      <c r="Z369" t="n">
        <v>0</v>
      </c>
      <c r="AA369" t="n">
        <v>0</v>
      </c>
      <c r="AB369" t="n">
        <v>0</v>
      </c>
      <c r="AC369" t="n">
        <v>0</v>
      </c>
      <c r="AD369" t="n">
        <v>0</v>
      </c>
      <c r="AE369" t="n">
        <v>1</v>
      </c>
      <c r="AF369" t="n">
        <v>0</v>
      </c>
      <c r="AG369" t="n">
        <v>0</v>
      </c>
      <c r="AH369" t="n">
        <v>0</v>
      </c>
      <c r="AI369" t="n">
        <v>0</v>
      </c>
      <c r="AJ369" t="n">
        <v>0</v>
      </c>
      <c r="AK369" t="n">
        <v>0</v>
      </c>
      <c r="AL369" t="n">
        <v>0</v>
      </c>
      <c r="AM369" t="n">
        <v>0</v>
      </c>
      <c r="AN369" t="n">
        <v>1</v>
      </c>
      <c r="AO369" t="n">
        <v>0</v>
      </c>
      <c r="AP369" t="n">
        <v>0</v>
      </c>
      <c r="AQ369" t="n">
        <v>0</v>
      </c>
      <c r="AR369" t="n">
        <v>0</v>
      </c>
      <c r="AS369" t="n">
        <v>0</v>
      </c>
      <c r="AT369" t="n">
        <v>1</v>
      </c>
      <c r="AU369" s="63" t="n">
        <v>26</v>
      </c>
      <c r="AV369" s="64">
        <f>IFERROR(INDEX($B369:$AT369,1,'번호선택_참고표'!$C$55),0)+IFERROR(INDEX($B369:$AT369,1,'번호선택_참고표'!$D$55),0)+IFERROR(INDEX($B369:$AT369,1,'번호선택_참고표'!$E$55),0)+IFERROR(INDEX($B369:$AT369,1,'번호선택_참고표'!$F$55),0)+IFERROR(INDEX($B369:$AT369,1,'번호선택_참고표'!$G$55),0)+IFERROR(INDEX($B369:$AT369,1,'번호선택_참고표'!$H$55),0)</f>
        <v/>
      </c>
      <c r="AW369" s="64">
        <f>IF(OR('번호선택_참고표'!$C$55=$AU369,'번호선택_참고표'!$D$55=$AU369,'번호선택_참고표'!$E$55=$AU369,'번호선택_참고표'!$F$55=$AU369,'번호선택_참고표'!$G$55=$AU369,'번호선택_참고표'!$H$55=$AU369),1,0)</f>
        <v/>
      </c>
      <c r="AX369" s="64">
        <f>IF(AV369=6,6,IF(AND(AV369=5,AW369=1),5,IF(AND(AV369=5,AW369=0),4,IF(AV369=4,3,IF(AV369=3,2,0)))))</f>
        <v/>
      </c>
      <c r="AY369" s="64">
        <f>IF(AV369=6,"1등",IF(AND(AV369=5,AW369=1),"2등",IF(AND(AV369=5,AW369=0),"3등",IF(AV369=4,"4등",IF(AV369=3,"5등","-")))))</f>
        <v/>
      </c>
      <c r="AZ369" s="64">
        <f>AV369*10000+AW369*1000+ROW()</f>
        <v/>
      </c>
      <c r="BB369" s="63" t="inlineStr">
        <is>
          <t>11 21 24 30 39 45</t>
        </is>
      </c>
    </row>
    <row r="370">
      <c r="A370" s="64" t="n">
        <v>369</v>
      </c>
      <c r="B370" t="n">
        <v>0</v>
      </c>
      <c r="C370" t="n">
        <v>0</v>
      </c>
      <c r="D370" t="n">
        <v>0</v>
      </c>
      <c r="E370" t="n">
        <v>0</v>
      </c>
      <c r="F370" t="n">
        <v>0</v>
      </c>
      <c r="G370" t="n">
        <v>0</v>
      </c>
      <c r="H370" t="n">
        <v>0</v>
      </c>
      <c r="I370" t="n">
        <v>0</v>
      </c>
      <c r="J370" t="n">
        <v>0</v>
      </c>
      <c r="K370" t="n">
        <v>0</v>
      </c>
      <c r="L370" t="n">
        <v>0</v>
      </c>
      <c r="M370" t="n">
        <v>0</v>
      </c>
      <c r="N370" t="n">
        <v>0</v>
      </c>
      <c r="O370" t="n">
        <v>0</v>
      </c>
      <c r="P370" t="n">
        <v>0</v>
      </c>
      <c r="Q370" t="n">
        <v>0</v>
      </c>
      <c r="R370" t="n">
        <v>1</v>
      </c>
      <c r="S370" t="n">
        <v>0</v>
      </c>
      <c r="T370" t="n">
        <v>0</v>
      </c>
      <c r="U370" t="n">
        <v>1</v>
      </c>
      <c r="V370" t="n">
        <v>0</v>
      </c>
      <c r="W370" t="n">
        <v>0</v>
      </c>
      <c r="X370" t="n">
        <v>0</v>
      </c>
      <c r="Y370" t="n">
        <v>0</v>
      </c>
      <c r="Z370" t="n">
        <v>0</v>
      </c>
      <c r="AA370" t="n">
        <v>0</v>
      </c>
      <c r="AB370" t="n">
        <v>0</v>
      </c>
      <c r="AC370" t="n">
        <v>0</v>
      </c>
      <c r="AD370" t="n">
        <v>0</v>
      </c>
      <c r="AE370" t="n">
        <v>0</v>
      </c>
      <c r="AF370" t="n">
        <v>0</v>
      </c>
      <c r="AG370" t="n">
        <v>0</v>
      </c>
      <c r="AH370" t="n">
        <v>0</v>
      </c>
      <c r="AI370" t="n">
        <v>0</v>
      </c>
      <c r="AJ370" t="n">
        <v>1</v>
      </c>
      <c r="AK370" t="n">
        <v>1</v>
      </c>
      <c r="AL370" t="n">
        <v>0</v>
      </c>
      <c r="AM370" t="n">
        <v>0</v>
      </c>
      <c r="AN370" t="n">
        <v>0</v>
      </c>
      <c r="AO370" t="n">
        <v>0</v>
      </c>
      <c r="AP370" t="n">
        <v>1</v>
      </c>
      <c r="AQ370" t="n">
        <v>0</v>
      </c>
      <c r="AR370" t="n">
        <v>1</v>
      </c>
      <c r="AS370" t="n">
        <v>0</v>
      </c>
      <c r="AT370" t="n">
        <v>0</v>
      </c>
      <c r="AU370" s="63" t="n">
        <v>21</v>
      </c>
      <c r="AV370" s="64">
        <f>IFERROR(INDEX($B370:$AT370,1,'번호선택_참고표'!$C$55),0)+IFERROR(INDEX($B370:$AT370,1,'번호선택_참고표'!$D$55),0)+IFERROR(INDEX($B370:$AT370,1,'번호선택_참고표'!$E$55),0)+IFERROR(INDEX($B370:$AT370,1,'번호선택_참고표'!$F$55),0)+IFERROR(INDEX($B370:$AT370,1,'번호선택_참고표'!$G$55),0)+IFERROR(INDEX($B370:$AT370,1,'번호선택_참고표'!$H$55),0)</f>
        <v/>
      </c>
      <c r="AW370" s="64">
        <f>IF(OR('번호선택_참고표'!$C$55=$AU370,'번호선택_참고표'!$D$55=$AU370,'번호선택_참고표'!$E$55=$AU370,'번호선택_참고표'!$F$55=$AU370,'번호선택_참고표'!$G$55=$AU370,'번호선택_참고표'!$H$55=$AU370),1,0)</f>
        <v/>
      </c>
      <c r="AX370" s="64">
        <f>IF(AV370=6,6,IF(AND(AV370=5,AW370=1),5,IF(AND(AV370=5,AW370=0),4,IF(AV370=4,3,IF(AV370=3,2,0)))))</f>
        <v/>
      </c>
      <c r="AY370" s="64">
        <f>IF(AV370=6,"1등",IF(AND(AV370=5,AW370=1),"2등",IF(AND(AV370=5,AW370=0),"3등",IF(AV370=4,"4등",IF(AV370=3,"5등","-")))))</f>
        <v/>
      </c>
      <c r="AZ370" s="64">
        <f>AV370*10000+AW370*1000+ROW()</f>
        <v/>
      </c>
      <c r="BB370" s="63" t="inlineStr">
        <is>
          <t>17 20 35 36 41 43</t>
        </is>
      </c>
    </row>
    <row r="371">
      <c r="A371" s="64" t="n">
        <v>370</v>
      </c>
      <c r="B371" t="n">
        <v>0</v>
      </c>
      <c r="C371" t="n">
        <v>0</v>
      </c>
      <c r="D371" t="n">
        <v>0</v>
      </c>
      <c r="E371" t="n">
        <v>0</v>
      </c>
      <c r="F371" t="n">
        <v>0</v>
      </c>
      <c r="G371" t="n">
        <v>0</v>
      </c>
      <c r="H371" t="n">
        <v>0</v>
      </c>
      <c r="I371" t="n">
        <v>0</v>
      </c>
      <c r="J371" t="n">
        <v>0</v>
      </c>
      <c r="K371" t="n">
        <v>0</v>
      </c>
      <c r="L371" t="n">
        <v>0</v>
      </c>
      <c r="M371" t="n">
        <v>0</v>
      </c>
      <c r="N371" t="n">
        <v>0</v>
      </c>
      <c r="O371" t="n">
        <v>0</v>
      </c>
      <c r="P371" t="n">
        <v>0</v>
      </c>
      <c r="Q371" t="n">
        <v>1</v>
      </c>
      <c r="R371" t="n">
        <v>0</v>
      </c>
      <c r="S371" t="n">
        <v>1</v>
      </c>
      <c r="T371" t="n">
        <v>0</v>
      </c>
      <c r="U371" t="n">
        <v>0</v>
      </c>
      <c r="V371" t="n">
        <v>0</v>
      </c>
      <c r="W371" t="n">
        <v>0</v>
      </c>
      <c r="X371" t="n">
        <v>0</v>
      </c>
      <c r="Y371" t="n">
        <v>1</v>
      </c>
      <c r="Z371" t="n">
        <v>0</v>
      </c>
      <c r="AA371" t="n">
        <v>0</v>
      </c>
      <c r="AB371" t="n">
        <v>0</v>
      </c>
      <c r="AC371" t="n">
        <v>0</v>
      </c>
      <c r="AD371" t="n">
        <v>0</v>
      </c>
      <c r="AE371" t="n">
        <v>0</v>
      </c>
      <c r="AF371" t="n">
        <v>0</v>
      </c>
      <c r="AG371" t="n">
        <v>0</v>
      </c>
      <c r="AH371" t="n">
        <v>0</v>
      </c>
      <c r="AI371" t="n">
        <v>0</v>
      </c>
      <c r="AJ371" t="n">
        <v>0</v>
      </c>
      <c r="AK371" t="n">
        <v>0</v>
      </c>
      <c r="AL371" t="n">
        <v>0</v>
      </c>
      <c r="AM371" t="n">
        <v>0</v>
      </c>
      <c r="AN371" t="n">
        <v>0</v>
      </c>
      <c r="AO371" t="n">
        <v>0</v>
      </c>
      <c r="AP371" t="n">
        <v>0</v>
      </c>
      <c r="AQ371" t="n">
        <v>1</v>
      </c>
      <c r="AR371" t="n">
        <v>0</v>
      </c>
      <c r="AS371" t="n">
        <v>1</v>
      </c>
      <c r="AT371" t="n">
        <v>1</v>
      </c>
      <c r="AU371" s="63" t="n">
        <v>17</v>
      </c>
      <c r="AV371" s="64">
        <f>IFERROR(INDEX($B371:$AT371,1,'번호선택_참고표'!$C$55),0)+IFERROR(INDEX($B371:$AT371,1,'번호선택_참고표'!$D$55),0)+IFERROR(INDEX($B371:$AT371,1,'번호선택_참고표'!$E$55),0)+IFERROR(INDEX($B371:$AT371,1,'번호선택_참고표'!$F$55),0)+IFERROR(INDEX($B371:$AT371,1,'번호선택_참고표'!$G$55),0)+IFERROR(INDEX($B371:$AT371,1,'번호선택_참고표'!$H$55),0)</f>
        <v/>
      </c>
      <c r="AW371" s="64">
        <f>IF(OR('번호선택_참고표'!$C$55=$AU371,'번호선택_참고표'!$D$55=$AU371,'번호선택_참고표'!$E$55=$AU371,'번호선택_참고표'!$F$55=$AU371,'번호선택_참고표'!$G$55=$AU371,'번호선택_참고표'!$H$55=$AU371),1,0)</f>
        <v/>
      </c>
      <c r="AX371" s="64">
        <f>IF(AV371=6,6,IF(AND(AV371=5,AW371=1),5,IF(AND(AV371=5,AW371=0),4,IF(AV371=4,3,IF(AV371=3,2,0)))))</f>
        <v/>
      </c>
      <c r="AY371" s="64">
        <f>IF(AV371=6,"1등",IF(AND(AV371=5,AW371=1),"2등",IF(AND(AV371=5,AW371=0),"3등",IF(AV371=4,"4등",IF(AV371=3,"5등","-")))))</f>
        <v/>
      </c>
      <c r="AZ371" s="64">
        <f>AV371*10000+AW371*1000+ROW()</f>
        <v/>
      </c>
      <c r="BB371" s="63" t="inlineStr">
        <is>
          <t>16 18 24 42 44 45</t>
        </is>
      </c>
    </row>
    <row r="372">
      <c r="A372" s="64" t="n">
        <v>371</v>
      </c>
      <c r="B372" t="n">
        <v>0</v>
      </c>
      <c r="C372" t="n">
        <v>0</v>
      </c>
      <c r="D372" t="n">
        <v>0</v>
      </c>
      <c r="E372" t="n">
        <v>0</v>
      </c>
      <c r="F372" t="n">
        <v>0</v>
      </c>
      <c r="G372" t="n">
        <v>0</v>
      </c>
      <c r="H372" t="n">
        <v>1</v>
      </c>
      <c r="I372" t="n">
        <v>0</v>
      </c>
      <c r="J372" t="n">
        <v>1</v>
      </c>
      <c r="K372" t="n">
        <v>0</v>
      </c>
      <c r="L372" t="n">
        <v>0</v>
      </c>
      <c r="M372" t="n">
        <v>0</v>
      </c>
      <c r="N372" t="n">
        <v>0</v>
      </c>
      <c r="O372" t="n">
        <v>0</v>
      </c>
      <c r="P372" t="n">
        <v>1</v>
      </c>
      <c r="Q372" t="n">
        <v>0</v>
      </c>
      <c r="R372" t="n">
        <v>0</v>
      </c>
      <c r="S372" t="n">
        <v>0</v>
      </c>
      <c r="T372" t="n">
        <v>0</v>
      </c>
      <c r="U372" t="n">
        <v>0</v>
      </c>
      <c r="V372" t="n">
        <v>0</v>
      </c>
      <c r="W372" t="n">
        <v>0</v>
      </c>
      <c r="X372" t="n">
        <v>0</v>
      </c>
      <c r="Y372" t="n">
        <v>0</v>
      </c>
      <c r="Z372" t="n">
        <v>0</v>
      </c>
      <c r="AA372" t="n">
        <v>1</v>
      </c>
      <c r="AB372" t="n">
        <v>1</v>
      </c>
      <c r="AC372" t="n">
        <v>0</v>
      </c>
      <c r="AD372" t="n">
        <v>0</v>
      </c>
      <c r="AE372" t="n">
        <v>0</v>
      </c>
      <c r="AF372" t="n">
        <v>0</v>
      </c>
      <c r="AG372" t="n">
        <v>0</v>
      </c>
      <c r="AH372" t="n">
        <v>0</v>
      </c>
      <c r="AI372" t="n">
        <v>0</v>
      </c>
      <c r="AJ372" t="n">
        <v>0</v>
      </c>
      <c r="AK372" t="n">
        <v>0</v>
      </c>
      <c r="AL372" t="n">
        <v>0</v>
      </c>
      <c r="AM372" t="n">
        <v>0</v>
      </c>
      <c r="AN372" t="n">
        <v>0</v>
      </c>
      <c r="AO372" t="n">
        <v>0</v>
      </c>
      <c r="AP372" t="n">
        <v>0</v>
      </c>
      <c r="AQ372" t="n">
        <v>1</v>
      </c>
      <c r="AR372" t="n">
        <v>0</v>
      </c>
      <c r="AS372" t="n">
        <v>0</v>
      </c>
      <c r="AT372" t="n">
        <v>0</v>
      </c>
      <c r="AU372" s="63" t="n">
        <v>18</v>
      </c>
      <c r="AV372" s="64">
        <f>IFERROR(INDEX($B372:$AT372,1,'번호선택_참고표'!$C$55),0)+IFERROR(INDEX($B372:$AT372,1,'번호선택_참고표'!$D$55),0)+IFERROR(INDEX($B372:$AT372,1,'번호선택_참고표'!$E$55),0)+IFERROR(INDEX($B372:$AT372,1,'번호선택_참고표'!$F$55),0)+IFERROR(INDEX($B372:$AT372,1,'번호선택_참고표'!$G$55),0)+IFERROR(INDEX($B372:$AT372,1,'번호선택_참고표'!$H$55),0)</f>
        <v/>
      </c>
      <c r="AW372" s="64">
        <f>IF(OR('번호선택_참고표'!$C$55=$AU372,'번호선택_참고표'!$D$55=$AU372,'번호선택_참고표'!$E$55=$AU372,'번호선택_참고표'!$F$55=$AU372,'번호선택_참고표'!$G$55=$AU372,'번호선택_참고표'!$H$55=$AU372),1,0)</f>
        <v/>
      </c>
      <c r="AX372" s="64">
        <f>IF(AV372=6,6,IF(AND(AV372=5,AW372=1),5,IF(AND(AV372=5,AW372=0),4,IF(AV372=4,3,IF(AV372=3,2,0)))))</f>
        <v/>
      </c>
      <c r="AY372" s="64">
        <f>IF(AV372=6,"1등",IF(AND(AV372=5,AW372=1),"2등",IF(AND(AV372=5,AW372=0),"3등",IF(AV372=4,"4등",IF(AV372=3,"5등","-")))))</f>
        <v/>
      </c>
      <c r="AZ372" s="64">
        <f>AV372*10000+AW372*1000+ROW()</f>
        <v/>
      </c>
      <c r="BB372" s="63" t="inlineStr">
        <is>
          <t>7 9 15 26 27 42</t>
        </is>
      </c>
    </row>
    <row r="373">
      <c r="A373" s="64" t="n">
        <v>372</v>
      </c>
      <c r="B373" t="n">
        <v>0</v>
      </c>
      <c r="C373" t="n">
        <v>0</v>
      </c>
      <c r="D373" t="n">
        <v>0</v>
      </c>
      <c r="E373" t="n">
        <v>0</v>
      </c>
      <c r="F373" t="n">
        <v>0</v>
      </c>
      <c r="G373" t="n">
        <v>0</v>
      </c>
      <c r="H373" t="n">
        <v>0</v>
      </c>
      <c r="I373" t="n">
        <v>1</v>
      </c>
      <c r="J373" t="n">
        <v>0</v>
      </c>
      <c r="K373" t="n">
        <v>0</v>
      </c>
      <c r="L373" t="n">
        <v>1</v>
      </c>
      <c r="M373" t="n">
        <v>0</v>
      </c>
      <c r="N373" t="n">
        <v>0</v>
      </c>
      <c r="O373" t="n">
        <v>1</v>
      </c>
      <c r="P373" t="n">
        <v>0</v>
      </c>
      <c r="Q373" t="n">
        <v>1</v>
      </c>
      <c r="R373" t="n">
        <v>0</v>
      </c>
      <c r="S373" t="n">
        <v>1</v>
      </c>
      <c r="T373" t="n">
        <v>0</v>
      </c>
      <c r="U373" t="n">
        <v>0</v>
      </c>
      <c r="V373" t="n">
        <v>1</v>
      </c>
      <c r="W373" t="n">
        <v>0</v>
      </c>
      <c r="X373" t="n">
        <v>0</v>
      </c>
      <c r="Y373" t="n">
        <v>0</v>
      </c>
      <c r="Z373" t="n">
        <v>0</v>
      </c>
      <c r="AA373" t="n">
        <v>0</v>
      </c>
      <c r="AB373" t="n">
        <v>0</v>
      </c>
      <c r="AC373" t="n">
        <v>0</v>
      </c>
      <c r="AD373" t="n">
        <v>0</v>
      </c>
      <c r="AE373" t="n">
        <v>0</v>
      </c>
      <c r="AF373" t="n">
        <v>0</v>
      </c>
      <c r="AG373" t="n">
        <v>0</v>
      </c>
      <c r="AH373" t="n">
        <v>0</v>
      </c>
      <c r="AI373" t="n">
        <v>0</v>
      </c>
      <c r="AJ373" t="n">
        <v>0</v>
      </c>
      <c r="AK373" t="n">
        <v>0</v>
      </c>
      <c r="AL373" t="n">
        <v>0</v>
      </c>
      <c r="AM373" t="n">
        <v>0</v>
      </c>
      <c r="AN373" t="n">
        <v>0</v>
      </c>
      <c r="AO373" t="n">
        <v>0</v>
      </c>
      <c r="AP373" t="n">
        <v>0</v>
      </c>
      <c r="AQ373" t="n">
        <v>0</v>
      </c>
      <c r="AR373" t="n">
        <v>0</v>
      </c>
      <c r="AS373" t="n">
        <v>0</v>
      </c>
      <c r="AT373" t="n">
        <v>0</v>
      </c>
      <c r="AU373" s="63" t="n">
        <v>13</v>
      </c>
      <c r="AV373" s="64">
        <f>IFERROR(INDEX($B373:$AT373,1,'번호선택_참고표'!$C$55),0)+IFERROR(INDEX($B373:$AT373,1,'번호선택_참고표'!$D$55),0)+IFERROR(INDEX($B373:$AT373,1,'번호선택_참고표'!$E$55),0)+IFERROR(INDEX($B373:$AT373,1,'번호선택_참고표'!$F$55),0)+IFERROR(INDEX($B373:$AT373,1,'번호선택_참고표'!$G$55),0)+IFERROR(INDEX($B373:$AT373,1,'번호선택_참고표'!$H$55),0)</f>
        <v/>
      </c>
      <c r="AW373" s="64">
        <f>IF(OR('번호선택_참고표'!$C$55=$AU373,'번호선택_참고표'!$D$55=$AU373,'번호선택_참고표'!$E$55=$AU373,'번호선택_참고표'!$F$55=$AU373,'번호선택_참고표'!$G$55=$AU373,'번호선택_참고표'!$H$55=$AU373),1,0)</f>
        <v/>
      </c>
      <c r="AX373" s="64">
        <f>IF(AV373=6,6,IF(AND(AV373=5,AW373=1),5,IF(AND(AV373=5,AW373=0),4,IF(AV373=4,3,IF(AV373=3,2,0)))))</f>
        <v/>
      </c>
      <c r="AY373" s="64">
        <f>IF(AV373=6,"1등",IF(AND(AV373=5,AW373=1),"2등",IF(AND(AV373=5,AW373=0),"3등",IF(AV373=4,"4등",IF(AV373=3,"5등","-")))))</f>
        <v/>
      </c>
      <c r="AZ373" s="64">
        <f>AV373*10000+AW373*1000+ROW()</f>
        <v/>
      </c>
      <c r="BB373" s="63" t="inlineStr">
        <is>
          <t>8 11 14 16 18 21</t>
        </is>
      </c>
    </row>
    <row r="374">
      <c r="A374" s="64" t="n">
        <v>373</v>
      </c>
      <c r="B374" t="n">
        <v>0</v>
      </c>
      <c r="C374" t="n">
        <v>0</v>
      </c>
      <c r="D374" t="n">
        <v>0</v>
      </c>
      <c r="E374" t="n">
        <v>0</v>
      </c>
      <c r="F374" t="n">
        <v>0</v>
      </c>
      <c r="G374" t="n">
        <v>0</v>
      </c>
      <c r="H374" t="n">
        <v>0</v>
      </c>
      <c r="I374" t="n">
        <v>0</v>
      </c>
      <c r="J374" t="n">
        <v>0</v>
      </c>
      <c r="K374" t="n">
        <v>0</v>
      </c>
      <c r="L374" t="n">
        <v>0</v>
      </c>
      <c r="M374" t="n">
        <v>0</v>
      </c>
      <c r="N374" t="n">
        <v>0</v>
      </c>
      <c r="O374" t="n">
        <v>0</v>
      </c>
      <c r="P374" t="n">
        <v>1</v>
      </c>
      <c r="Q374" t="n">
        <v>0</v>
      </c>
      <c r="R374" t="n">
        <v>0</v>
      </c>
      <c r="S374" t="n">
        <v>0</v>
      </c>
      <c r="T374" t="n">
        <v>0</v>
      </c>
      <c r="U374" t="n">
        <v>0</v>
      </c>
      <c r="V374" t="n">
        <v>0</v>
      </c>
      <c r="W374" t="n">
        <v>0</v>
      </c>
      <c r="X374" t="n">
        <v>0</v>
      </c>
      <c r="Y374" t="n">
        <v>0</v>
      </c>
      <c r="Z374" t="n">
        <v>0</v>
      </c>
      <c r="AA374" t="n">
        <v>1</v>
      </c>
      <c r="AB374" t="n">
        <v>0</v>
      </c>
      <c r="AC374" t="n">
        <v>0</v>
      </c>
      <c r="AD374" t="n">
        <v>0</v>
      </c>
      <c r="AE374" t="n">
        <v>0</v>
      </c>
      <c r="AF374" t="n">
        <v>0</v>
      </c>
      <c r="AG374" t="n">
        <v>0</v>
      </c>
      <c r="AH374" t="n">
        <v>0</v>
      </c>
      <c r="AI374" t="n">
        <v>0</v>
      </c>
      <c r="AJ374" t="n">
        <v>0</v>
      </c>
      <c r="AK374" t="n">
        <v>0</v>
      </c>
      <c r="AL374" t="n">
        <v>1</v>
      </c>
      <c r="AM374" t="n">
        <v>0</v>
      </c>
      <c r="AN374" t="n">
        <v>0</v>
      </c>
      <c r="AO374" t="n">
        <v>0</v>
      </c>
      <c r="AP374" t="n">
        <v>0</v>
      </c>
      <c r="AQ374" t="n">
        <v>1</v>
      </c>
      <c r="AR374" t="n">
        <v>1</v>
      </c>
      <c r="AS374" t="n">
        <v>0</v>
      </c>
      <c r="AT374" t="n">
        <v>1</v>
      </c>
      <c r="AU374" s="63" t="n">
        <v>9</v>
      </c>
      <c r="AV374" s="64">
        <f>IFERROR(INDEX($B374:$AT374,1,'번호선택_참고표'!$C$55),0)+IFERROR(INDEX($B374:$AT374,1,'번호선택_참고표'!$D$55),0)+IFERROR(INDEX($B374:$AT374,1,'번호선택_참고표'!$E$55),0)+IFERROR(INDEX($B374:$AT374,1,'번호선택_참고표'!$F$55),0)+IFERROR(INDEX($B374:$AT374,1,'번호선택_참고표'!$G$55),0)+IFERROR(INDEX($B374:$AT374,1,'번호선택_참고표'!$H$55),0)</f>
        <v/>
      </c>
      <c r="AW374" s="64">
        <f>IF(OR('번호선택_참고표'!$C$55=$AU374,'번호선택_참고표'!$D$55=$AU374,'번호선택_참고표'!$E$55=$AU374,'번호선택_참고표'!$F$55=$AU374,'번호선택_참고표'!$G$55=$AU374,'번호선택_참고표'!$H$55=$AU374),1,0)</f>
        <v/>
      </c>
      <c r="AX374" s="64">
        <f>IF(AV374=6,6,IF(AND(AV374=5,AW374=1),5,IF(AND(AV374=5,AW374=0),4,IF(AV374=4,3,IF(AV374=3,2,0)))))</f>
        <v/>
      </c>
      <c r="AY374" s="64">
        <f>IF(AV374=6,"1등",IF(AND(AV374=5,AW374=1),"2등",IF(AND(AV374=5,AW374=0),"3등",IF(AV374=4,"4등",IF(AV374=3,"5등","-")))))</f>
        <v/>
      </c>
      <c r="AZ374" s="64">
        <f>AV374*10000+AW374*1000+ROW()</f>
        <v/>
      </c>
      <c r="BB374" s="63" t="inlineStr">
        <is>
          <t>15 26 37 42 43 45</t>
        </is>
      </c>
    </row>
    <row r="375">
      <c r="A375" s="64" t="n">
        <v>374</v>
      </c>
      <c r="B375" t="n">
        <v>0</v>
      </c>
      <c r="C375" t="n">
        <v>0</v>
      </c>
      <c r="D375" t="n">
        <v>0</v>
      </c>
      <c r="E375" t="n">
        <v>0</v>
      </c>
      <c r="F375" t="n">
        <v>0</v>
      </c>
      <c r="G375" t="n">
        <v>0</v>
      </c>
      <c r="H375" t="n">
        <v>0</v>
      </c>
      <c r="I375" t="n">
        <v>0</v>
      </c>
      <c r="J375" t="n">
        <v>0</v>
      </c>
      <c r="K375" t="n">
        <v>0</v>
      </c>
      <c r="L375" t="n">
        <v>1</v>
      </c>
      <c r="M375" t="n">
        <v>0</v>
      </c>
      <c r="N375" t="n">
        <v>1</v>
      </c>
      <c r="O375" t="n">
        <v>0</v>
      </c>
      <c r="P375" t="n">
        <v>1</v>
      </c>
      <c r="Q375" t="n">
        <v>0</v>
      </c>
      <c r="R375" t="n">
        <v>1</v>
      </c>
      <c r="S375" t="n">
        <v>0</v>
      </c>
      <c r="T375" t="n">
        <v>0</v>
      </c>
      <c r="U375" t="n">
        <v>0</v>
      </c>
      <c r="V375" t="n">
        <v>0</v>
      </c>
      <c r="W375" t="n">
        <v>0</v>
      </c>
      <c r="X375" t="n">
        <v>0</v>
      </c>
      <c r="Y375" t="n">
        <v>0</v>
      </c>
      <c r="Z375" t="n">
        <v>1</v>
      </c>
      <c r="AA375" t="n">
        <v>0</v>
      </c>
      <c r="AB375" t="n">
        <v>0</v>
      </c>
      <c r="AC375" t="n">
        <v>0</v>
      </c>
      <c r="AD375" t="n">
        <v>0</v>
      </c>
      <c r="AE375" t="n">
        <v>0</v>
      </c>
      <c r="AF375" t="n">
        <v>0</v>
      </c>
      <c r="AG375" t="n">
        <v>0</v>
      </c>
      <c r="AH375" t="n">
        <v>0</v>
      </c>
      <c r="AI375" t="n">
        <v>1</v>
      </c>
      <c r="AJ375" t="n">
        <v>0</v>
      </c>
      <c r="AK375" t="n">
        <v>0</v>
      </c>
      <c r="AL375" t="n">
        <v>0</v>
      </c>
      <c r="AM375" t="n">
        <v>0</v>
      </c>
      <c r="AN375" t="n">
        <v>0</v>
      </c>
      <c r="AO375" t="n">
        <v>0</v>
      </c>
      <c r="AP375" t="n">
        <v>0</v>
      </c>
      <c r="AQ375" t="n">
        <v>0</v>
      </c>
      <c r="AR375" t="n">
        <v>0</v>
      </c>
      <c r="AS375" t="n">
        <v>0</v>
      </c>
      <c r="AT375" t="n">
        <v>0</v>
      </c>
      <c r="AU375" s="63" t="n">
        <v>26</v>
      </c>
      <c r="AV375" s="64">
        <f>IFERROR(INDEX($B375:$AT375,1,'번호선택_참고표'!$C$55),0)+IFERROR(INDEX($B375:$AT375,1,'번호선택_참고표'!$D$55),0)+IFERROR(INDEX($B375:$AT375,1,'번호선택_참고표'!$E$55),0)+IFERROR(INDEX($B375:$AT375,1,'번호선택_참고표'!$F$55),0)+IFERROR(INDEX($B375:$AT375,1,'번호선택_참고표'!$G$55),0)+IFERROR(INDEX($B375:$AT375,1,'번호선택_참고표'!$H$55),0)</f>
        <v/>
      </c>
      <c r="AW375" s="64">
        <f>IF(OR('번호선택_참고표'!$C$55=$AU375,'번호선택_참고표'!$D$55=$AU375,'번호선택_참고표'!$E$55=$AU375,'번호선택_참고표'!$F$55=$AU375,'번호선택_참고표'!$G$55=$AU375,'번호선택_참고표'!$H$55=$AU375),1,0)</f>
        <v/>
      </c>
      <c r="AX375" s="64">
        <f>IF(AV375=6,6,IF(AND(AV375=5,AW375=1),5,IF(AND(AV375=5,AW375=0),4,IF(AV375=4,3,IF(AV375=3,2,0)))))</f>
        <v/>
      </c>
      <c r="AY375" s="64">
        <f>IF(AV375=6,"1등",IF(AND(AV375=5,AW375=1),"2등",IF(AND(AV375=5,AW375=0),"3등",IF(AV375=4,"4등",IF(AV375=3,"5등","-")))))</f>
        <v/>
      </c>
      <c r="AZ375" s="64">
        <f>AV375*10000+AW375*1000+ROW()</f>
        <v/>
      </c>
      <c r="BB375" s="63" t="inlineStr">
        <is>
          <t>11 13 15 17 25 34</t>
        </is>
      </c>
    </row>
    <row r="376">
      <c r="A376" s="64" t="n">
        <v>375</v>
      </c>
      <c r="B376" t="n">
        <v>0</v>
      </c>
      <c r="C376" t="n">
        <v>0</v>
      </c>
      <c r="D376" t="n">
        <v>0</v>
      </c>
      <c r="E376" t="n">
        <v>1</v>
      </c>
      <c r="F376" t="n">
        <v>0</v>
      </c>
      <c r="G376" t="n">
        <v>0</v>
      </c>
      <c r="H376" t="n">
        <v>0</v>
      </c>
      <c r="I376" t="n">
        <v>1</v>
      </c>
      <c r="J376" t="n">
        <v>0</v>
      </c>
      <c r="K376" t="n">
        <v>0</v>
      </c>
      <c r="L376" t="n">
        <v>0</v>
      </c>
      <c r="M376" t="n">
        <v>0</v>
      </c>
      <c r="N376" t="n">
        <v>0</v>
      </c>
      <c r="O376" t="n">
        <v>0</v>
      </c>
      <c r="P376" t="n">
        <v>0</v>
      </c>
      <c r="Q376" t="n">
        <v>0</v>
      </c>
      <c r="R376" t="n">
        <v>0</v>
      </c>
      <c r="S376" t="n">
        <v>0</v>
      </c>
      <c r="T376" t="n">
        <v>1</v>
      </c>
      <c r="U376" t="n">
        <v>0</v>
      </c>
      <c r="V376" t="n">
        <v>0</v>
      </c>
      <c r="W376" t="n">
        <v>0</v>
      </c>
      <c r="X376" t="n">
        <v>0</v>
      </c>
      <c r="Y376" t="n">
        <v>0</v>
      </c>
      <c r="Z376" t="n">
        <v>1</v>
      </c>
      <c r="AA376" t="n">
        <v>0</v>
      </c>
      <c r="AB376" t="n">
        <v>1</v>
      </c>
      <c r="AC376" t="n">
        <v>0</v>
      </c>
      <c r="AD376" t="n">
        <v>0</v>
      </c>
      <c r="AE376" t="n">
        <v>0</v>
      </c>
      <c r="AF376" t="n">
        <v>0</v>
      </c>
      <c r="AG376" t="n">
        <v>0</v>
      </c>
      <c r="AH376" t="n">
        <v>0</v>
      </c>
      <c r="AI376" t="n">
        <v>0</v>
      </c>
      <c r="AJ376" t="n">
        <v>0</v>
      </c>
      <c r="AK376" t="n">
        <v>0</v>
      </c>
      <c r="AL376" t="n">
        <v>0</v>
      </c>
      <c r="AM376" t="n">
        <v>0</v>
      </c>
      <c r="AN376" t="n">
        <v>0</v>
      </c>
      <c r="AO376" t="n">
        <v>0</v>
      </c>
      <c r="AP376" t="n">
        <v>0</v>
      </c>
      <c r="AQ376" t="n">
        <v>0</v>
      </c>
      <c r="AR376" t="n">
        <v>0</v>
      </c>
      <c r="AS376" t="n">
        <v>0</v>
      </c>
      <c r="AT376" t="n">
        <v>1</v>
      </c>
      <c r="AU376" s="63" t="n">
        <v>7</v>
      </c>
      <c r="AV376" s="64">
        <f>IFERROR(INDEX($B376:$AT376,1,'번호선택_참고표'!$C$55),0)+IFERROR(INDEX($B376:$AT376,1,'번호선택_참고표'!$D$55),0)+IFERROR(INDEX($B376:$AT376,1,'번호선택_참고표'!$E$55),0)+IFERROR(INDEX($B376:$AT376,1,'번호선택_참고표'!$F$55),0)+IFERROR(INDEX($B376:$AT376,1,'번호선택_참고표'!$G$55),0)+IFERROR(INDEX($B376:$AT376,1,'번호선택_참고표'!$H$55),0)</f>
        <v/>
      </c>
      <c r="AW376" s="64">
        <f>IF(OR('번호선택_참고표'!$C$55=$AU376,'번호선택_참고표'!$D$55=$AU376,'번호선택_참고표'!$E$55=$AU376,'번호선택_참고표'!$F$55=$AU376,'번호선택_참고표'!$G$55=$AU376,'번호선택_참고표'!$H$55=$AU376),1,0)</f>
        <v/>
      </c>
      <c r="AX376" s="64">
        <f>IF(AV376=6,6,IF(AND(AV376=5,AW376=1),5,IF(AND(AV376=5,AW376=0),4,IF(AV376=4,3,IF(AV376=3,2,0)))))</f>
        <v/>
      </c>
      <c r="AY376" s="64">
        <f>IF(AV376=6,"1등",IF(AND(AV376=5,AW376=1),"2등",IF(AND(AV376=5,AW376=0),"3등",IF(AV376=4,"4등",IF(AV376=3,"5등","-")))))</f>
        <v/>
      </c>
      <c r="AZ376" s="64">
        <f>AV376*10000+AW376*1000+ROW()</f>
        <v/>
      </c>
      <c r="BB376" s="63" t="inlineStr">
        <is>
          <t>4 8 19 25 27 45</t>
        </is>
      </c>
    </row>
    <row r="377">
      <c r="A377" s="64" t="n">
        <v>376</v>
      </c>
      <c r="B377" t="n">
        <v>1</v>
      </c>
      <c r="C377" t="n">
        <v>0</v>
      </c>
      <c r="D377" t="n">
        <v>0</v>
      </c>
      <c r="E377" t="n">
        <v>0</v>
      </c>
      <c r="F377" t="n">
        <v>0</v>
      </c>
      <c r="G377" t="n">
        <v>0</v>
      </c>
      <c r="H377" t="n">
        <v>0</v>
      </c>
      <c r="I377" t="n">
        <v>0</v>
      </c>
      <c r="J377" t="n">
        <v>0</v>
      </c>
      <c r="K377" t="n">
        <v>0</v>
      </c>
      <c r="L377" t="n">
        <v>1</v>
      </c>
      <c r="M377" t="n">
        <v>0</v>
      </c>
      <c r="N377" t="n">
        <v>1</v>
      </c>
      <c r="O377" t="n">
        <v>0</v>
      </c>
      <c r="P377" t="n">
        <v>0</v>
      </c>
      <c r="Q377" t="n">
        <v>0</v>
      </c>
      <c r="R377" t="n">
        <v>0</v>
      </c>
      <c r="S377" t="n">
        <v>0</v>
      </c>
      <c r="T377" t="n">
        <v>0</v>
      </c>
      <c r="U377" t="n">
        <v>0</v>
      </c>
      <c r="V377" t="n">
        <v>0</v>
      </c>
      <c r="W377" t="n">
        <v>0</v>
      </c>
      <c r="X377" t="n">
        <v>0</v>
      </c>
      <c r="Y377" t="n">
        <v>1</v>
      </c>
      <c r="Z377" t="n">
        <v>0</v>
      </c>
      <c r="AA377" t="n">
        <v>0</v>
      </c>
      <c r="AB377" t="n">
        <v>0</v>
      </c>
      <c r="AC377" t="n">
        <v>1</v>
      </c>
      <c r="AD377" t="n">
        <v>0</v>
      </c>
      <c r="AE377" t="n">
        <v>0</v>
      </c>
      <c r="AF377" t="n">
        <v>0</v>
      </c>
      <c r="AG377" t="n">
        <v>0</v>
      </c>
      <c r="AH377" t="n">
        <v>0</v>
      </c>
      <c r="AI377" t="n">
        <v>0</v>
      </c>
      <c r="AJ377" t="n">
        <v>0</v>
      </c>
      <c r="AK377" t="n">
        <v>0</v>
      </c>
      <c r="AL377" t="n">
        <v>0</v>
      </c>
      <c r="AM377" t="n">
        <v>0</v>
      </c>
      <c r="AN377" t="n">
        <v>0</v>
      </c>
      <c r="AO377" t="n">
        <v>1</v>
      </c>
      <c r="AP377" t="n">
        <v>0</v>
      </c>
      <c r="AQ377" t="n">
        <v>0</v>
      </c>
      <c r="AR377" t="n">
        <v>0</v>
      </c>
      <c r="AS377" t="n">
        <v>0</v>
      </c>
      <c r="AT377" t="n">
        <v>0</v>
      </c>
      <c r="AU377" s="63" t="n">
        <v>7</v>
      </c>
      <c r="AV377" s="64">
        <f>IFERROR(INDEX($B377:$AT377,1,'번호선택_참고표'!$C$55),0)+IFERROR(INDEX($B377:$AT377,1,'번호선택_참고표'!$D$55),0)+IFERROR(INDEX($B377:$AT377,1,'번호선택_참고표'!$E$55),0)+IFERROR(INDEX($B377:$AT377,1,'번호선택_참고표'!$F$55),0)+IFERROR(INDEX($B377:$AT377,1,'번호선택_참고표'!$G$55),0)+IFERROR(INDEX($B377:$AT377,1,'번호선택_참고표'!$H$55),0)</f>
        <v/>
      </c>
      <c r="AW377" s="64">
        <f>IF(OR('번호선택_참고표'!$C$55=$AU377,'번호선택_참고표'!$D$55=$AU377,'번호선택_참고표'!$E$55=$AU377,'번호선택_참고표'!$F$55=$AU377,'번호선택_참고표'!$G$55=$AU377,'번호선택_참고표'!$H$55=$AU377),1,0)</f>
        <v/>
      </c>
      <c r="AX377" s="64">
        <f>IF(AV377=6,6,IF(AND(AV377=5,AW377=1),5,IF(AND(AV377=5,AW377=0),4,IF(AV377=4,3,IF(AV377=3,2,0)))))</f>
        <v/>
      </c>
      <c r="AY377" s="64">
        <f>IF(AV377=6,"1등",IF(AND(AV377=5,AW377=1),"2등",IF(AND(AV377=5,AW377=0),"3등",IF(AV377=4,"4등",IF(AV377=3,"5등","-")))))</f>
        <v/>
      </c>
      <c r="AZ377" s="64">
        <f>AV377*10000+AW377*1000+ROW()</f>
        <v/>
      </c>
      <c r="BB377" s="63" t="inlineStr">
        <is>
          <t>1 11 13 24 28 40</t>
        </is>
      </c>
    </row>
    <row r="378">
      <c r="A378" s="64" t="n">
        <v>377</v>
      </c>
      <c r="B378" t="n">
        <v>0</v>
      </c>
      <c r="C378" t="n">
        <v>0</v>
      </c>
      <c r="D378" t="n">
        <v>0</v>
      </c>
      <c r="E378" t="n">
        <v>0</v>
      </c>
      <c r="F378" t="n">
        <v>0</v>
      </c>
      <c r="G378" t="n">
        <v>1</v>
      </c>
      <c r="H378" t="n">
        <v>0</v>
      </c>
      <c r="I378" t="n">
        <v>0</v>
      </c>
      <c r="J378" t="n">
        <v>0</v>
      </c>
      <c r="K378" t="n">
        <v>0</v>
      </c>
      <c r="L378" t="n">
        <v>0</v>
      </c>
      <c r="M378" t="n">
        <v>0</v>
      </c>
      <c r="N378" t="n">
        <v>0</v>
      </c>
      <c r="O378" t="n">
        <v>0</v>
      </c>
      <c r="P378" t="n">
        <v>0</v>
      </c>
      <c r="Q378" t="n">
        <v>0</v>
      </c>
      <c r="R378" t="n">
        <v>0</v>
      </c>
      <c r="S378" t="n">
        <v>0</v>
      </c>
      <c r="T378" t="n">
        <v>0</v>
      </c>
      <c r="U378" t="n">
        <v>0</v>
      </c>
      <c r="V378" t="n">
        <v>0</v>
      </c>
      <c r="W378" t="n">
        <v>1</v>
      </c>
      <c r="X378" t="n">
        <v>0</v>
      </c>
      <c r="Y378" t="n">
        <v>0</v>
      </c>
      <c r="Z378" t="n">
        <v>0</v>
      </c>
      <c r="AA378" t="n">
        <v>0</v>
      </c>
      <c r="AB378" t="n">
        <v>0</v>
      </c>
      <c r="AC378" t="n">
        <v>0</v>
      </c>
      <c r="AD378" t="n">
        <v>1</v>
      </c>
      <c r="AE378" t="n">
        <v>0</v>
      </c>
      <c r="AF378" t="n">
        <v>0</v>
      </c>
      <c r="AG378" t="n">
        <v>0</v>
      </c>
      <c r="AH378" t="n">
        <v>0</v>
      </c>
      <c r="AI378" t="n">
        <v>0</v>
      </c>
      <c r="AJ378" t="n">
        <v>0</v>
      </c>
      <c r="AK378" t="n">
        <v>0</v>
      </c>
      <c r="AL378" t="n">
        <v>1</v>
      </c>
      <c r="AM378" t="n">
        <v>0</v>
      </c>
      <c r="AN378" t="n">
        <v>0</v>
      </c>
      <c r="AO378" t="n">
        <v>0</v>
      </c>
      <c r="AP378" t="n">
        <v>0</v>
      </c>
      <c r="AQ378" t="n">
        <v>0</v>
      </c>
      <c r="AR378" t="n">
        <v>1</v>
      </c>
      <c r="AS378" t="n">
        <v>0</v>
      </c>
      <c r="AT378" t="n">
        <v>1</v>
      </c>
      <c r="AU378" s="63" t="n">
        <v>23</v>
      </c>
      <c r="AV378" s="64">
        <f>IFERROR(INDEX($B378:$AT378,1,'번호선택_참고표'!$C$55),0)+IFERROR(INDEX($B378:$AT378,1,'번호선택_참고표'!$D$55),0)+IFERROR(INDEX($B378:$AT378,1,'번호선택_참고표'!$E$55),0)+IFERROR(INDEX($B378:$AT378,1,'번호선택_참고표'!$F$55),0)+IFERROR(INDEX($B378:$AT378,1,'번호선택_참고표'!$G$55),0)+IFERROR(INDEX($B378:$AT378,1,'번호선택_참고표'!$H$55),0)</f>
        <v/>
      </c>
      <c r="AW378" s="64">
        <f>IF(OR('번호선택_참고표'!$C$55=$AU378,'번호선택_참고표'!$D$55=$AU378,'번호선택_참고표'!$E$55=$AU378,'번호선택_참고표'!$F$55=$AU378,'번호선택_참고표'!$G$55=$AU378,'번호선택_참고표'!$H$55=$AU378),1,0)</f>
        <v/>
      </c>
      <c r="AX378" s="64">
        <f>IF(AV378=6,6,IF(AND(AV378=5,AW378=1),5,IF(AND(AV378=5,AW378=0),4,IF(AV378=4,3,IF(AV378=3,2,0)))))</f>
        <v/>
      </c>
      <c r="AY378" s="64">
        <f>IF(AV378=6,"1등",IF(AND(AV378=5,AW378=1),"2등",IF(AND(AV378=5,AW378=0),"3등",IF(AV378=4,"4등",IF(AV378=3,"5등","-")))))</f>
        <v/>
      </c>
      <c r="AZ378" s="64">
        <f>AV378*10000+AW378*1000+ROW()</f>
        <v/>
      </c>
      <c r="BB378" s="63" t="inlineStr">
        <is>
          <t>6 22 29 37 43 45</t>
        </is>
      </c>
    </row>
    <row r="379">
      <c r="A379" s="64" t="n">
        <v>378</v>
      </c>
      <c r="B379" t="n">
        <v>0</v>
      </c>
      <c r="C379" t="n">
        <v>0</v>
      </c>
      <c r="D379" t="n">
        <v>0</v>
      </c>
      <c r="E379" t="n">
        <v>0</v>
      </c>
      <c r="F379" t="n">
        <v>1</v>
      </c>
      <c r="G379" t="n">
        <v>0</v>
      </c>
      <c r="H379" t="n">
        <v>0</v>
      </c>
      <c r="I379" t="n">
        <v>0</v>
      </c>
      <c r="J379" t="n">
        <v>0</v>
      </c>
      <c r="K379" t="n">
        <v>0</v>
      </c>
      <c r="L379" t="n">
        <v>0</v>
      </c>
      <c r="M379" t="n">
        <v>0</v>
      </c>
      <c r="N379" t="n">
        <v>0</v>
      </c>
      <c r="O379" t="n">
        <v>0</v>
      </c>
      <c r="P379" t="n">
        <v>0</v>
      </c>
      <c r="Q379" t="n">
        <v>0</v>
      </c>
      <c r="R379" t="n">
        <v>0</v>
      </c>
      <c r="S379" t="n">
        <v>0</v>
      </c>
      <c r="T379" t="n">
        <v>0</v>
      </c>
      <c r="U379" t="n">
        <v>0</v>
      </c>
      <c r="V379" t="n">
        <v>0</v>
      </c>
      <c r="W379" t="n">
        <v>1</v>
      </c>
      <c r="X379" t="n">
        <v>0</v>
      </c>
      <c r="Y379" t="n">
        <v>0</v>
      </c>
      <c r="Z379" t="n">
        <v>0</v>
      </c>
      <c r="AA379" t="n">
        <v>0</v>
      </c>
      <c r="AB379" t="n">
        <v>0</v>
      </c>
      <c r="AC379" t="n">
        <v>0</v>
      </c>
      <c r="AD379" t="n">
        <v>1</v>
      </c>
      <c r="AE379" t="n">
        <v>0</v>
      </c>
      <c r="AF379" t="n">
        <v>1</v>
      </c>
      <c r="AG379" t="n">
        <v>0</v>
      </c>
      <c r="AH379" t="n">
        <v>0</v>
      </c>
      <c r="AI379" t="n">
        <v>1</v>
      </c>
      <c r="AJ379" t="n">
        <v>0</v>
      </c>
      <c r="AK379" t="n">
        <v>0</v>
      </c>
      <c r="AL379" t="n">
        <v>0</v>
      </c>
      <c r="AM379" t="n">
        <v>0</v>
      </c>
      <c r="AN379" t="n">
        <v>1</v>
      </c>
      <c r="AO379" t="n">
        <v>0</v>
      </c>
      <c r="AP379" t="n">
        <v>0</v>
      </c>
      <c r="AQ379" t="n">
        <v>0</v>
      </c>
      <c r="AR379" t="n">
        <v>0</v>
      </c>
      <c r="AS379" t="n">
        <v>0</v>
      </c>
      <c r="AT379" t="n">
        <v>0</v>
      </c>
      <c r="AU379" s="63" t="n">
        <v>43</v>
      </c>
      <c r="AV379" s="64">
        <f>IFERROR(INDEX($B379:$AT379,1,'번호선택_참고표'!$C$55),0)+IFERROR(INDEX($B379:$AT379,1,'번호선택_참고표'!$D$55),0)+IFERROR(INDEX($B379:$AT379,1,'번호선택_참고표'!$E$55),0)+IFERROR(INDEX($B379:$AT379,1,'번호선택_참고표'!$F$55),0)+IFERROR(INDEX($B379:$AT379,1,'번호선택_참고표'!$G$55),0)+IFERROR(INDEX($B379:$AT379,1,'번호선택_참고표'!$H$55),0)</f>
        <v/>
      </c>
      <c r="AW379" s="64">
        <f>IF(OR('번호선택_참고표'!$C$55=$AU379,'번호선택_참고표'!$D$55=$AU379,'번호선택_참고표'!$E$55=$AU379,'번호선택_참고표'!$F$55=$AU379,'번호선택_참고표'!$G$55=$AU379,'번호선택_참고표'!$H$55=$AU379),1,0)</f>
        <v/>
      </c>
      <c r="AX379" s="64">
        <f>IF(AV379=6,6,IF(AND(AV379=5,AW379=1),5,IF(AND(AV379=5,AW379=0),4,IF(AV379=4,3,IF(AV379=3,2,0)))))</f>
        <v/>
      </c>
      <c r="AY379" s="64">
        <f>IF(AV379=6,"1등",IF(AND(AV379=5,AW379=1),"2등",IF(AND(AV379=5,AW379=0),"3등",IF(AV379=4,"4등",IF(AV379=3,"5등","-")))))</f>
        <v/>
      </c>
      <c r="AZ379" s="64">
        <f>AV379*10000+AW379*1000+ROW()</f>
        <v/>
      </c>
      <c r="BB379" s="63" t="inlineStr">
        <is>
          <t>5 22 29 31 34 39</t>
        </is>
      </c>
    </row>
    <row r="380">
      <c r="A380" s="64" t="n">
        <v>379</v>
      </c>
      <c r="B380" t="n">
        <v>0</v>
      </c>
      <c r="C380" t="n">
        <v>0</v>
      </c>
      <c r="D380" t="n">
        <v>0</v>
      </c>
      <c r="E380" t="n">
        <v>0</v>
      </c>
      <c r="F380" t="n">
        <v>0</v>
      </c>
      <c r="G380" t="n">
        <v>1</v>
      </c>
      <c r="H380" t="n">
        <v>0</v>
      </c>
      <c r="I380" t="n">
        <v>0</v>
      </c>
      <c r="J380" t="n">
        <v>0</v>
      </c>
      <c r="K380" t="n">
        <v>1</v>
      </c>
      <c r="L380" t="n">
        <v>0</v>
      </c>
      <c r="M380" t="n">
        <v>0</v>
      </c>
      <c r="N380" t="n">
        <v>0</v>
      </c>
      <c r="O380" t="n">
        <v>0</v>
      </c>
      <c r="P380" t="n">
        <v>0</v>
      </c>
      <c r="Q380" t="n">
        <v>0</v>
      </c>
      <c r="R380" t="n">
        <v>0</v>
      </c>
      <c r="S380" t="n">
        <v>0</v>
      </c>
      <c r="T380" t="n">
        <v>0</v>
      </c>
      <c r="U380" t="n">
        <v>0</v>
      </c>
      <c r="V380" t="n">
        <v>0</v>
      </c>
      <c r="W380" t="n">
        <v>1</v>
      </c>
      <c r="X380" t="n">
        <v>0</v>
      </c>
      <c r="Y380" t="n">
        <v>0</v>
      </c>
      <c r="Z380" t="n">
        <v>0</v>
      </c>
      <c r="AA380" t="n">
        <v>0</v>
      </c>
      <c r="AB380" t="n">
        <v>0</v>
      </c>
      <c r="AC380" t="n">
        <v>0</v>
      </c>
      <c r="AD380" t="n">
        <v>0</v>
      </c>
      <c r="AE380" t="n">
        <v>0</v>
      </c>
      <c r="AF380" t="n">
        <v>1</v>
      </c>
      <c r="AG380" t="n">
        <v>0</v>
      </c>
      <c r="AH380" t="n">
        <v>0</v>
      </c>
      <c r="AI380" t="n">
        <v>0</v>
      </c>
      <c r="AJ380" t="n">
        <v>1</v>
      </c>
      <c r="AK380" t="n">
        <v>0</v>
      </c>
      <c r="AL380" t="n">
        <v>0</v>
      </c>
      <c r="AM380" t="n">
        <v>0</v>
      </c>
      <c r="AN380" t="n">
        <v>0</v>
      </c>
      <c r="AO380" t="n">
        <v>1</v>
      </c>
      <c r="AP380" t="n">
        <v>0</v>
      </c>
      <c r="AQ380" t="n">
        <v>0</v>
      </c>
      <c r="AR380" t="n">
        <v>0</v>
      </c>
      <c r="AS380" t="n">
        <v>0</v>
      </c>
      <c r="AT380" t="n">
        <v>0</v>
      </c>
      <c r="AU380" s="63" t="n">
        <v>19</v>
      </c>
      <c r="AV380" s="64">
        <f>IFERROR(INDEX($B380:$AT380,1,'번호선택_참고표'!$C$55),0)+IFERROR(INDEX($B380:$AT380,1,'번호선택_참고표'!$D$55),0)+IFERROR(INDEX($B380:$AT380,1,'번호선택_참고표'!$E$55),0)+IFERROR(INDEX($B380:$AT380,1,'번호선택_참고표'!$F$55),0)+IFERROR(INDEX($B380:$AT380,1,'번호선택_참고표'!$G$55),0)+IFERROR(INDEX($B380:$AT380,1,'번호선택_참고표'!$H$55),0)</f>
        <v/>
      </c>
      <c r="AW380" s="64">
        <f>IF(OR('번호선택_참고표'!$C$55=$AU380,'번호선택_참고표'!$D$55=$AU380,'번호선택_참고표'!$E$55=$AU380,'번호선택_참고표'!$F$55=$AU380,'번호선택_참고표'!$G$55=$AU380,'번호선택_참고표'!$H$55=$AU380),1,0)</f>
        <v/>
      </c>
      <c r="AX380" s="64">
        <f>IF(AV380=6,6,IF(AND(AV380=5,AW380=1),5,IF(AND(AV380=5,AW380=0),4,IF(AV380=4,3,IF(AV380=3,2,0)))))</f>
        <v/>
      </c>
      <c r="AY380" s="64">
        <f>IF(AV380=6,"1등",IF(AND(AV380=5,AW380=1),"2등",IF(AND(AV380=5,AW380=0),"3등",IF(AV380=4,"4등",IF(AV380=3,"5등","-")))))</f>
        <v/>
      </c>
      <c r="AZ380" s="64">
        <f>AV380*10000+AW380*1000+ROW()</f>
        <v/>
      </c>
      <c r="BB380" s="63" t="inlineStr">
        <is>
          <t>6 10 22 31 35 40</t>
        </is>
      </c>
    </row>
    <row r="381">
      <c r="A381" s="64" t="n">
        <v>380</v>
      </c>
      <c r="B381" t="n">
        <v>1</v>
      </c>
      <c r="C381" t="n">
        <v>1</v>
      </c>
      <c r="D381" t="n">
        <v>0</v>
      </c>
      <c r="E381" t="n">
        <v>0</v>
      </c>
      <c r="F381" t="n">
        <v>0</v>
      </c>
      <c r="G381" t="n">
        <v>0</v>
      </c>
      <c r="H381" t="n">
        <v>0</v>
      </c>
      <c r="I381" t="n">
        <v>1</v>
      </c>
      <c r="J381" t="n">
        <v>0</v>
      </c>
      <c r="K381" t="n">
        <v>0</v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0</v>
      </c>
      <c r="R381" t="n">
        <v>1</v>
      </c>
      <c r="S381" t="n">
        <v>0</v>
      </c>
      <c r="T381" t="n">
        <v>0</v>
      </c>
      <c r="U381" t="n">
        <v>0</v>
      </c>
      <c r="V381" t="n">
        <v>0</v>
      </c>
      <c r="W381" t="n">
        <v>0</v>
      </c>
      <c r="X381" t="n">
        <v>0</v>
      </c>
      <c r="Y381" t="n">
        <v>0</v>
      </c>
      <c r="Z381" t="n">
        <v>0</v>
      </c>
      <c r="AA381" t="n">
        <v>1</v>
      </c>
      <c r="AB381" t="n">
        <v>0</v>
      </c>
      <c r="AC381" t="n">
        <v>0</v>
      </c>
      <c r="AD381" t="n">
        <v>0</v>
      </c>
      <c r="AE381" t="n">
        <v>0</v>
      </c>
      <c r="AF381" t="n">
        <v>0</v>
      </c>
      <c r="AG381" t="n">
        <v>0</v>
      </c>
      <c r="AH381" t="n">
        <v>0</v>
      </c>
      <c r="AI381" t="n">
        <v>0</v>
      </c>
      <c r="AJ381" t="n">
        <v>0</v>
      </c>
      <c r="AK381" t="n">
        <v>0</v>
      </c>
      <c r="AL381" t="n">
        <v>1</v>
      </c>
      <c r="AM381" t="n">
        <v>0</v>
      </c>
      <c r="AN381" t="n">
        <v>0</v>
      </c>
      <c r="AO381" t="n">
        <v>0</v>
      </c>
      <c r="AP381" t="n">
        <v>0</v>
      </c>
      <c r="AQ381" t="n">
        <v>0</v>
      </c>
      <c r="AR381" t="n">
        <v>0</v>
      </c>
      <c r="AS381" t="n">
        <v>0</v>
      </c>
      <c r="AT381" t="n">
        <v>0</v>
      </c>
      <c r="AU381" s="63" t="n">
        <v>27</v>
      </c>
      <c r="AV381" s="64">
        <f>IFERROR(INDEX($B381:$AT381,1,'번호선택_참고표'!$C$55),0)+IFERROR(INDEX($B381:$AT381,1,'번호선택_참고표'!$D$55),0)+IFERROR(INDEX($B381:$AT381,1,'번호선택_참고표'!$E$55),0)+IFERROR(INDEX($B381:$AT381,1,'번호선택_참고표'!$F$55),0)+IFERROR(INDEX($B381:$AT381,1,'번호선택_참고표'!$G$55),0)+IFERROR(INDEX($B381:$AT381,1,'번호선택_참고표'!$H$55),0)</f>
        <v/>
      </c>
      <c r="AW381" s="64">
        <f>IF(OR('번호선택_참고표'!$C$55=$AU381,'번호선택_참고표'!$D$55=$AU381,'번호선택_참고표'!$E$55=$AU381,'번호선택_참고표'!$F$55=$AU381,'번호선택_참고표'!$G$55=$AU381,'번호선택_참고표'!$H$55=$AU381),1,0)</f>
        <v/>
      </c>
      <c r="AX381" s="64">
        <f>IF(AV381=6,6,IF(AND(AV381=5,AW381=1),5,IF(AND(AV381=5,AW381=0),4,IF(AV381=4,3,IF(AV381=3,2,0)))))</f>
        <v/>
      </c>
      <c r="AY381" s="64">
        <f>IF(AV381=6,"1등",IF(AND(AV381=5,AW381=1),"2등",IF(AND(AV381=5,AW381=0),"3등",IF(AV381=4,"4등",IF(AV381=3,"5등","-")))))</f>
        <v/>
      </c>
      <c r="AZ381" s="64">
        <f>AV381*10000+AW381*1000+ROW()</f>
        <v/>
      </c>
      <c r="BB381" s="63" t="inlineStr">
        <is>
          <t>1 2 8 17 26 37</t>
        </is>
      </c>
    </row>
    <row r="382">
      <c r="A382" s="64" t="n">
        <v>381</v>
      </c>
      <c r="B382" t="n">
        <v>1</v>
      </c>
      <c r="C382" t="n">
        <v>0</v>
      </c>
      <c r="D382" t="n">
        <v>0</v>
      </c>
      <c r="E382" t="n">
        <v>0</v>
      </c>
      <c r="F382" t="n">
        <v>1</v>
      </c>
      <c r="G382" t="n">
        <v>0</v>
      </c>
      <c r="H382" t="n">
        <v>0</v>
      </c>
      <c r="I382" t="n">
        <v>0</v>
      </c>
      <c r="J382" t="n">
        <v>0</v>
      </c>
      <c r="K382" t="n">
        <v>1</v>
      </c>
      <c r="L382" t="n">
        <v>0</v>
      </c>
      <c r="M382" t="n">
        <v>1</v>
      </c>
      <c r="N382" t="n">
        <v>0</v>
      </c>
      <c r="O382" t="n">
        <v>0</v>
      </c>
      <c r="P382" t="n">
        <v>0</v>
      </c>
      <c r="Q382" t="n">
        <v>1</v>
      </c>
      <c r="R382" t="n">
        <v>0</v>
      </c>
      <c r="S382" t="n">
        <v>0</v>
      </c>
      <c r="T382" t="n">
        <v>0</v>
      </c>
      <c r="U382" t="n">
        <v>1</v>
      </c>
      <c r="V382" t="n">
        <v>0</v>
      </c>
      <c r="W382" t="n">
        <v>0</v>
      </c>
      <c r="X382" t="n">
        <v>0</v>
      </c>
      <c r="Y382" t="n">
        <v>0</v>
      </c>
      <c r="Z382" t="n">
        <v>0</v>
      </c>
      <c r="AA382" t="n">
        <v>0</v>
      </c>
      <c r="AB382" t="n">
        <v>0</v>
      </c>
      <c r="AC382" t="n">
        <v>0</v>
      </c>
      <c r="AD382" t="n">
        <v>0</v>
      </c>
      <c r="AE382" t="n">
        <v>0</v>
      </c>
      <c r="AF382" t="n">
        <v>0</v>
      </c>
      <c r="AG382" t="n">
        <v>0</v>
      </c>
      <c r="AH382" t="n">
        <v>0</v>
      </c>
      <c r="AI382" t="n">
        <v>0</v>
      </c>
      <c r="AJ382" t="n">
        <v>0</v>
      </c>
      <c r="AK382" t="n">
        <v>0</v>
      </c>
      <c r="AL382" t="n">
        <v>0</v>
      </c>
      <c r="AM382" t="n">
        <v>0</v>
      </c>
      <c r="AN382" t="n">
        <v>0</v>
      </c>
      <c r="AO382" t="n">
        <v>0</v>
      </c>
      <c r="AP382" t="n">
        <v>0</v>
      </c>
      <c r="AQ382" t="n">
        <v>0</v>
      </c>
      <c r="AR382" t="n">
        <v>0</v>
      </c>
      <c r="AS382" t="n">
        <v>0</v>
      </c>
      <c r="AT382" t="n">
        <v>0</v>
      </c>
      <c r="AU382" s="63" t="n">
        <v>11</v>
      </c>
      <c r="AV382" s="64">
        <f>IFERROR(INDEX($B382:$AT382,1,'번호선택_참고표'!$C$55),0)+IFERROR(INDEX($B382:$AT382,1,'번호선택_참고표'!$D$55),0)+IFERROR(INDEX($B382:$AT382,1,'번호선택_참고표'!$E$55),0)+IFERROR(INDEX($B382:$AT382,1,'번호선택_참고표'!$F$55),0)+IFERROR(INDEX($B382:$AT382,1,'번호선택_참고표'!$G$55),0)+IFERROR(INDEX($B382:$AT382,1,'번호선택_참고표'!$H$55),0)</f>
        <v/>
      </c>
      <c r="AW382" s="64">
        <f>IF(OR('번호선택_참고표'!$C$55=$AU382,'번호선택_참고표'!$D$55=$AU382,'번호선택_참고표'!$E$55=$AU382,'번호선택_참고표'!$F$55=$AU382,'번호선택_참고표'!$G$55=$AU382,'번호선택_참고표'!$H$55=$AU382),1,0)</f>
        <v/>
      </c>
      <c r="AX382" s="64">
        <f>IF(AV382=6,6,IF(AND(AV382=5,AW382=1),5,IF(AND(AV382=5,AW382=0),4,IF(AV382=4,3,IF(AV382=3,2,0)))))</f>
        <v/>
      </c>
      <c r="AY382" s="64">
        <f>IF(AV382=6,"1등",IF(AND(AV382=5,AW382=1),"2등",IF(AND(AV382=5,AW382=0),"3등",IF(AV382=4,"4등",IF(AV382=3,"5등","-")))))</f>
        <v/>
      </c>
      <c r="AZ382" s="64">
        <f>AV382*10000+AW382*1000+ROW()</f>
        <v/>
      </c>
      <c r="BB382" s="63" t="inlineStr">
        <is>
          <t>1 5 10 12 16 20</t>
        </is>
      </c>
    </row>
    <row r="383">
      <c r="A383" s="64" t="n">
        <v>382</v>
      </c>
      <c r="B383" t="n">
        <v>0</v>
      </c>
      <c r="C383" t="n">
        <v>0</v>
      </c>
      <c r="D383" t="n">
        <v>0</v>
      </c>
      <c r="E383" t="n">
        <v>0</v>
      </c>
      <c r="F383" t="n">
        <v>0</v>
      </c>
      <c r="G383" t="n">
        <v>0</v>
      </c>
      <c r="H383" t="n">
        <v>0</v>
      </c>
      <c r="I383" t="n">
        <v>0</v>
      </c>
      <c r="J383" t="n">
        <v>0</v>
      </c>
      <c r="K383" t="n">
        <v>1</v>
      </c>
      <c r="L383" t="n">
        <v>0</v>
      </c>
      <c r="M383" t="n">
        <v>0</v>
      </c>
      <c r="N383" t="n">
        <v>0</v>
      </c>
      <c r="O383" t="n">
        <v>0</v>
      </c>
      <c r="P383" t="n">
        <v>1</v>
      </c>
      <c r="Q383" t="n">
        <v>0</v>
      </c>
      <c r="R383" t="n">
        <v>0</v>
      </c>
      <c r="S383" t="n">
        <v>0</v>
      </c>
      <c r="T383" t="n">
        <v>0</v>
      </c>
      <c r="U383" t="n">
        <v>0</v>
      </c>
      <c r="V383" t="n">
        <v>0</v>
      </c>
      <c r="W383" t="n">
        <v>1</v>
      </c>
      <c r="X383" t="n">
        <v>0</v>
      </c>
      <c r="Y383" t="n">
        <v>1</v>
      </c>
      <c r="Z383" t="n">
        <v>0</v>
      </c>
      <c r="AA383" t="n">
        <v>0</v>
      </c>
      <c r="AB383" t="n">
        <v>1</v>
      </c>
      <c r="AC383" t="n">
        <v>0</v>
      </c>
      <c r="AD383" t="n">
        <v>0</v>
      </c>
      <c r="AE383" t="n">
        <v>0</v>
      </c>
      <c r="AF383" t="n">
        <v>0</v>
      </c>
      <c r="AG383" t="n">
        <v>0</v>
      </c>
      <c r="AH383" t="n">
        <v>0</v>
      </c>
      <c r="AI383" t="n">
        <v>0</v>
      </c>
      <c r="AJ383" t="n">
        <v>0</v>
      </c>
      <c r="AK383" t="n">
        <v>0</v>
      </c>
      <c r="AL383" t="n">
        <v>0</v>
      </c>
      <c r="AM383" t="n">
        <v>0</v>
      </c>
      <c r="AN383" t="n">
        <v>0</v>
      </c>
      <c r="AO383" t="n">
        <v>0</v>
      </c>
      <c r="AP383" t="n">
        <v>0</v>
      </c>
      <c r="AQ383" t="n">
        <v>1</v>
      </c>
      <c r="AR383" t="n">
        <v>0</v>
      </c>
      <c r="AS383" t="n">
        <v>0</v>
      </c>
      <c r="AT383" t="n">
        <v>0</v>
      </c>
      <c r="AU383" s="63" t="n">
        <v>19</v>
      </c>
      <c r="AV383" s="64">
        <f>IFERROR(INDEX($B383:$AT383,1,'번호선택_참고표'!$C$55),0)+IFERROR(INDEX($B383:$AT383,1,'번호선택_참고표'!$D$55),0)+IFERROR(INDEX($B383:$AT383,1,'번호선택_참고표'!$E$55),0)+IFERROR(INDEX($B383:$AT383,1,'번호선택_참고표'!$F$55),0)+IFERROR(INDEX($B383:$AT383,1,'번호선택_참고표'!$G$55),0)+IFERROR(INDEX($B383:$AT383,1,'번호선택_참고표'!$H$55),0)</f>
        <v/>
      </c>
      <c r="AW383" s="64">
        <f>IF(OR('번호선택_참고표'!$C$55=$AU383,'번호선택_참고표'!$D$55=$AU383,'번호선택_참고표'!$E$55=$AU383,'번호선택_참고표'!$F$55=$AU383,'번호선택_참고표'!$G$55=$AU383,'번호선택_참고표'!$H$55=$AU383),1,0)</f>
        <v/>
      </c>
      <c r="AX383" s="64">
        <f>IF(AV383=6,6,IF(AND(AV383=5,AW383=1),5,IF(AND(AV383=5,AW383=0),4,IF(AV383=4,3,IF(AV383=3,2,0)))))</f>
        <v/>
      </c>
      <c r="AY383" s="64">
        <f>IF(AV383=6,"1등",IF(AND(AV383=5,AW383=1),"2등",IF(AND(AV383=5,AW383=0),"3등",IF(AV383=4,"4등",IF(AV383=3,"5등","-")))))</f>
        <v/>
      </c>
      <c r="AZ383" s="64">
        <f>AV383*10000+AW383*1000+ROW()</f>
        <v/>
      </c>
      <c r="BB383" s="63" t="inlineStr">
        <is>
          <t>10 15 22 24 27 42</t>
        </is>
      </c>
    </row>
    <row r="384">
      <c r="A384" s="64" t="n">
        <v>383</v>
      </c>
      <c r="B384" t="n">
        <v>0</v>
      </c>
      <c r="C384" t="n">
        <v>0</v>
      </c>
      <c r="D384" t="n">
        <v>0</v>
      </c>
      <c r="E384" t="n">
        <v>1</v>
      </c>
      <c r="F384" t="n">
        <v>0</v>
      </c>
      <c r="G384" t="n">
        <v>0</v>
      </c>
      <c r="H384" t="n">
        <v>0</v>
      </c>
      <c r="I384" t="n">
        <v>0</v>
      </c>
      <c r="J384" t="n">
        <v>0</v>
      </c>
      <c r="K384" t="n">
        <v>0</v>
      </c>
      <c r="L384" t="n">
        <v>0</v>
      </c>
      <c r="M384" t="n">
        <v>0</v>
      </c>
      <c r="N384" t="n">
        <v>0</v>
      </c>
      <c r="O384" t="n">
        <v>0</v>
      </c>
      <c r="P384" t="n">
        <v>1</v>
      </c>
      <c r="Q384" t="n">
        <v>0</v>
      </c>
      <c r="R384" t="n">
        <v>0</v>
      </c>
      <c r="S384" t="n">
        <v>0</v>
      </c>
      <c r="T384" t="n">
        <v>0</v>
      </c>
      <c r="U384" t="n">
        <v>0</v>
      </c>
      <c r="V384" t="n">
        <v>0</v>
      </c>
      <c r="W384" t="n">
        <v>0</v>
      </c>
      <c r="X384" t="n">
        <v>0</v>
      </c>
      <c r="Y384" t="n">
        <v>0</v>
      </c>
      <c r="Z384" t="n">
        <v>0</v>
      </c>
      <c r="AA384" t="n">
        <v>0</v>
      </c>
      <c r="AB384" t="n">
        <v>0</v>
      </c>
      <c r="AC384" t="n">
        <v>1</v>
      </c>
      <c r="AD384" t="n">
        <v>0</v>
      </c>
      <c r="AE384" t="n">
        <v>0</v>
      </c>
      <c r="AF384" t="n">
        <v>0</v>
      </c>
      <c r="AG384" t="n">
        <v>0</v>
      </c>
      <c r="AH384" t="n">
        <v>1</v>
      </c>
      <c r="AI384" t="n">
        <v>0</v>
      </c>
      <c r="AJ384" t="n">
        <v>0</v>
      </c>
      <c r="AK384" t="n">
        <v>0</v>
      </c>
      <c r="AL384" t="n">
        <v>1</v>
      </c>
      <c r="AM384" t="n">
        <v>0</v>
      </c>
      <c r="AN384" t="n">
        <v>0</v>
      </c>
      <c r="AO384" t="n">
        <v>1</v>
      </c>
      <c r="AP384" t="n">
        <v>0</v>
      </c>
      <c r="AQ384" t="n">
        <v>0</v>
      </c>
      <c r="AR384" t="n">
        <v>0</v>
      </c>
      <c r="AS384" t="n">
        <v>0</v>
      </c>
      <c r="AT384" t="n">
        <v>0</v>
      </c>
      <c r="AU384" s="63" t="n">
        <v>25</v>
      </c>
      <c r="AV384" s="64">
        <f>IFERROR(INDEX($B384:$AT384,1,'번호선택_참고표'!$C$55),0)+IFERROR(INDEX($B384:$AT384,1,'번호선택_참고표'!$D$55),0)+IFERROR(INDEX($B384:$AT384,1,'번호선택_참고표'!$E$55),0)+IFERROR(INDEX($B384:$AT384,1,'번호선택_참고표'!$F$55),0)+IFERROR(INDEX($B384:$AT384,1,'번호선택_참고표'!$G$55),0)+IFERROR(INDEX($B384:$AT384,1,'번호선택_참고표'!$H$55),0)</f>
        <v/>
      </c>
      <c r="AW384" s="64">
        <f>IF(OR('번호선택_참고표'!$C$55=$AU384,'번호선택_참고표'!$D$55=$AU384,'번호선택_참고표'!$E$55=$AU384,'번호선택_참고표'!$F$55=$AU384,'번호선택_참고표'!$G$55=$AU384,'번호선택_참고표'!$H$55=$AU384),1,0)</f>
        <v/>
      </c>
      <c r="AX384" s="64">
        <f>IF(AV384=6,6,IF(AND(AV384=5,AW384=1),5,IF(AND(AV384=5,AW384=0),4,IF(AV384=4,3,IF(AV384=3,2,0)))))</f>
        <v/>
      </c>
      <c r="AY384" s="64">
        <f>IF(AV384=6,"1등",IF(AND(AV384=5,AW384=1),"2등",IF(AND(AV384=5,AW384=0),"3등",IF(AV384=4,"4등",IF(AV384=3,"5등","-")))))</f>
        <v/>
      </c>
      <c r="AZ384" s="64">
        <f>AV384*10000+AW384*1000+ROW()</f>
        <v/>
      </c>
      <c r="BB384" s="63" t="inlineStr">
        <is>
          <t>4 15 28 33 37 40</t>
        </is>
      </c>
    </row>
    <row r="385">
      <c r="A385" s="64" t="n">
        <v>384</v>
      </c>
      <c r="B385" t="n">
        <v>0</v>
      </c>
      <c r="C385" t="n">
        <v>0</v>
      </c>
      <c r="D385" t="n">
        <v>0</v>
      </c>
      <c r="E385" t="n">
        <v>0</v>
      </c>
      <c r="F385" t="n">
        <v>0</v>
      </c>
      <c r="G385" t="n">
        <v>0</v>
      </c>
      <c r="H385" t="n">
        <v>0</v>
      </c>
      <c r="I385" t="n">
        <v>0</v>
      </c>
      <c r="J385" t="n">
        <v>0</v>
      </c>
      <c r="K385" t="n">
        <v>0</v>
      </c>
      <c r="L385" t="n">
        <v>1</v>
      </c>
      <c r="M385" t="n">
        <v>0</v>
      </c>
      <c r="N385" t="n">
        <v>0</v>
      </c>
      <c r="O385" t="n">
        <v>0</v>
      </c>
      <c r="P385" t="n">
        <v>0</v>
      </c>
      <c r="Q385" t="n">
        <v>0</v>
      </c>
      <c r="R385" t="n">
        <v>0</v>
      </c>
      <c r="S385" t="n">
        <v>0</v>
      </c>
      <c r="T385" t="n">
        <v>0</v>
      </c>
      <c r="U385" t="n">
        <v>0</v>
      </c>
      <c r="V385" t="n">
        <v>0</v>
      </c>
      <c r="W385" t="n">
        <v>1</v>
      </c>
      <c r="X385" t="n">
        <v>0</v>
      </c>
      <c r="Y385" t="n">
        <v>1</v>
      </c>
      <c r="Z385" t="n">
        <v>0</v>
      </c>
      <c r="AA385" t="n">
        <v>0</v>
      </c>
      <c r="AB385" t="n">
        <v>0</v>
      </c>
      <c r="AC385" t="n">
        <v>0</v>
      </c>
      <c r="AD385" t="n">
        <v>0</v>
      </c>
      <c r="AE385" t="n">
        <v>0</v>
      </c>
      <c r="AF385" t="n">
        <v>0</v>
      </c>
      <c r="AG385" t="n">
        <v>1</v>
      </c>
      <c r="AH385" t="n">
        <v>0</v>
      </c>
      <c r="AI385" t="n">
        <v>0</v>
      </c>
      <c r="AJ385" t="n">
        <v>0</v>
      </c>
      <c r="AK385" t="n">
        <v>1</v>
      </c>
      <c r="AL385" t="n">
        <v>0</v>
      </c>
      <c r="AM385" t="n">
        <v>1</v>
      </c>
      <c r="AN385" t="n">
        <v>0</v>
      </c>
      <c r="AO385" t="n">
        <v>0</v>
      </c>
      <c r="AP385" t="n">
        <v>0</v>
      </c>
      <c r="AQ385" t="n">
        <v>0</v>
      </c>
      <c r="AR385" t="n">
        <v>0</v>
      </c>
      <c r="AS385" t="n">
        <v>0</v>
      </c>
      <c r="AT385" t="n">
        <v>0</v>
      </c>
      <c r="AU385" s="63" t="n">
        <v>7</v>
      </c>
      <c r="AV385" s="64">
        <f>IFERROR(INDEX($B385:$AT385,1,'번호선택_참고표'!$C$55),0)+IFERROR(INDEX($B385:$AT385,1,'번호선택_참고표'!$D$55),0)+IFERROR(INDEX($B385:$AT385,1,'번호선택_참고표'!$E$55),0)+IFERROR(INDEX($B385:$AT385,1,'번호선택_참고표'!$F$55),0)+IFERROR(INDEX($B385:$AT385,1,'번호선택_참고표'!$G$55),0)+IFERROR(INDEX($B385:$AT385,1,'번호선택_참고표'!$H$55),0)</f>
        <v/>
      </c>
      <c r="AW385" s="64">
        <f>IF(OR('번호선택_참고표'!$C$55=$AU385,'번호선택_참고표'!$D$55=$AU385,'번호선택_참고표'!$E$55=$AU385,'번호선택_참고표'!$F$55=$AU385,'번호선택_참고표'!$G$55=$AU385,'번호선택_참고표'!$H$55=$AU385),1,0)</f>
        <v/>
      </c>
      <c r="AX385" s="64">
        <f>IF(AV385=6,6,IF(AND(AV385=5,AW385=1),5,IF(AND(AV385=5,AW385=0),4,IF(AV385=4,3,IF(AV385=3,2,0)))))</f>
        <v/>
      </c>
      <c r="AY385" s="64">
        <f>IF(AV385=6,"1등",IF(AND(AV385=5,AW385=1),"2등",IF(AND(AV385=5,AW385=0),"3등",IF(AV385=4,"4등",IF(AV385=3,"5등","-")))))</f>
        <v/>
      </c>
      <c r="AZ385" s="64">
        <f>AV385*10000+AW385*1000+ROW()</f>
        <v/>
      </c>
      <c r="BB385" s="63" t="inlineStr">
        <is>
          <t>11 22 24 32 36 38</t>
        </is>
      </c>
    </row>
    <row r="386">
      <c r="A386" s="64" t="n">
        <v>385</v>
      </c>
      <c r="B386" t="n">
        <v>0</v>
      </c>
      <c r="C386" t="n">
        <v>0</v>
      </c>
      <c r="D386" t="n">
        <v>0</v>
      </c>
      <c r="E386" t="n">
        <v>0</v>
      </c>
      <c r="F386" t="n">
        <v>0</v>
      </c>
      <c r="G386" t="n">
        <v>0</v>
      </c>
      <c r="H386" t="n">
        <v>1</v>
      </c>
      <c r="I386" t="n">
        <v>0</v>
      </c>
      <c r="J386" t="n">
        <v>0</v>
      </c>
      <c r="K386" t="n">
        <v>0</v>
      </c>
      <c r="L386" t="n">
        <v>0</v>
      </c>
      <c r="M386" t="n">
        <v>1</v>
      </c>
      <c r="N386" t="n">
        <v>0</v>
      </c>
      <c r="O386" t="n">
        <v>0</v>
      </c>
      <c r="P386" t="n">
        <v>0</v>
      </c>
      <c r="Q386" t="n">
        <v>0</v>
      </c>
      <c r="R386" t="n">
        <v>0</v>
      </c>
      <c r="S386" t="n">
        <v>0</v>
      </c>
      <c r="T386" t="n">
        <v>1</v>
      </c>
      <c r="U386" t="n">
        <v>0</v>
      </c>
      <c r="V386" t="n">
        <v>1</v>
      </c>
      <c r="W386" t="n">
        <v>0</v>
      </c>
      <c r="X386" t="n">
        <v>0</v>
      </c>
      <c r="Y386" t="n">
        <v>0</v>
      </c>
      <c r="Z386" t="n">
        <v>0</v>
      </c>
      <c r="AA386" t="n">
        <v>0</v>
      </c>
      <c r="AB386" t="n">
        <v>0</v>
      </c>
      <c r="AC386" t="n">
        <v>0</v>
      </c>
      <c r="AD386" t="n">
        <v>1</v>
      </c>
      <c r="AE386" t="n">
        <v>0</v>
      </c>
      <c r="AF386" t="n">
        <v>0</v>
      </c>
      <c r="AG386" t="n">
        <v>1</v>
      </c>
      <c r="AH386" t="n">
        <v>0</v>
      </c>
      <c r="AI386" t="n">
        <v>0</v>
      </c>
      <c r="AJ386" t="n">
        <v>0</v>
      </c>
      <c r="AK386" t="n">
        <v>0</v>
      </c>
      <c r="AL386" t="n">
        <v>0</v>
      </c>
      <c r="AM386" t="n">
        <v>0</v>
      </c>
      <c r="AN386" t="n">
        <v>0</v>
      </c>
      <c r="AO386" t="n">
        <v>0</v>
      </c>
      <c r="AP386" t="n">
        <v>0</v>
      </c>
      <c r="AQ386" t="n">
        <v>0</v>
      </c>
      <c r="AR386" t="n">
        <v>0</v>
      </c>
      <c r="AS386" t="n">
        <v>0</v>
      </c>
      <c r="AT386" t="n">
        <v>0</v>
      </c>
      <c r="AU386" s="63" t="n">
        <v>9</v>
      </c>
      <c r="AV386" s="64">
        <f>IFERROR(INDEX($B386:$AT386,1,'번호선택_참고표'!$C$55),0)+IFERROR(INDEX($B386:$AT386,1,'번호선택_참고표'!$D$55),0)+IFERROR(INDEX($B386:$AT386,1,'번호선택_참고표'!$E$55),0)+IFERROR(INDEX($B386:$AT386,1,'번호선택_참고표'!$F$55),0)+IFERROR(INDEX($B386:$AT386,1,'번호선택_참고표'!$G$55),0)+IFERROR(INDEX($B386:$AT386,1,'번호선택_참고표'!$H$55),0)</f>
        <v/>
      </c>
      <c r="AW386" s="64">
        <f>IF(OR('번호선택_참고표'!$C$55=$AU386,'번호선택_참고표'!$D$55=$AU386,'번호선택_참고표'!$E$55=$AU386,'번호선택_참고표'!$F$55=$AU386,'번호선택_참고표'!$G$55=$AU386,'번호선택_참고표'!$H$55=$AU386),1,0)</f>
        <v/>
      </c>
      <c r="AX386" s="64">
        <f>IF(AV386=6,6,IF(AND(AV386=5,AW386=1),5,IF(AND(AV386=5,AW386=0),4,IF(AV386=4,3,IF(AV386=3,2,0)))))</f>
        <v/>
      </c>
      <c r="AY386" s="64">
        <f>IF(AV386=6,"1등",IF(AND(AV386=5,AW386=1),"2등",IF(AND(AV386=5,AW386=0),"3등",IF(AV386=4,"4등",IF(AV386=3,"5등","-")))))</f>
        <v/>
      </c>
      <c r="AZ386" s="64">
        <f>AV386*10000+AW386*1000+ROW()</f>
        <v/>
      </c>
      <c r="BB386" s="63" t="inlineStr">
        <is>
          <t>7 12 19 21 29 32</t>
        </is>
      </c>
    </row>
    <row r="387">
      <c r="A387" s="64" t="n">
        <v>386</v>
      </c>
      <c r="B387" t="n">
        <v>0</v>
      </c>
      <c r="C387" t="n">
        <v>0</v>
      </c>
      <c r="D387" t="n">
        <v>0</v>
      </c>
      <c r="E387" t="n">
        <v>1</v>
      </c>
      <c r="F387" t="n">
        <v>0</v>
      </c>
      <c r="G387" t="n">
        <v>0</v>
      </c>
      <c r="H387" t="n">
        <v>1</v>
      </c>
      <c r="I387" t="n">
        <v>0</v>
      </c>
      <c r="J387" t="n">
        <v>0</v>
      </c>
      <c r="K387" t="n">
        <v>1</v>
      </c>
      <c r="L387" t="n">
        <v>0</v>
      </c>
      <c r="M387" t="n">
        <v>0</v>
      </c>
      <c r="N387" t="n">
        <v>0</v>
      </c>
      <c r="O387" t="n">
        <v>0</v>
      </c>
      <c r="P387" t="n">
        <v>0</v>
      </c>
      <c r="Q387" t="n">
        <v>0</v>
      </c>
      <c r="R387" t="n">
        <v>0</v>
      </c>
      <c r="S387" t="n">
        <v>0</v>
      </c>
      <c r="T387" t="n">
        <v>1</v>
      </c>
      <c r="U387" t="n">
        <v>0</v>
      </c>
      <c r="V387" t="n">
        <v>0</v>
      </c>
      <c r="W387" t="n">
        <v>0</v>
      </c>
      <c r="X387" t="n">
        <v>0</v>
      </c>
      <c r="Y387" t="n">
        <v>0</v>
      </c>
      <c r="Z387" t="n">
        <v>0</v>
      </c>
      <c r="AA387" t="n">
        <v>0</v>
      </c>
      <c r="AB387" t="n">
        <v>0</v>
      </c>
      <c r="AC387" t="n">
        <v>0</v>
      </c>
      <c r="AD387" t="n">
        <v>0</v>
      </c>
      <c r="AE387" t="n">
        <v>0</v>
      </c>
      <c r="AF387" t="n">
        <v>1</v>
      </c>
      <c r="AG387" t="n">
        <v>0</v>
      </c>
      <c r="AH387" t="n">
        <v>0</v>
      </c>
      <c r="AI387" t="n">
        <v>0</v>
      </c>
      <c r="AJ387" t="n">
        <v>0</v>
      </c>
      <c r="AK387" t="n">
        <v>0</v>
      </c>
      <c r="AL387" t="n">
        <v>0</v>
      </c>
      <c r="AM387" t="n">
        <v>0</v>
      </c>
      <c r="AN387" t="n">
        <v>0</v>
      </c>
      <c r="AO387" t="n">
        <v>1</v>
      </c>
      <c r="AP387" t="n">
        <v>0</v>
      </c>
      <c r="AQ387" t="n">
        <v>0</v>
      </c>
      <c r="AR387" t="n">
        <v>0</v>
      </c>
      <c r="AS387" t="n">
        <v>0</v>
      </c>
      <c r="AT387" t="n">
        <v>0</v>
      </c>
      <c r="AU387" s="63" t="n">
        <v>26</v>
      </c>
      <c r="AV387" s="64">
        <f>IFERROR(INDEX($B387:$AT387,1,'번호선택_참고표'!$C$55),0)+IFERROR(INDEX($B387:$AT387,1,'번호선택_참고표'!$D$55),0)+IFERROR(INDEX($B387:$AT387,1,'번호선택_참고표'!$E$55),0)+IFERROR(INDEX($B387:$AT387,1,'번호선택_참고표'!$F$55),0)+IFERROR(INDEX($B387:$AT387,1,'번호선택_참고표'!$G$55),0)+IFERROR(INDEX($B387:$AT387,1,'번호선택_참고표'!$H$55),0)</f>
        <v/>
      </c>
      <c r="AW387" s="64">
        <f>IF(OR('번호선택_참고표'!$C$55=$AU387,'번호선택_참고표'!$D$55=$AU387,'번호선택_참고표'!$E$55=$AU387,'번호선택_참고표'!$F$55=$AU387,'번호선택_참고표'!$G$55=$AU387,'번호선택_참고표'!$H$55=$AU387),1,0)</f>
        <v/>
      </c>
      <c r="AX387" s="64">
        <f>IF(AV387=6,6,IF(AND(AV387=5,AW387=1),5,IF(AND(AV387=5,AW387=0),4,IF(AV387=4,3,IF(AV387=3,2,0)))))</f>
        <v/>
      </c>
      <c r="AY387" s="64">
        <f>IF(AV387=6,"1등",IF(AND(AV387=5,AW387=1),"2등",IF(AND(AV387=5,AW387=0),"3등",IF(AV387=4,"4등",IF(AV387=3,"5등","-")))))</f>
        <v/>
      </c>
      <c r="AZ387" s="64">
        <f>AV387*10000+AW387*1000+ROW()</f>
        <v/>
      </c>
      <c r="BB387" s="63" t="inlineStr">
        <is>
          <t>4 7 10 19 31 40</t>
        </is>
      </c>
    </row>
    <row r="388">
      <c r="A388" s="64" t="n">
        <v>387</v>
      </c>
      <c r="B388" t="n">
        <v>1</v>
      </c>
      <c r="C388" t="n">
        <v>0</v>
      </c>
      <c r="D388" t="n">
        <v>0</v>
      </c>
      <c r="E388" t="n">
        <v>0</v>
      </c>
      <c r="F388" t="n">
        <v>0</v>
      </c>
      <c r="G388" t="n">
        <v>0</v>
      </c>
      <c r="H388" t="n">
        <v>0</v>
      </c>
      <c r="I388" t="n">
        <v>0</v>
      </c>
      <c r="J388" t="n">
        <v>0</v>
      </c>
      <c r="K388" t="n">
        <v>0</v>
      </c>
      <c r="L388" t="n">
        <v>0</v>
      </c>
      <c r="M388" t="n">
        <v>0</v>
      </c>
      <c r="N388" t="n">
        <v>0</v>
      </c>
      <c r="O388" t="n">
        <v>0</v>
      </c>
      <c r="P388" t="n">
        <v>0</v>
      </c>
      <c r="Q388" t="n">
        <v>0</v>
      </c>
      <c r="R388" t="n">
        <v>0</v>
      </c>
      <c r="S388" t="n">
        <v>0</v>
      </c>
      <c r="T388" t="n">
        <v>0</v>
      </c>
      <c r="U388" t="n">
        <v>0</v>
      </c>
      <c r="V388" t="n">
        <v>0</v>
      </c>
      <c r="W388" t="n">
        <v>0</v>
      </c>
      <c r="X388" t="n">
        <v>0</v>
      </c>
      <c r="Y388" t="n">
        <v>0</v>
      </c>
      <c r="Z388" t="n">
        <v>0</v>
      </c>
      <c r="AA388" t="n">
        <v>1</v>
      </c>
      <c r="AB388" t="n">
        <v>0</v>
      </c>
      <c r="AC388" t="n">
        <v>0</v>
      </c>
      <c r="AD388" t="n">
        <v>0</v>
      </c>
      <c r="AE388" t="n">
        <v>0</v>
      </c>
      <c r="AF388" t="n">
        <v>1</v>
      </c>
      <c r="AG388" t="n">
        <v>0</v>
      </c>
      <c r="AH388" t="n">
        <v>0</v>
      </c>
      <c r="AI388" t="n">
        <v>1</v>
      </c>
      <c r="AJ388" t="n">
        <v>0</v>
      </c>
      <c r="AK388" t="n">
        <v>0</v>
      </c>
      <c r="AL388" t="n">
        <v>0</v>
      </c>
      <c r="AM388" t="n">
        <v>0</v>
      </c>
      <c r="AN388" t="n">
        <v>0</v>
      </c>
      <c r="AO388" t="n">
        <v>1</v>
      </c>
      <c r="AP388" t="n">
        <v>0</v>
      </c>
      <c r="AQ388" t="n">
        <v>0</v>
      </c>
      <c r="AR388" t="n">
        <v>1</v>
      </c>
      <c r="AS388" t="n">
        <v>0</v>
      </c>
      <c r="AT388" t="n">
        <v>0</v>
      </c>
      <c r="AU388" s="63" t="n">
        <v>20</v>
      </c>
      <c r="AV388" s="64">
        <f>IFERROR(INDEX($B388:$AT388,1,'번호선택_참고표'!$C$55),0)+IFERROR(INDEX($B388:$AT388,1,'번호선택_참고표'!$D$55),0)+IFERROR(INDEX($B388:$AT388,1,'번호선택_참고표'!$E$55),0)+IFERROR(INDEX($B388:$AT388,1,'번호선택_참고표'!$F$55),0)+IFERROR(INDEX($B388:$AT388,1,'번호선택_참고표'!$G$55),0)+IFERROR(INDEX($B388:$AT388,1,'번호선택_참고표'!$H$55),0)</f>
        <v/>
      </c>
      <c r="AW388" s="64">
        <f>IF(OR('번호선택_참고표'!$C$55=$AU388,'번호선택_참고표'!$D$55=$AU388,'번호선택_참고표'!$E$55=$AU388,'번호선택_참고표'!$F$55=$AU388,'번호선택_참고표'!$G$55=$AU388,'번호선택_참고표'!$H$55=$AU388),1,0)</f>
        <v/>
      </c>
      <c r="AX388" s="64">
        <f>IF(AV388=6,6,IF(AND(AV388=5,AW388=1),5,IF(AND(AV388=5,AW388=0),4,IF(AV388=4,3,IF(AV388=3,2,0)))))</f>
        <v/>
      </c>
      <c r="AY388" s="64">
        <f>IF(AV388=6,"1등",IF(AND(AV388=5,AW388=1),"2등",IF(AND(AV388=5,AW388=0),"3등",IF(AV388=4,"4등",IF(AV388=3,"5등","-")))))</f>
        <v/>
      </c>
      <c r="AZ388" s="64">
        <f>AV388*10000+AW388*1000+ROW()</f>
        <v/>
      </c>
      <c r="BB388" s="63" t="inlineStr">
        <is>
          <t>1 26 31 34 40 43</t>
        </is>
      </c>
    </row>
    <row r="389">
      <c r="A389" s="64" t="n">
        <v>388</v>
      </c>
      <c r="B389" t="n">
        <v>1</v>
      </c>
      <c r="C389" t="n">
        <v>0</v>
      </c>
      <c r="D389" t="n">
        <v>0</v>
      </c>
      <c r="E389" t="n">
        <v>0</v>
      </c>
      <c r="F389" t="n">
        <v>0</v>
      </c>
      <c r="G389" t="n">
        <v>0</v>
      </c>
      <c r="H389" t="n">
        <v>0</v>
      </c>
      <c r="I389" t="n">
        <v>1</v>
      </c>
      <c r="J389" t="n">
        <v>1</v>
      </c>
      <c r="K389" t="n">
        <v>0</v>
      </c>
      <c r="L389" t="n">
        <v>0</v>
      </c>
      <c r="M389" t="n">
        <v>0</v>
      </c>
      <c r="N389" t="n">
        <v>0</v>
      </c>
      <c r="O389" t="n">
        <v>0</v>
      </c>
      <c r="P389" t="n">
        <v>0</v>
      </c>
      <c r="Q389" t="n">
        <v>0</v>
      </c>
      <c r="R389" t="n">
        <v>1</v>
      </c>
      <c r="S389" t="n">
        <v>0</v>
      </c>
      <c r="T389" t="n">
        <v>0</v>
      </c>
      <c r="U389" t="n">
        <v>0</v>
      </c>
      <c r="V389" t="n">
        <v>0</v>
      </c>
      <c r="W389" t="n">
        <v>0</v>
      </c>
      <c r="X389" t="n">
        <v>0</v>
      </c>
      <c r="Y389" t="n">
        <v>0</v>
      </c>
      <c r="Z389" t="n">
        <v>0</v>
      </c>
      <c r="AA389" t="n">
        <v>0</v>
      </c>
      <c r="AB389" t="n">
        <v>0</v>
      </c>
      <c r="AC389" t="n">
        <v>0</v>
      </c>
      <c r="AD389" t="n">
        <v>1</v>
      </c>
      <c r="AE389" t="n">
        <v>0</v>
      </c>
      <c r="AF389" t="n">
        <v>0</v>
      </c>
      <c r="AG389" t="n">
        <v>1</v>
      </c>
      <c r="AH389" t="n">
        <v>0</v>
      </c>
      <c r="AI389" t="n">
        <v>0</v>
      </c>
      <c r="AJ389" t="n">
        <v>0</v>
      </c>
      <c r="AK389" t="n">
        <v>0</v>
      </c>
      <c r="AL389" t="n">
        <v>0</v>
      </c>
      <c r="AM389" t="n">
        <v>0</v>
      </c>
      <c r="AN389" t="n">
        <v>0</v>
      </c>
      <c r="AO389" t="n">
        <v>0</v>
      </c>
      <c r="AP389" t="n">
        <v>0</v>
      </c>
      <c r="AQ389" t="n">
        <v>0</v>
      </c>
      <c r="AR389" t="n">
        <v>0</v>
      </c>
      <c r="AS389" t="n">
        <v>0</v>
      </c>
      <c r="AT389" t="n">
        <v>0</v>
      </c>
      <c r="AU389" s="63" t="n">
        <v>45</v>
      </c>
      <c r="AV389" s="64">
        <f>IFERROR(INDEX($B389:$AT389,1,'번호선택_참고표'!$C$55),0)+IFERROR(INDEX($B389:$AT389,1,'번호선택_참고표'!$D$55),0)+IFERROR(INDEX($B389:$AT389,1,'번호선택_참고표'!$E$55),0)+IFERROR(INDEX($B389:$AT389,1,'번호선택_참고표'!$F$55),0)+IFERROR(INDEX($B389:$AT389,1,'번호선택_참고표'!$G$55),0)+IFERROR(INDEX($B389:$AT389,1,'번호선택_참고표'!$H$55),0)</f>
        <v/>
      </c>
      <c r="AW389" s="64">
        <f>IF(OR('번호선택_참고표'!$C$55=$AU389,'번호선택_참고표'!$D$55=$AU389,'번호선택_참고표'!$E$55=$AU389,'번호선택_참고표'!$F$55=$AU389,'번호선택_참고표'!$G$55=$AU389,'번호선택_참고표'!$H$55=$AU389),1,0)</f>
        <v/>
      </c>
      <c r="AX389" s="64">
        <f>IF(AV389=6,6,IF(AND(AV389=5,AW389=1),5,IF(AND(AV389=5,AW389=0),4,IF(AV389=4,3,IF(AV389=3,2,0)))))</f>
        <v/>
      </c>
      <c r="AY389" s="64">
        <f>IF(AV389=6,"1등",IF(AND(AV389=5,AW389=1),"2등",IF(AND(AV389=5,AW389=0),"3등",IF(AV389=4,"4등",IF(AV389=3,"5등","-")))))</f>
        <v/>
      </c>
      <c r="AZ389" s="64">
        <f>AV389*10000+AW389*1000+ROW()</f>
        <v/>
      </c>
      <c r="BB389" s="63" t="inlineStr">
        <is>
          <t>1 8 9 17 29 32</t>
        </is>
      </c>
    </row>
    <row r="390">
      <c r="A390" s="64" t="n">
        <v>389</v>
      </c>
      <c r="B390" t="n">
        <v>0</v>
      </c>
      <c r="C390" t="n">
        <v>0</v>
      </c>
      <c r="D390" t="n">
        <v>0</v>
      </c>
      <c r="E390" t="n">
        <v>0</v>
      </c>
      <c r="F390" t="n">
        <v>0</v>
      </c>
      <c r="G390" t="n">
        <v>0</v>
      </c>
      <c r="H390" t="n">
        <v>1</v>
      </c>
      <c r="I390" t="n">
        <v>0</v>
      </c>
      <c r="J390" t="n">
        <v>0</v>
      </c>
      <c r="K390" t="n">
        <v>0</v>
      </c>
      <c r="L390" t="n">
        <v>0</v>
      </c>
      <c r="M390" t="n">
        <v>0</v>
      </c>
      <c r="N390" t="n">
        <v>0</v>
      </c>
      <c r="O390" t="n">
        <v>0</v>
      </c>
      <c r="P390" t="n">
        <v>0</v>
      </c>
      <c r="Q390" t="n">
        <v>1</v>
      </c>
      <c r="R390" t="n">
        <v>0</v>
      </c>
      <c r="S390" t="n">
        <v>1</v>
      </c>
      <c r="T390" t="n">
        <v>0</v>
      </c>
      <c r="U390" t="n">
        <v>1</v>
      </c>
      <c r="V390" t="n">
        <v>0</v>
      </c>
      <c r="W390" t="n">
        <v>0</v>
      </c>
      <c r="X390" t="n">
        <v>1</v>
      </c>
      <c r="Y390" t="n">
        <v>0</v>
      </c>
      <c r="Z390" t="n">
        <v>0</v>
      </c>
      <c r="AA390" t="n">
        <v>1</v>
      </c>
      <c r="AB390" t="n">
        <v>0</v>
      </c>
      <c r="AC390" t="n">
        <v>0</v>
      </c>
      <c r="AD390" t="n">
        <v>0</v>
      </c>
      <c r="AE390" t="n">
        <v>0</v>
      </c>
      <c r="AF390" t="n">
        <v>0</v>
      </c>
      <c r="AG390" t="n">
        <v>0</v>
      </c>
      <c r="AH390" t="n">
        <v>0</v>
      </c>
      <c r="AI390" t="n">
        <v>0</v>
      </c>
      <c r="AJ390" t="n">
        <v>0</v>
      </c>
      <c r="AK390" t="n">
        <v>0</v>
      </c>
      <c r="AL390" t="n">
        <v>0</v>
      </c>
      <c r="AM390" t="n">
        <v>0</v>
      </c>
      <c r="AN390" t="n">
        <v>0</v>
      </c>
      <c r="AO390" t="n">
        <v>0</v>
      </c>
      <c r="AP390" t="n">
        <v>0</v>
      </c>
      <c r="AQ390" t="n">
        <v>0</v>
      </c>
      <c r="AR390" t="n">
        <v>0</v>
      </c>
      <c r="AS390" t="n">
        <v>0</v>
      </c>
      <c r="AT390" t="n">
        <v>0</v>
      </c>
      <c r="AU390" s="63" t="n">
        <v>3</v>
      </c>
      <c r="AV390" s="64">
        <f>IFERROR(INDEX($B390:$AT390,1,'번호선택_참고표'!$C$55),0)+IFERROR(INDEX($B390:$AT390,1,'번호선택_참고표'!$D$55),0)+IFERROR(INDEX($B390:$AT390,1,'번호선택_참고표'!$E$55),0)+IFERROR(INDEX($B390:$AT390,1,'번호선택_참고표'!$F$55),0)+IFERROR(INDEX($B390:$AT390,1,'번호선택_참고표'!$G$55),0)+IFERROR(INDEX($B390:$AT390,1,'번호선택_참고표'!$H$55),0)</f>
        <v/>
      </c>
      <c r="AW390" s="64">
        <f>IF(OR('번호선택_참고표'!$C$55=$AU390,'번호선택_참고표'!$D$55=$AU390,'번호선택_참고표'!$E$55=$AU390,'번호선택_참고표'!$F$55=$AU390,'번호선택_참고표'!$G$55=$AU390,'번호선택_참고표'!$H$55=$AU390),1,0)</f>
        <v/>
      </c>
      <c r="AX390" s="64">
        <f>IF(AV390=6,6,IF(AND(AV390=5,AW390=1),5,IF(AND(AV390=5,AW390=0),4,IF(AV390=4,3,IF(AV390=3,2,0)))))</f>
        <v/>
      </c>
      <c r="AY390" s="64">
        <f>IF(AV390=6,"1등",IF(AND(AV390=5,AW390=1),"2등",IF(AND(AV390=5,AW390=0),"3등",IF(AV390=4,"4등",IF(AV390=3,"5등","-")))))</f>
        <v/>
      </c>
      <c r="AZ390" s="64">
        <f>AV390*10000+AW390*1000+ROW()</f>
        <v/>
      </c>
      <c r="BB390" s="63" t="inlineStr">
        <is>
          <t>7 16 18 20 23 26</t>
        </is>
      </c>
    </row>
    <row r="391">
      <c r="A391" s="64" t="n">
        <v>390</v>
      </c>
      <c r="B391" t="n">
        <v>0</v>
      </c>
      <c r="C391" t="n">
        <v>0</v>
      </c>
      <c r="D391" t="n">
        <v>0</v>
      </c>
      <c r="E391" t="n">
        <v>0</v>
      </c>
      <c r="F391" t="n">
        <v>0</v>
      </c>
      <c r="G391" t="n">
        <v>0</v>
      </c>
      <c r="H391" t="n">
        <v>0</v>
      </c>
      <c r="I391" t="n">
        <v>0</v>
      </c>
      <c r="J391" t="n">
        <v>0</v>
      </c>
      <c r="K391" t="n">
        <v>0</v>
      </c>
      <c r="L391" t="n">
        <v>0</v>
      </c>
      <c r="M391" t="n">
        <v>0</v>
      </c>
      <c r="N391" t="n">
        <v>0</v>
      </c>
      <c r="O391" t="n">
        <v>0</v>
      </c>
      <c r="P391" t="n">
        <v>0</v>
      </c>
      <c r="Q391" t="n">
        <v>1</v>
      </c>
      <c r="R391" t="n">
        <v>1</v>
      </c>
      <c r="S391" t="n">
        <v>0</v>
      </c>
      <c r="T391" t="n">
        <v>0</v>
      </c>
      <c r="U391" t="n">
        <v>0</v>
      </c>
      <c r="V391" t="n">
        <v>0</v>
      </c>
      <c r="W391" t="n">
        <v>0</v>
      </c>
      <c r="X391" t="n">
        <v>0</v>
      </c>
      <c r="Y391" t="n">
        <v>0</v>
      </c>
      <c r="Z391" t="n">
        <v>0</v>
      </c>
      <c r="AA391" t="n">
        <v>0</v>
      </c>
      <c r="AB391" t="n">
        <v>0</v>
      </c>
      <c r="AC391" t="n">
        <v>1</v>
      </c>
      <c r="AD391" t="n">
        <v>0</v>
      </c>
      <c r="AE391" t="n">
        <v>0</v>
      </c>
      <c r="AF391" t="n">
        <v>0</v>
      </c>
      <c r="AG391" t="n">
        <v>0</v>
      </c>
      <c r="AH391" t="n">
        <v>0</v>
      </c>
      <c r="AI391" t="n">
        <v>0</v>
      </c>
      <c r="AJ391" t="n">
        <v>0</v>
      </c>
      <c r="AK391" t="n">
        <v>0</v>
      </c>
      <c r="AL391" t="n">
        <v>1</v>
      </c>
      <c r="AM391" t="n">
        <v>0</v>
      </c>
      <c r="AN391" t="n">
        <v>1</v>
      </c>
      <c r="AO391" t="n">
        <v>1</v>
      </c>
      <c r="AP391" t="n">
        <v>0</v>
      </c>
      <c r="AQ391" t="n">
        <v>0</v>
      </c>
      <c r="AR391" t="n">
        <v>0</v>
      </c>
      <c r="AS391" t="n">
        <v>0</v>
      </c>
      <c r="AT391" t="n">
        <v>0</v>
      </c>
      <c r="AU391" s="63" t="n">
        <v>15</v>
      </c>
      <c r="AV391" s="64">
        <f>IFERROR(INDEX($B391:$AT391,1,'번호선택_참고표'!$C$55),0)+IFERROR(INDEX($B391:$AT391,1,'번호선택_참고표'!$D$55),0)+IFERROR(INDEX($B391:$AT391,1,'번호선택_참고표'!$E$55),0)+IFERROR(INDEX($B391:$AT391,1,'번호선택_참고표'!$F$55),0)+IFERROR(INDEX($B391:$AT391,1,'번호선택_참고표'!$G$55),0)+IFERROR(INDEX($B391:$AT391,1,'번호선택_참고표'!$H$55),0)</f>
        <v/>
      </c>
      <c r="AW391" s="64">
        <f>IF(OR('번호선택_참고표'!$C$55=$AU391,'번호선택_참고표'!$D$55=$AU391,'번호선택_참고표'!$E$55=$AU391,'번호선택_참고표'!$F$55=$AU391,'번호선택_참고표'!$G$55=$AU391,'번호선택_참고표'!$H$55=$AU391),1,0)</f>
        <v/>
      </c>
      <c r="AX391" s="64">
        <f>IF(AV391=6,6,IF(AND(AV391=5,AW391=1),5,IF(AND(AV391=5,AW391=0),4,IF(AV391=4,3,IF(AV391=3,2,0)))))</f>
        <v/>
      </c>
      <c r="AY391" s="64">
        <f>IF(AV391=6,"1등",IF(AND(AV391=5,AW391=1),"2등",IF(AND(AV391=5,AW391=0),"3등",IF(AV391=4,"4등",IF(AV391=3,"5등","-")))))</f>
        <v/>
      </c>
      <c r="AZ391" s="64">
        <f>AV391*10000+AW391*1000+ROW()</f>
        <v/>
      </c>
      <c r="BB391" s="63" t="inlineStr">
        <is>
          <t>16 17 28 37 39 40</t>
        </is>
      </c>
    </row>
    <row r="392">
      <c r="A392" s="64" t="n">
        <v>391</v>
      </c>
      <c r="B392" t="n">
        <v>0</v>
      </c>
      <c r="C392" t="n">
        <v>0</v>
      </c>
      <c r="D392" t="n">
        <v>0</v>
      </c>
      <c r="E392" t="n">
        <v>0</v>
      </c>
      <c r="F392" t="n">
        <v>0</v>
      </c>
      <c r="G392" t="n">
        <v>0</v>
      </c>
      <c r="H392" t="n">
        <v>0</v>
      </c>
      <c r="I392" t="n">
        <v>0</v>
      </c>
      <c r="J392" t="n">
        <v>0</v>
      </c>
      <c r="K392" t="n">
        <v>1</v>
      </c>
      <c r="L392" t="n">
        <v>1</v>
      </c>
      <c r="M392" t="n">
        <v>0</v>
      </c>
      <c r="N392" t="n">
        <v>0</v>
      </c>
      <c r="O392" t="n">
        <v>0</v>
      </c>
      <c r="P392" t="n">
        <v>0</v>
      </c>
      <c r="Q392" t="n">
        <v>0</v>
      </c>
      <c r="R392" t="n">
        <v>0</v>
      </c>
      <c r="S392" t="n">
        <v>1</v>
      </c>
      <c r="T392" t="n">
        <v>0</v>
      </c>
      <c r="U392" t="n">
        <v>0</v>
      </c>
      <c r="V392" t="n">
        <v>0</v>
      </c>
      <c r="W392" t="n">
        <v>1</v>
      </c>
      <c r="X392" t="n">
        <v>0</v>
      </c>
      <c r="Y392" t="n">
        <v>0</v>
      </c>
      <c r="Z392" t="n">
        <v>0</v>
      </c>
      <c r="AA392" t="n">
        <v>0</v>
      </c>
      <c r="AB392" t="n">
        <v>0</v>
      </c>
      <c r="AC392" t="n">
        <v>1</v>
      </c>
      <c r="AD392" t="n">
        <v>0</v>
      </c>
      <c r="AE392" t="n">
        <v>0</v>
      </c>
      <c r="AF392" t="n">
        <v>0</v>
      </c>
      <c r="AG392" t="n">
        <v>0</v>
      </c>
      <c r="AH392" t="n">
        <v>0</v>
      </c>
      <c r="AI392" t="n">
        <v>0</v>
      </c>
      <c r="AJ392" t="n">
        <v>0</v>
      </c>
      <c r="AK392" t="n">
        <v>0</v>
      </c>
      <c r="AL392" t="n">
        <v>0</v>
      </c>
      <c r="AM392" t="n">
        <v>0</v>
      </c>
      <c r="AN392" t="n">
        <v>1</v>
      </c>
      <c r="AO392" t="n">
        <v>0</v>
      </c>
      <c r="AP392" t="n">
        <v>0</v>
      </c>
      <c r="AQ392" t="n">
        <v>0</v>
      </c>
      <c r="AR392" t="n">
        <v>0</v>
      </c>
      <c r="AS392" t="n">
        <v>0</v>
      </c>
      <c r="AT392" t="n">
        <v>0</v>
      </c>
      <c r="AU392" s="63" t="n">
        <v>30</v>
      </c>
      <c r="AV392" s="64">
        <f>IFERROR(INDEX($B392:$AT392,1,'번호선택_참고표'!$C$55),0)+IFERROR(INDEX($B392:$AT392,1,'번호선택_참고표'!$D$55),0)+IFERROR(INDEX($B392:$AT392,1,'번호선택_참고표'!$E$55),0)+IFERROR(INDEX($B392:$AT392,1,'번호선택_참고표'!$F$55),0)+IFERROR(INDEX($B392:$AT392,1,'번호선택_참고표'!$G$55),0)+IFERROR(INDEX($B392:$AT392,1,'번호선택_참고표'!$H$55),0)</f>
        <v/>
      </c>
      <c r="AW392" s="64">
        <f>IF(OR('번호선택_참고표'!$C$55=$AU392,'번호선택_참고표'!$D$55=$AU392,'번호선택_참고표'!$E$55=$AU392,'번호선택_참고표'!$F$55=$AU392,'번호선택_참고표'!$G$55=$AU392,'번호선택_참고표'!$H$55=$AU392),1,0)</f>
        <v/>
      </c>
      <c r="AX392" s="64">
        <f>IF(AV392=6,6,IF(AND(AV392=5,AW392=1),5,IF(AND(AV392=5,AW392=0),4,IF(AV392=4,3,IF(AV392=3,2,0)))))</f>
        <v/>
      </c>
      <c r="AY392" s="64">
        <f>IF(AV392=6,"1등",IF(AND(AV392=5,AW392=1),"2등",IF(AND(AV392=5,AW392=0),"3등",IF(AV392=4,"4등",IF(AV392=3,"5등","-")))))</f>
        <v/>
      </c>
      <c r="AZ392" s="64">
        <f>AV392*10000+AW392*1000+ROW()</f>
        <v/>
      </c>
      <c r="BB392" s="63" t="inlineStr">
        <is>
          <t>10 11 18 22 28 39</t>
        </is>
      </c>
    </row>
    <row r="393">
      <c r="A393" s="64" t="n">
        <v>392</v>
      </c>
      <c r="B393" t="n">
        <v>1</v>
      </c>
      <c r="C393" t="n">
        <v>0</v>
      </c>
      <c r="D393" t="n">
        <v>1</v>
      </c>
      <c r="E393" t="n">
        <v>0</v>
      </c>
      <c r="F393" t="n">
        <v>0</v>
      </c>
      <c r="G393" t="n">
        <v>0</v>
      </c>
      <c r="H393" t="n">
        <v>1</v>
      </c>
      <c r="I393" t="n">
        <v>1</v>
      </c>
      <c r="J393" t="n">
        <v>0</v>
      </c>
      <c r="K393" t="n">
        <v>0</v>
      </c>
      <c r="L393" t="n">
        <v>0</v>
      </c>
      <c r="M393" t="n">
        <v>0</v>
      </c>
      <c r="N393" t="n">
        <v>0</v>
      </c>
      <c r="O393" t="n">
        <v>0</v>
      </c>
      <c r="P393" t="n">
        <v>0</v>
      </c>
      <c r="Q393" t="n">
        <v>0</v>
      </c>
      <c r="R393" t="n">
        <v>0</v>
      </c>
      <c r="S393" t="n">
        <v>0</v>
      </c>
      <c r="T393" t="n">
        <v>0</v>
      </c>
      <c r="U393" t="n">
        <v>0</v>
      </c>
      <c r="V393" t="n">
        <v>0</v>
      </c>
      <c r="W393" t="n">
        <v>0</v>
      </c>
      <c r="X393" t="n">
        <v>0</v>
      </c>
      <c r="Y393" t="n">
        <v>1</v>
      </c>
      <c r="Z393" t="n">
        <v>0</v>
      </c>
      <c r="AA393" t="n">
        <v>0</v>
      </c>
      <c r="AB393" t="n">
        <v>0</v>
      </c>
      <c r="AC393" t="n">
        <v>0</v>
      </c>
      <c r="AD393" t="n">
        <v>0</v>
      </c>
      <c r="AE393" t="n">
        <v>0</v>
      </c>
      <c r="AF393" t="n">
        <v>0</v>
      </c>
      <c r="AG393" t="n">
        <v>0</v>
      </c>
      <c r="AH393" t="n">
        <v>0</v>
      </c>
      <c r="AI393" t="n">
        <v>0</v>
      </c>
      <c r="AJ393" t="n">
        <v>0</v>
      </c>
      <c r="AK393" t="n">
        <v>0</v>
      </c>
      <c r="AL393" t="n">
        <v>0</v>
      </c>
      <c r="AM393" t="n">
        <v>0</v>
      </c>
      <c r="AN393" t="n">
        <v>0</v>
      </c>
      <c r="AO393" t="n">
        <v>0</v>
      </c>
      <c r="AP393" t="n">
        <v>0</v>
      </c>
      <c r="AQ393" t="n">
        <v>1</v>
      </c>
      <c r="AR393" t="n">
        <v>0</v>
      </c>
      <c r="AS393" t="n">
        <v>0</v>
      </c>
      <c r="AT393" t="n">
        <v>0</v>
      </c>
      <c r="AU393" s="63" t="n">
        <v>43</v>
      </c>
      <c r="AV393" s="64">
        <f>IFERROR(INDEX($B393:$AT393,1,'번호선택_참고표'!$C$55),0)+IFERROR(INDEX($B393:$AT393,1,'번호선택_참고표'!$D$55),0)+IFERROR(INDEX($B393:$AT393,1,'번호선택_참고표'!$E$55),0)+IFERROR(INDEX($B393:$AT393,1,'번호선택_참고표'!$F$55),0)+IFERROR(INDEX($B393:$AT393,1,'번호선택_참고표'!$G$55),0)+IFERROR(INDEX($B393:$AT393,1,'번호선택_참고표'!$H$55),0)</f>
        <v/>
      </c>
      <c r="AW393" s="64">
        <f>IF(OR('번호선택_참고표'!$C$55=$AU393,'번호선택_참고표'!$D$55=$AU393,'번호선택_참고표'!$E$55=$AU393,'번호선택_참고표'!$F$55=$AU393,'번호선택_참고표'!$G$55=$AU393,'번호선택_참고표'!$H$55=$AU393),1,0)</f>
        <v/>
      </c>
      <c r="AX393" s="64">
        <f>IF(AV393=6,6,IF(AND(AV393=5,AW393=1),5,IF(AND(AV393=5,AW393=0),4,IF(AV393=4,3,IF(AV393=3,2,0)))))</f>
        <v/>
      </c>
      <c r="AY393" s="64">
        <f>IF(AV393=6,"1등",IF(AND(AV393=5,AW393=1),"2등",IF(AND(AV393=5,AW393=0),"3등",IF(AV393=4,"4등",IF(AV393=3,"5등","-")))))</f>
        <v/>
      </c>
      <c r="AZ393" s="64">
        <f>AV393*10000+AW393*1000+ROW()</f>
        <v/>
      </c>
      <c r="BB393" s="63" t="inlineStr">
        <is>
          <t>1 3 7 8 24 42</t>
        </is>
      </c>
    </row>
    <row r="394">
      <c r="A394" s="64" t="n">
        <v>393</v>
      </c>
      <c r="B394" t="n">
        <v>0</v>
      </c>
      <c r="C394" t="n">
        <v>0</v>
      </c>
      <c r="D394" t="n">
        <v>0</v>
      </c>
      <c r="E394" t="n">
        <v>0</v>
      </c>
      <c r="F394" t="n">
        <v>0</v>
      </c>
      <c r="G394" t="n">
        <v>0</v>
      </c>
      <c r="H394" t="n">
        <v>0</v>
      </c>
      <c r="I394" t="n">
        <v>0</v>
      </c>
      <c r="J394" t="n">
        <v>1</v>
      </c>
      <c r="K394" t="n">
        <v>0</v>
      </c>
      <c r="L394" t="n">
        <v>0</v>
      </c>
      <c r="M394" t="n">
        <v>0</v>
      </c>
      <c r="N394" t="n">
        <v>0</v>
      </c>
      <c r="O394" t="n">
        <v>0</v>
      </c>
      <c r="P394" t="n">
        <v>0</v>
      </c>
      <c r="Q394" t="n">
        <v>1</v>
      </c>
      <c r="R394" t="n">
        <v>0</v>
      </c>
      <c r="S394" t="n">
        <v>0</v>
      </c>
      <c r="T394" t="n">
        <v>0</v>
      </c>
      <c r="U394" t="n">
        <v>0</v>
      </c>
      <c r="V394" t="n">
        <v>0</v>
      </c>
      <c r="W394" t="n">
        <v>0</v>
      </c>
      <c r="X394" t="n">
        <v>0</v>
      </c>
      <c r="Y394" t="n">
        <v>0</v>
      </c>
      <c r="Z394" t="n">
        <v>0</v>
      </c>
      <c r="AA394" t="n">
        <v>0</v>
      </c>
      <c r="AB394" t="n">
        <v>0</v>
      </c>
      <c r="AC394" t="n">
        <v>1</v>
      </c>
      <c r="AD394" t="n">
        <v>0</v>
      </c>
      <c r="AE394" t="n">
        <v>0</v>
      </c>
      <c r="AF394" t="n">
        <v>0</v>
      </c>
      <c r="AG394" t="n">
        <v>0</v>
      </c>
      <c r="AH394" t="n">
        <v>0</v>
      </c>
      <c r="AI394" t="n">
        <v>0</v>
      </c>
      <c r="AJ394" t="n">
        <v>0</v>
      </c>
      <c r="AK394" t="n">
        <v>0</v>
      </c>
      <c r="AL394" t="n">
        <v>0</v>
      </c>
      <c r="AM394" t="n">
        <v>0</v>
      </c>
      <c r="AN394" t="n">
        <v>0</v>
      </c>
      <c r="AO394" t="n">
        <v>1</v>
      </c>
      <c r="AP394" t="n">
        <v>1</v>
      </c>
      <c r="AQ394" t="n">
        <v>0</v>
      </c>
      <c r="AR394" t="n">
        <v>1</v>
      </c>
      <c r="AS394" t="n">
        <v>0</v>
      </c>
      <c r="AT394" t="n">
        <v>0</v>
      </c>
      <c r="AU394" s="63" t="n">
        <v>21</v>
      </c>
      <c r="AV394" s="64">
        <f>IFERROR(INDEX($B394:$AT394,1,'번호선택_참고표'!$C$55),0)+IFERROR(INDEX($B394:$AT394,1,'번호선택_참고표'!$D$55),0)+IFERROR(INDEX($B394:$AT394,1,'번호선택_참고표'!$E$55),0)+IFERROR(INDEX($B394:$AT394,1,'번호선택_참고표'!$F$55),0)+IFERROR(INDEX($B394:$AT394,1,'번호선택_참고표'!$G$55),0)+IFERROR(INDEX($B394:$AT394,1,'번호선택_참고표'!$H$55),0)</f>
        <v/>
      </c>
      <c r="AW394" s="64">
        <f>IF(OR('번호선택_참고표'!$C$55=$AU394,'번호선택_참고표'!$D$55=$AU394,'번호선택_참고표'!$E$55=$AU394,'번호선택_참고표'!$F$55=$AU394,'번호선택_참고표'!$G$55=$AU394,'번호선택_참고표'!$H$55=$AU394),1,0)</f>
        <v/>
      </c>
      <c r="AX394" s="64">
        <f>IF(AV394=6,6,IF(AND(AV394=5,AW394=1),5,IF(AND(AV394=5,AW394=0),4,IF(AV394=4,3,IF(AV394=3,2,0)))))</f>
        <v/>
      </c>
      <c r="AY394" s="64">
        <f>IF(AV394=6,"1등",IF(AND(AV394=5,AW394=1),"2등",IF(AND(AV394=5,AW394=0),"3등",IF(AV394=4,"4등",IF(AV394=3,"5등","-")))))</f>
        <v/>
      </c>
      <c r="AZ394" s="64">
        <f>AV394*10000+AW394*1000+ROW()</f>
        <v/>
      </c>
      <c r="BB394" s="63" t="inlineStr">
        <is>
          <t>9 16 28 40 41 43</t>
        </is>
      </c>
    </row>
    <row r="395">
      <c r="A395" s="64" t="n">
        <v>394</v>
      </c>
      <c r="B395" t="n">
        <v>1</v>
      </c>
      <c r="C395" t="n">
        <v>0</v>
      </c>
      <c r="D395" t="n">
        <v>0</v>
      </c>
      <c r="E395" t="n">
        <v>0</v>
      </c>
      <c r="F395" t="n">
        <v>0</v>
      </c>
      <c r="G395" t="n">
        <v>0</v>
      </c>
      <c r="H395" t="n">
        <v>0</v>
      </c>
      <c r="I395" t="n">
        <v>0</v>
      </c>
      <c r="J395" t="n">
        <v>0</v>
      </c>
      <c r="K395" t="n">
        <v>0</v>
      </c>
      <c r="L395" t="n">
        <v>0</v>
      </c>
      <c r="M395" t="n">
        <v>0</v>
      </c>
      <c r="N395" t="n">
        <v>1</v>
      </c>
      <c r="O395" t="n">
        <v>0</v>
      </c>
      <c r="P395" t="n">
        <v>0</v>
      </c>
      <c r="Q395" t="n">
        <v>0</v>
      </c>
      <c r="R395" t="n">
        <v>0</v>
      </c>
      <c r="S395" t="n">
        <v>0</v>
      </c>
      <c r="T395" t="n">
        <v>0</v>
      </c>
      <c r="U395" t="n">
        <v>1</v>
      </c>
      <c r="V395" t="n">
        <v>0</v>
      </c>
      <c r="W395" t="n">
        <v>1</v>
      </c>
      <c r="X395" t="n">
        <v>0</v>
      </c>
      <c r="Y395" t="n">
        <v>0</v>
      </c>
      <c r="Z395" t="n">
        <v>1</v>
      </c>
      <c r="AA395" t="n">
        <v>0</v>
      </c>
      <c r="AB395" t="n">
        <v>0</v>
      </c>
      <c r="AC395" t="n">
        <v>1</v>
      </c>
      <c r="AD395" t="n">
        <v>0</v>
      </c>
      <c r="AE395" t="n">
        <v>0</v>
      </c>
      <c r="AF395" t="n">
        <v>0</v>
      </c>
      <c r="AG395" t="n">
        <v>0</v>
      </c>
      <c r="AH395" t="n">
        <v>0</v>
      </c>
      <c r="AI395" t="n">
        <v>0</v>
      </c>
      <c r="AJ395" t="n">
        <v>0</v>
      </c>
      <c r="AK395" t="n">
        <v>0</v>
      </c>
      <c r="AL395" t="n">
        <v>0</v>
      </c>
      <c r="AM395" t="n">
        <v>0</v>
      </c>
      <c r="AN395" t="n">
        <v>0</v>
      </c>
      <c r="AO395" t="n">
        <v>0</v>
      </c>
      <c r="AP395" t="n">
        <v>0</v>
      </c>
      <c r="AQ395" t="n">
        <v>0</v>
      </c>
      <c r="AR395" t="n">
        <v>0</v>
      </c>
      <c r="AS395" t="n">
        <v>0</v>
      </c>
      <c r="AT395" t="n">
        <v>0</v>
      </c>
      <c r="AU395" s="63" t="n">
        <v>15</v>
      </c>
      <c r="AV395" s="64">
        <f>IFERROR(INDEX($B395:$AT395,1,'번호선택_참고표'!$C$55),0)+IFERROR(INDEX($B395:$AT395,1,'번호선택_참고표'!$D$55),0)+IFERROR(INDEX($B395:$AT395,1,'번호선택_참고표'!$E$55),0)+IFERROR(INDEX($B395:$AT395,1,'번호선택_참고표'!$F$55),0)+IFERROR(INDEX($B395:$AT395,1,'번호선택_참고표'!$G$55),0)+IFERROR(INDEX($B395:$AT395,1,'번호선택_참고표'!$H$55),0)</f>
        <v/>
      </c>
      <c r="AW395" s="64">
        <f>IF(OR('번호선택_참고표'!$C$55=$AU395,'번호선택_참고표'!$D$55=$AU395,'번호선택_참고표'!$E$55=$AU395,'번호선택_참고표'!$F$55=$AU395,'번호선택_참고표'!$G$55=$AU395,'번호선택_참고표'!$H$55=$AU395),1,0)</f>
        <v/>
      </c>
      <c r="AX395" s="64">
        <f>IF(AV395=6,6,IF(AND(AV395=5,AW395=1),5,IF(AND(AV395=5,AW395=0),4,IF(AV395=4,3,IF(AV395=3,2,0)))))</f>
        <v/>
      </c>
      <c r="AY395" s="64">
        <f>IF(AV395=6,"1등",IF(AND(AV395=5,AW395=1),"2등",IF(AND(AV395=5,AW395=0),"3등",IF(AV395=4,"4등",IF(AV395=3,"5등","-")))))</f>
        <v/>
      </c>
      <c r="AZ395" s="64">
        <f>AV395*10000+AW395*1000+ROW()</f>
        <v/>
      </c>
      <c r="BB395" s="63" t="inlineStr">
        <is>
          <t>1 13 20 22 25 28</t>
        </is>
      </c>
    </row>
    <row r="396">
      <c r="A396" s="64" t="n">
        <v>395</v>
      </c>
      <c r="B396" t="n">
        <v>0</v>
      </c>
      <c r="C396" t="n">
        <v>0</v>
      </c>
      <c r="D396" t="n">
        <v>0</v>
      </c>
      <c r="E396" t="n">
        <v>0</v>
      </c>
      <c r="F396" t="n">
        <v>0</v>
      </c>
      <c r="G396" t="n">
        <v>0</v>
      </c>
      <c r="H396" t="n">
        <v>0</v>
      </c>
      <c r="I396" t="n">
        <v>0</v>
      </c>
      <c r="J396" t="n">
        <v>0</v>
      </c>
      <c r="K396" t="n">
        <v>0</v>
      </c>
      <c r="L396" t="n">
        <v>1</v>
      </c>
      <c r="M396" t="n">
        <v>0</v>
      </c>
      <c r="N396" t="n">
        <v>0</v>
      </c>
      <c r="O396" t="n">
        <v>0</v>
      </c>
      <c r="P396" t="n">
        <v>1</v>
      </c>
      <c r="Q396" t="n">
        <v>0</v>
      </c>
      <c r="R396" t="n">
        <v>0</v>
      </c>
      <c r="S396" t="n">
        <v>0</v>
      </c>
      <c r="T396" t="n">
        <v>0</v>
      </c>
      <c r="U396" t="n">
        <v>1</v>
      </c>
      <c r="V396" t="n">
        <v>0</v>
      </c>
      <c r="W396" t="n">
        <v>0</v>
      </c>
      <c r="X396" t="n">
        <v>0</v>
      </c>
      <c r="Y396" t="n">
        <v>0</v>
      </c>
      <c r="Z396" t="n">
        <v>0</v>
      </c>
      <c r="AA396" t="n">
        <v>1</v>
      </c>
      <c r="AB396" t="n">
        <v>0</v>
      </c>
      <c r="AC396" t="n">
        <v>0</v>
      </c>
      <c r="AD396" t="n">
        <v>0</v>
      </c>
      <c r="AE396" t="n">
        <v>0</v>
      </c>
      <c r="AF396" t="n">
        <v>1</v>
      </c>
      <c r="AG396" t="n">
        <v>0</v>
      </c>
      <c r="AH396" t="n">
        <v>0</v>
      </c>
      <c r="AI396" t="n">
        <v>0</v>
      </c>
      <c r="AJ396" t="n">
        <v>1</v>
      </c>
      <c r="AK396" t="n">
        <v>0</v>
      </c>
      <c r="AL396" t="n">
        <v>0</v>
      </c>
      <c r="AM396" t="n">
        <v>0</v>
      </c>
      <c r="AN396" t="n">
        <v>0</v>
      </c>
      <c r="AO396" t="n">
        <v>0</v>
      </c>
      <c r="AP396" t="n">
        <v>0</v>
      </c>
      <c r="AQ396" t="n">
        <v>0</v>
      </c>
      <c r="AR396" t="n">
        <v>0</v>
      </c>
      <c r="AS396" t="n">
        <v>0</v>
      </c>
      <c r="AT396" t="n">
        <v>0</v>
      </c>
      <c r="AU396" s="63" t="n">
        <v>7</v>
      </c>
      <c r="AV396" s="64">
        <f>IFERROR(INDEX($B396:$AT396,1,'번호선택_참고표'!$C$55),0)+IFERROR(INDEX($B396:$AT396,1,'번호선택_참고표'!$D$55),0)+IFERROR(INDEX($B396:$AT396,1,'번호선택_참고표'!$E$55),0)+IFERROR(INDEX($B396:$AT396,1,'번호선택_참고표'!$F$55),0)+IFERROR(INDEX($B396:$AT396,1,'번호선택_참고표'!$G$55),0)+IFERROR(INDEX($B396:$AT396,1,'번호선택_참고표'!$H$55),0)</f>
        <v/>
      </c>
      <c r="AW396" s="64">
        <f>IF(OR('번호선택_참고표'!$C$55=$AU396,'번호선택_참고표'!$D$55=$AU396,'번호선택_참고표'!$E$55=$AU396,'번호선택_참고표'!$F$55=$AU396,'번호선택_참고표'!$G$55=$AU396,'번호선택_참고표'!$H$55=$AU396),1,0)</f>
        <v/>
      </c>
      <c r="AX396" s="64">
        <f>IF(AV396=6,6,IF(AND(AV396=5,AW396=1),5,IF(AND(AV396=5,AW396=0),4,IF(AV396=4,3,IF(AV396=3,2,0)))))</f>
        <v/>
      </c>
      <c r="AY396" s="64">
        <f>IF(AV396=6,"1등",IF(AND(AV396=5,AW396=1),"2등",IF(AND(AV396=5,AW396=0),"3등",IF(AV396=4,"4등",IF(AV396=3,"5등","-")))))</f>
        <v/>
      </c>
      <c r="AZ396" s="64">
        <f>AV396*10000+AW396*1000+ROW()</f>
        <v/>
      </c>
      <c r="BB396" s="63" t="inlineStr">
        <is>
          <t>11 15 20 26 31 35</t>
        </is>
      </c>
    </row>
    <row r="397">
      <c r="A397" s="64" t="n">
        <v>396</v>
      </c>
      <c r="B397" t="n">
        <v>0</v>
      </c>
      <c r="C397" t="n">
        <v>0</v>
      </c>
      <c r="D397" t="n">
        <v>0</v>
      </c>
      <c r="E397" t="n">
        <v>0</v>
      </c>
      <c r="F397" t="n">
        <v>0</v>
      </c>
      <c r="G397" t="n">
        <v>0</v>
      </c>
      <c r="H397" t="n">
        <v>0</v>
      </c>
      <c r="I397" t="n">
        <v>0</v>
      </c>
      <c r="J397" t="n">
        <v>0</v>
      </c>
      <c r="K397" t="n">
        <v>0</v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0</v>
      </c>
      <c r="R397" t="n">
        <v>0</v>
      </c>
      <c r="S397" t="n">
        <v>1</v>
      </c>
      <c r="T397" t="n">
        <v>0</v>
      </c>
      <c r="U397" t="n">
        <v>1</v>
      </c>
      <c r="V397" t="n">
        <v>0</v>
      </c>
      <c r="W397" t="n">
        <v>0</v>
      </c>
      <c r="X397" t="n">
        <v>0</v>
      </c>
      <c r="Y397" t="n">
        <v>0</v>
      </c>
      <c r="Z397" t="n">
        <v>0</v>
      </c>
      <c r="AA397" t="n">
        <v>0</v>
      </c>
      <c r="AB397" t="n">
        <v>0</v>
      </c>
      <c r="AC397" t="n">
        <v>0</v>
      </c>
      <c r="AD397" t="n">
        <v>0</v>
      </c>
      <c r="AE397" t="n">
        <v>0</v>
      </c>
      <c r="AF397" t="n">
        <v>1</v>
      </c>
      <c r="AG397" t="n">
        <v>0</v>
      </c>
      <c r="AH397" t="n">
        <v>0</v>
      </c>
      <c r="AI397" t="n">
        <v>1</v>
      </c>
      <c r="AJ397" t="n">
        <v>0</v>
      </c>
      <c r="AK397" t="n">
        <v>0</v>
      </c>
      <c r="AL397" t="n">
        <v>0</v>
      </c>
      <c r="AM397" t="n">
        <v>0</v>
      </c>
      <c r="AN397" t="n">
        <v>0</v>
      </c>
      <c r="AO397" t="n">
        <v>1</v>
      </c>
      <c r="AP397" t="n">
        <v>0</v>
      </c>
      <c r="AQ397" t="n">
        <v>0</v>
      </c>
      <c r="AR397" t="n">
        <v>0</v>
      </c>
      <c r="AS397" t="n">
        <v>0</v>
      </c>
      <c r="AT397" t="n">
        <v>1</v>
      </c>
      <c r="AU397" s="63" t="n">
        <v>30</v>
      </c>
      <c r="AV397" s="64">
        <f>IFERROR(INDEX($B397:$AT397,1,'번호선택_참고표'!$C$55),0)+IFERROR(INDEX($B397:$AT397,1,'번호선택_참고표'!$D$55),0)+IFERROR(INDEX($B397:$AT397,1,'번호선택_참고표'!$E$55),0)+IFERROR(INDEX($B397:$AT397,1,'번호선택_참고표'!$F$55),0)+IFERROR(INDEX($B397:$AT397,1,'번호선택_참고표'!$G$55),0)+IFERROR(INDEX($B397:$AT397,1,'번호선택_참고표'!$H$55),0)</f>
        <v/>
      </c>
      <c r="AW397" s="64">
        <f>IF(OR('번호선택_참고표'!$C$55=$AU397,'번호선택_참고표'!$D$55=$AU397,'번호선택_참고표'!$E$55=$AU397,'번호선택_참고표'!$F$55=$AU397,'번호선택_참고표'!$G$55=$AU397,'번호선택_참고표'!$H$55=$AU397),1,0)</f>
        <v/>
      </c>
      <c r="AX397" s="64">
        <f>IF(AV397=6,6,IF(AND(AV397=5,AW397=1),5,IF(AND(AV397=5,AW397=0),4,IF(AV397=4,3,IF(AV397=3,2,0)))))</f>
        <v/>
      </c>
      <c r="AY397" s="64">
        <f>IF(AV397=6,"1등",IF(AND(AV397=5,AW397=1),"2등",IF(AND(AV397=5,AW397=0),"3등",IF(AV397=4,"4등",IF(AV397=3,"5등","-")))))</f>
        <v/>
      </c>
      <c r="AZ397" s="64">
        <f>AV397*10000+AW397*1000+ROW()</f>
        <v/>
      </c>
      <c r="BB397" s="63" t="inlineStr">
        <is>
          <t>18 20 31 34 40 45</t>
        </is>
      </c>
    </row>
    <row r="398">
      <c r="A398" s="64" t="n">
        <v>397</v>
      </c>
      <c r="B398" t="n">
        <v>0</v>
      </c>
      <c r="C398" t="n">
        <v>0</v>
      </c>
      <c r="D398" t="n">
        <v>0</v>
      </c>
      <c r="E398" t="n">
        <v>0</v>
      </c>
      <c r="F398" t="n">
        <v>0</v>
      </c>
      <c r="G398" t="n">
        <v>0</v>
      </c>
      <c r="H398" t="n">
        <v>0</v>
      </c>
      <c r="I398" t="n">
        <v>0</v>
      </c>
      <c r="J398" t="n">
        <v>0</v>
      </c>
      <c r="K398" t="n">
        <v>0</v>
      </c>
      <c r="L398" t="n">
        <v>0</v>
      </c>
      <c r="M398" t="n">
        <v>1</v>
      </c>
      <c r="N398" t="n">
        <v>1</v>
      </c>
      <c r="O398" t="n">
        <v>0</v>
      </c>
      <c r="P398" t="n">
        <v>0</v>
      </c>
      <c r="Q398" t="n">
        <v>0</v>
      </c>
      <c r="R398" t="n">
        <v>1</v>
      </c>
      <c r="S398" t="n">
        <v>0</v>
      </c>
      <c r="T398" t="n">
        <v>0</v>
      </c>
      <c r="U398" t="n">
        <v>0</v>
      </c>
      <c r="V398" t="n">
        <v>0</v>
      </c>
      <c r="W398" t="n">
        <v>1</v>
      </c>
      <c r="X398" t="n">
        <v>0</v>
      </c>
      <c r="Y398" t="n">
        <v>0</v>
      </c>
      <c r="Z398" t="n">
        <v>1</v>
      </c>
      <c r="AA398" t="n">
        <v>0</v>
      </c>
      <c r="AB398" t="n">
        <v>0</v>
      </c>
      <c r="AC398" t="n">
        <v>0</v>
      </c>
      <c r="AD398" t="n">
        <v>0</v>
      </c>
      <c r="AE398" t="n">
        <v>0</v>
      </c>
      <c r="AF398" t="n">
        <v>0</v>
      </c>
      <c r="AG398" t="n">
        <v>0</v>
      </c>
      <c r="AH398" t="n">
        <v>1</v>
      </c>
      <c r="AI398" t="n">
        <v>0</v>
      </c>
      <c r="AJ398" t="n">
        <v>0</v>
      </c>
      <c r="AK398" t="n">
        <v>0</v>
      </c>
      <c r="AL398" t="n">
        <v>0</v>
      </c>
      <c r="AM398" t="n">
        <v>0</v>
      </c>
      <c r="AN398" t="n">
        <v>0</v>
      </c>
      <c r="AO398" t="n">
        <v>0</v>
      </c>
      <c r="AP398" t="n">
        <v>0</v>
      </c>
      <c r="AQ398" t="n">
        <v>0</v>
      </c>
      <c r="AR398" t="n">
        <v>0</v>
      </c>
      <c r="AS398" t="n">
        <v>0</v>
      </c>
      <c r="AT398" t="n">
        <v>0</v>
      </c>
      <c r="AU398" s="63" t="n">
        <v>8</v>
      </c>
      <c r="AV398" s="64">
        <f>IFERROR(INDEX($B398:$AT398,1,'번호선택_참고표'!$C$55),0)+IFERROR(INDEX($B398:$AT398,1,'번호선택_참고표'!$D$55),0)+IFERROR(INDEX($B398:$AT398,1,'번호선택_참고표'!$E$55),0)+IFERROR(INDEX($B398:$AT398,1,'번호선택_참고표'!$F$55),0)+IFERROR(INDEX($B398:$AT398,1,'번호선택_참고표'!$G$55),0)+IFERROR(INDEX($B398:$AT398,1,'번호선택_참고표'!$H$55),0)</f>
        <v/>
      </c>
      <c r="AW398" s="64">
        <f>IF(OR('번호선택_참고표'!$C$55=$AU398,'번호선택_참고표'!$D$55=$AU398,'번호선택_참고표'!$E$55=$AU398,'번호선택_참고표'!$F$55=$AU398,'번호선택_참고표'!$G$55=$AU398,'번호선택_참고표'!$H$55=$AU398),1,0)</f>
        <v/>
      </c>
      <c r="AX398" s="64">
        <f>IF(AV398=6,6,IF(AND(AV398=5,AW398=1),5,IF(AND(AV398=5,AW398=0),4,IF(AV398=4,3,IF(AV398=3,2,0)))))</f>
        <v/>
      </c>
      <c r="AY398" s="64">
        <f>IF(AV398=6,"1등",IF(AND(AV398=5,AW398=1),"2등",IF(AND(AV398=5,AW398=0),"3등",IF(AV398=4,"4등",IF(AV398=3,"5등","-")))))</f>
        <v/>
      </c>
      <c r="AZ398" s="64">
        <f>AV398*10000+AW398*1000+ROW()</f>
        <v/>
      </c>
      <c r="BB398" s="63" t="inlineStr">
        <is>
          <t>12 13 17 22 25 33</t>
        </is>
      </c>
    </row>
    <row r="399">
      <c r="A399" s="64" t="n">
        <v>398</v>
      </c>
      <c r="B399" t="n">
        <v>0</v>
      </c>
      <c r="C399" t="n">
        <v>0</v>
      </c>
      <c r="D399" t="n">
        <v>0</v>
      </c>
      <c r="E399" t="n">
        <v>0</v>
      </c>
      <c r="F399" t="n">
        <v>0</v>
      </c>
      <c r="G399" t="n">
        <v>0</v>
      </c>
      <c r="H399" t="n">
        <v>0</v>
      </c>
      <c r="I399" t="n">
        <v>0</v>
      </c>
      <c r="J399" t="n">
        <v>0</v>
      </c>
      <c r="K399" t="n">
        <v>1</v>
      </c>
      <c r="L399" t="n">
        <v>0</v>
      </c>
      <c r="M399" t="n">
        <v>0</v>
      </c>
      <c r="N399" t="n">
        <v>0</v>
      </c>
      <c r="O399" t="n">
        <v>0</v>
      </c>
      <c r="P399" t="n">
        <v>1</v>
      </c>
      <c r="Q399" t="n">
        <v>0</v>
      </c>
      <c r="R399" t="n">
        <v>0</v>
      </c>
      <c r="S399" t="n">
        <v>0</v>
      </c>
      <c r="T399" t="n">
        <v>0</v>
      </c>
      <c r="U399" t="n">
        <v>1</v>
      </c>
      <c r="V399" t="n">
        <v>0</v>
      </c>
      <c r="W399" t="n">
        <v>0</v>
      </c>
      <c r="X399" t="n">
        <v>1</v>
      </c>
      <c r="Y399" t="n">
        <v>0</v>
      </c>
      <c r="Z399" t="n">
        <v>0</v>
      </c>
      <c r="AA399" t="n">
        <v>0</v>
      </c>
      <c r="AB399" t="n">
        <v>0</v>
      </c>
      <c r="AC399" t="n">
        <v>0</v>
      </c>
      <c r="AD399" t="n">
        <v>0</v>
      </c>
      <c r="AE399" t="n">
        <v>0</v>
      </c>
      <c r="AF399" t="n">
        <v>0</v>
      </c>
      <c r="AG399" t="n">
        <v>0</v>
      </c>
      <c r="AH399" t="n">
        <v>0</v>
      </c>
      <c r="AI399" t="n">
        <v>0</v>
      </c>
      <c r="AJ399" t="n">
        <v>0</v>
      </c>
      <c r="AK399" t="n">
        <v>0</v>
      </c>
      <c r="AL399" t="n">
        <v>0</v>
      </c>
      <c r="AM399" t="n">
        <v>0</v>
      </c>
      <c r="AN399" t="n">
        <v>0</v>
      </c>
      <c r="AO399" t="n">
        <v>0</v>
      </c>
      <c r="AP399" t="n">
        <v>0</v>
      </c>
      <c r="AQ399" t="n">
        <v>1</v>
      </c>
      <c r="AR399" t="n">
        <v>0</v>
      </c>
      <c r="AS399" t="n">
        <v>1</v>
      </c>
      <c r="AT399" t="n">
        <v>0</v>
      </c>
      <c r="AU399" s="63" t="n">
        <v>7</v>
      </c>
      <c r="AV399" s="64">
        <f>IFERROR(INDEX($B399:$AT399,1,'번호선택_참고표'!$C$55),0)+IFERROR(INDEX($B399:$AT399,1,'번호선택_참고표'!$D$55),0)+IFERROR(INDEX($B399:$AT399,1,'번호선택_참고표'!$E$55),0)+IFERROR(INDEX($B399:$AT399,1,'번호선택_참고표'!$F$55),0)+IFERROR(INDEX($B399:$AT399,1,'번호선택_참고표'!$G$55),0)+IFERROR(INDEX($B399:$AT399,1,'번호선택_참고표'!$H$55),0)</f>
        <v/>
      </c>
      <c r="AW399" s="64">
        <f>IF(OR('번호선택_참고표'!$C$55=$AU399,'번호선택_참고표'!$D$55=$AU399,'번호선택_참고표'!$E$55=$AU399,'번호선택_참고표'!$F$55=$AU399,'번호선택_참고표'!$G$55=$AU399,'번호선택_참고표'!$H$55=$AU399),1,0)</f>
        <v/>
      </c>
      <c r="AX399" s="64">
        <f>IF(AV399=6,6,IF(AND(AV399=5,AW399=1),5,IF(AND(AV399=5,AW399=0),4,IF(AV399=4,3,IF(AV399=3,2,0)))))</f>
        <v/>
      </c>
      <c r="AY399" s="64">
        <f>IF(AV399=6,"1등",IF(AND(AV399=5,AW399=1),"2등",IF(AND(AV399=5,AW399=0),"3등",IF(AV399=4,"4등",IF(AV399=3,"5등","-")))))</f>
        <v/>
      </c>
      <c r="AZ399" s="64">
        <f>AV399*10000+AW399*1000+ROW()</f>
        <v/>
      </c>
      <c r="BB399" s="63" t="inlineStr">
        <is>
          <t>10 15 20 23 42 44</t>
        </is>
      </c>
    </row>
    <row r="400">
      <c r="A400" s="64" t="n">
        <v>399</v>
      </c>
      <c r="B400" t="n">
        <v>1</v>
      </c>
      <c r="C400" t="n">
        <v>1</v>
      </c>
      <c r="D400" t="n">
        <v>0</v>
      </c>
      <c r="E400" t="n">
        <v>0</v>
      </c>
      <c r="F400" t="n">
        <v>0</v>
      </c>
      <c r="G400" t="n">
        <v>0</v>
      </c>
      <c r="H400" t="n">
        <v>0</v>
      </c>
      <c r="I400" t="n">
        <v>0</v>
      </c>
      <c r="J400" t="n">
        <v>1</v>
      </c>
      <c r="K400" t="n">
        <v>0</v>
      </c>
      <c r="L400" t="n">
        <v>0</v>
      </c>
      <c r="M400" t="n">
        <v>0</v>
      </c>
      <c r="N400" t="n">
        <v>0</v>
      </c>
      <c r="O400" t="n">
        <v>0</v>
      </c>
      <c r="P400" t="n">
        <v>0</v>
      </c>
      <c r="Q400" t="n">
        <v>0</v>
      </c>
      <c r="R400" t="n">
        <v>1</v>
      </c>
      <c r="S400" t="n">
        <v>0</v>
      </c>
      <c r="T400" t="n">
        <v>1</v>
      </c>
      <c r="U400" t="n">
        <v>0</v>
      </c>
      <c r="V400" t="n">
        <v>0</v>
      </c>
      <c r="W400" t="n">
        <v>0</v>
      </c>
      <c r="X400" t="n">
        <v>0</v>
      </c>
      <c r="Y400" t="n">
        <v>0</v>
      </c>
      <c r="Z400" t="n">
        <v>0</v>
      </c>
      <c r="AA400" t="n">
        <v>0</v>
      </c>
      <c r="AB400" t="n">
        <v>0</v>
      </c>
      <c r="AC400" t="n">
        <v>0</v>
      </c>
      <c r="AD400" t="n">
        <v>0</v>
      </c>
      <c r="AE400" t="n">
        <v>0</v>
      </c>
      <c r="AF400" t="n">
        <v>0</v>
      </c>
      <c r="AG400" t="n">
        <v>0</v>
      </c>
      <c r="AH400" t="n">
        <v>0</v>
      </c>
      <c r="AI400" t="n">
        <v>0</v>
      </c>
      <c r="AJ400" t="n">
        <v>0</v>
      </c>
      <c r="AK400" t="n">
        <v>0</v>
      </c>
      <c r="AL400" t="n">
        <v>0</v>
      </c>
      <c r="AM400" t="n">
        <v>0</v>
      </c>
      <c r="AN400" t="n">
        <v>0</v>
      </c>
      <c r="AO400" t="n">
        <v>0</v>
      </c>
      <c r="AP400" t="n">
        <v>0</v>
      </c>
      <c r="AQ400" t="n">
        <v>1</v>
      </c>
      <c r="AR400" t="n">
        <v>0</v>
      </c>
      <c r="AS400" t="n">
        <v>0</v>
      </c>
      <c r="AT400" t="n">
        <v>0</v>
      </c>
      <c r="AU400" s="63" t="n">
        <v>20</v>
      </c>
      <c r="AV400" s="64">
        <f>IFERROR(INDEX($B400:$AT400,1,'번호선택_참고표'!$C$55),0)+IFERROR(INDEX($B400:$AT400,1,'번호선택_참고표'!$D$55),0)+IFERROR(INDEX($B400:$AT400,1,'번호선택_참고표'!$E$55),0)+IFERROR(INDEX($B400:$AT400,1,'번호선택_참고표'!$F$55),0)+IFERROR(INDEX($B400:$AT400,1,'번호선택_참고표'!$G$55),0)+IFERROR(INDEX($B400:$AT400,1,'번호선택_참고표'!$H$55),0)</f>
        <v/>
      </c>
      <c r="AW400" s="64">
        <f>IF(OR('번호선택_참고표'!$C$55=$AU400,'번호선택_참고표'!$D$55=$AU400,'번호선택_참고표'!$E$55=$AU400,'번호선택_참고표'!$F$55=$AU400,'번호선택_참고표'!$G$55=$AU400,'번호선택_참고표'!$H$55=$AU400),1,0)</f>
        <v/>
      </c>
      <c r="AX400" s="64">
        <f>IF(AV400=6,6,IF(AND(AV400=5,AW400=1),5,IF(AND(AV400=5,AW400=0),4,IF(AV400=4,3,IF(AV400=3,2,0)))))</f>
        <v/>
      </c>
      <c r="AY400" s="64">
        <f>IF(AV400=6,"1등",IF(AND(AV400=5,AW400=1),"2등",IF(AND(AV400=5,AW400=0),"3등",IF(AV400=4,"4등",IF(AV400=3,"5등","-")))))</f>
        <v/>
      </c>
      <c r="AZ400" s="64">
        <f>AV400*10000+AW400*1000+ROW()</f>
        <v/>
      </c>
      <c r="BB400" s="63" t="inlineStr">
        <is>
          <t>1 2 9 17 19 42</t>
        </is>
      </c>
    </row>
    <row r="401">
      <c r="A401" s="64" t="n">
        <v>400</v>
      </c>
      <c r="B401" t="n">
        <v>0</v>
      </c>
      <c r="C401" t="n">
        <v>0</v>
      </c>
      <c r="D401" t="n">
        <v>0</v>
      </c>
      <c r="E401" t="n">
        <v>0</v>
      </c>
      <c r="F401" t="n">
        <v>0</v>
      </c>
      <c r="G401" t="n">
        <v>0</v>
      </c>
      <c r="H401" t="n">
        <v>0</v>
      </c>
      <c r="I401" t="n">
        <v>0</v>
      </c>
      <c r="J401" t="n">
        <v>1</v>
      </c>
      <c r="K401" t="n">
        <v>0</v>
      </c>
      <c r="L401" t="n">
        <v>0</v>
      </c>
      <c r="M401" t="n">
        <v>0</v>
      </c>
      <c r="N401" t="n">
        <v>0</v>
      </c>
      <c r="O401" t="n">
        <v>0</v>
      </c>
      <c r="P401" t="n">
        <v>0</v>
      </c>
      <c r="Q401" t="n">
        <v>0</v>
      </c>
      <c r="R401" t="n">
        <v>0</v>
      </c>
      <c r="S401" t="n">
        <v>0</v>
      </c>
      <c r="T401" t="n">
        <v>0</v>
      </c>
      <c r="U401" t="n">
        <v>0</v>
      </c>
      <c r="V401" t="n">
        <v>1</v>
      </c>
      <c r="W401" t="n">
        <v>0</v>
      </c>
      <c r="X401" t="n">
        <v>0</v>
      </c>
      <c r="Y401" t="n">
        <v>0</v>
      </c>
      <c r="Z401" t="n">
        <v>0</v>
      </c>
      <c r="AA401" t="n">
        <v>0</v>
      </c>
      <c r="AB401" t="n">
        <v>1</v>
      </c>
      <c r="AC401" t="n">
        <v>0</v>
      </c>
      <c r="AD401" t="n">
        <v>0</v>
      </c>
      <c r="AE401" t="n">
        <v>0</v>
      </c>
      <c r="AF401" t="n">
        <v>0</v>
      </c>
      <c r="AG401" t="n">
        <v>0</v>
      </c>
      <c r="AH401" t="n">
        <v>0</v>
      </c>
      <c r="AI401" t="n">
        <v>1</v>
      </c>
      <c r="AJ401" t="n">
        <v>0</v>
      </c>
      <c r="AK401" t="n">
        <v>0</v>
      </c>
      <c r="AL401" t="n">
        <v>0</v>
      </c>
      <c r="AM401" t="n">
        <v>0</v>
      </c>
      <c r="AN401" t="n">
        <v>0</v>
      </c>
      <c r="AO401" t="n">
        <v>0</v>
      </c>
      <c r="AP401" t="n">
        <v>1</v>
      </c>
      <c r="AQ401" t="n">
        <v>0</v>
      </c>
      <c r="AR401" t="n">
        <v>1</v>
      </c>
      <c r="AS401" t="n">
        <v>0</v>
      </c>
      <c r="AT401" t="n">
        <v>0</v>
      </c>
      <c r="AU401" s="63" t="n">
        <v>2</v>
      </c>
      <c r="AV401" s="64">
        <f>IFERROR(INDEX($B401:$AT401,1,'번호선택_참고표'!$C$55),0)+IFERROR(INDEX($B401:$AT401,1,'번호선택_참고표'!$D$55),0)+IFERROR(INDEX($B401:$AT401,1,'번호선택_참고표'!$E$55),0)+IFERROR(INDEX($B401:$AT401,1,'번호선택_참고표'!$F$55),0)+IFERROR(INDEX($B401:$AT401,1,'번호선택_참고표'!$G$55),0)+IFERROR(INDEX($B401:$AT401,1,'번호선택_참고표'!$H$55),0)</f>
        <v/>
      </c>
      <c r="AW401" s="64">
        <f>IF(OR('번호선택_참고표'!$C$55=$AU401,'번호선택_참고표'!$D$55=$AU401,'번호선택_참고표'!$E$55=$AU401,'번호선택_참고표'!$F$55=$AU401,'번호선택_참고표'!$G$55=$AU401,'번호선택_참고표'!$H$55=$AU401),1,0)</f>
        <v/>
      </c>
      <c r="AX401" s="64">
        <f>IF(AV401=6,6,IF(AND(AV401=5,AW401=1),5,IF(AND(AV401=5,AW401=0),4,IF(AV401=4,3,IF(AV401=3,2,0)))))</f>
        <v/>
      </c>
      <c r="AY401" s="64">
        <f>IF(AV401=6,"1등",IF(AND(AV401=5,AW401=1),"2등",IF(AND(AV401=5,AW401=0),"3등",IF(AV401=4,"4등",IF(AV401=3,"5등","-")))))</f>
        <v/>
      </c>
      <c r="AZ401" s="64">
        <f>AV401*10000+AW401*1000+ROW()</f>
        <v/>
      </c>
      <c r="BB401" s="63" t="inlineStr">
        <is>
          <t>9 21 27 34 41 43</t>
        </is>
      </c>
    </row>
    <row r="402">
      <c r="A402" s="64" t="n">
        <v>401</v>
      </c>
      <c r="B402" t="n">
        <v>0</v>
      </c>
      <c r="C402" t="n">
        <v>0</v>
      </c>
      <c r="D402" t="n">
        <v>0</v>
      </c>
      <c r="E402" t="n">
        <v>0</v>
      </c>
      <c r="F402" t="n">
        <v>0</v>
      </c>
      <c r="G402" t="n">
        <v>1</v>
      </c>
      <c r="H402" t="n">
        <v>0</v>
      </c>
      <c r="I402" t="n">
        <v>0</v>
      </c>
      <c r="J402" t="n">
        <v>0</v>
      </c>
      <c r="K402" t="n">
        <v>0</v>
      </c>
      <c r="L402" t="n">
        <v>0</v>
      </c>
      <c r="M402" t="n">
        <v>1</v>
      </c>
      <c r="N402" t="n">
        <v>0</v>
      </c>
      <c r="O402" t="n">
        <v>0</v>
      </c>
      <c r="P402" t="n">
        <v>0</v>
      </c>
      <c r="Q402" t="n">
        <v>0</v>
      </c>
      <c r="R402" t="n">
        <v>0</v>
      </c>
      <c r="S402" t="n">
        <v>1</v>
      </c>
      <c r="T402" t="n">
        <v>0</v>
      </c>
      <c r="U402" t="n">
        <v>0</v>
      </c>
      <c r="V402" t="n">
        <v>0</v>
      </c>
      <c r="W402" t="n">
        <v>0</v>
      </c>
      <c r="X402" t="n">
        <v>0</v>
      </c>
      <c r="Y402" t="n">
        <v>0</v>
      </c>
      <c r="Z402" t="n">
        <v>0</v>
      </c>
      <c r="AA402" t="n">
        <v>0</v>
      </c>
      <c r="AB402" t="n">
        <v>0</v>
      </c>
      <c r="AC402" t="n">
        <v>0</v>
      </c>
      <c r="AD402" t="n">
        <v>0</v>
      </c>
      <c r="AE402" t="n">
        <v>0</v>
      </c>
      <c r="AF402" t="n">
        <v>1</v>
      </c>
      <c r="AG402" t="n">
        <v>0</v>
      </c>
      <c r="AH402" t="n">
        <v>0</v>
      </c>
      <c r="AI402" t="n">
        <v>0</v>
      </c>
      <c r="AJ402" t="n">
        <v>0</v>
      </c>
      <c r="AK402" t="n">
        <v>0</v>
      </c>
      <c r="AL402" t="n">
        <v>0</v>
      </c>
      <c r="AM402" t="n">
        <v>1</v>
      </c>
      <c r="AN402" t="n">
        <v>0</v>
      </c>
      <c r="AO402" t="n">
        <v>0</v>
      </c>
      <c r="AP402" t="n">
        <v>0</v>
      </c>
      <c r="AQ402" t="n">
        <v>0</v>
      </c>
      <c r="AR402" t="n">
        <v>1</v>
      </c>
      <c r="AS402" t="n">
        <v>0</v>
      </c>
      <c r="AT402" t="n">
        <v>0</v>
      </c>
      <c r="AU402" s="63" t="n">
        <v>9</v>
      </c>
      <c r="AV402" s="64">
        <f>IFERROR(INDEX($B402:$AT402,1,'번호선택_참고표'!$C$55),0)+IFERROR(INDEX($B402:$AT402,1,'번호선택_참고표'!$D$55),0)+IFERROR(INDEX($B402:$AT402,1,'번호선택_참고표'!$E$55),0)+IFERROR(INDEX($B402:$AT402,1,'번호선택_참고표'!$F$55),0)+IFERROR(INDEX($B402:$AT402,1,'번호선택_참고표'!$G$55),0)+IFERROR(INDEX($B402:$AT402,1,'번호선택_참고표'!$H$55),0)</f>
        <v/>
      </c>
      <c r="AW402" s="64">
        <f>IF(OR('번호선택_참고표'!$C$55=$AU402,'번호선택_참고표'!$D$55=$AU402,'번호선택_참고표'!$E$55=$AU402,'번호선택_참고표'!$F$55=$AU402,'번호선택_참고표'!$G$55=$AU402,'번호선택_참고표'!$H$55=$AU402),1,0)</f>
        <v/>
      </c>
      <c r="AX402" s="64">
        <f>IF(AV402=6,6,IF(AND(AV402=5,AW402=1),5,IF(AND(AV402=5,AW402=0),4,IF(AV402=4,3,IF(AV402=3,2,0)))))</f>
        <v/>
      </c>
      <c r="AY402" s="64">
        <f>IF(AV402=6,"1등",IF(AND(AV402=5,AW402=1),"2등",IF(AND(AV402=5,AW402=0),"3등",IF(AV402=4,"4등",IF(AV402=3,"5등","-")))))</f>
        <v/>
      </c>
      <c r="AZ402" s="64">
        <f>AV402*10000+AW402*1000+ROW()</f>
        <v/>
      </c>
      <c r="BB402" s="63" t="inlineStr">
        <is>
          <t>6 12 18 31 38 43</t>
        </is>
      </c>
    </row>
    <row r="403">
      <c r="A403" s="64" t="n">
        <v>402</v>
      </c>
      <c r="B403" t="n">
        <v>0</v>
      </c>
      <c r="C403" t="n">
        <v>0</v>
      </c>
      <c r="D403" t="n">
        <v>0</v>
      </c>
      <c r="E403" t="n">
        <v>0</v>
      </c>
      <c r="F403" t="n">
        <v>1</v>
      </c>
      <c r="G403" t="n">
        <v>0</v>
      </c>
      <c r="H403" t="n">
        <v>0</v>
      </c>
      <c r="I403" t="n">
        <v>0</v>
      </c>
      <c r="J403" t="n">
        <v>1</v>
      </c>
      <c r="K403" t="n">
        <v>0</v>
      </c>
      <c r="L403" t="n">
        <v>0</v>
      </c>
      <c r="M403" t="n">
        <v>0</v>
      </c>
      <c r="N403" t="n">
        <v>0</v>
      </c>
      <c r="O403" t="n">
        <v>0</v>
      </c>
      <c r="P403" t="n">
        <v>1</v>
      </c>
      <c r="Q403" t="n">
        <v>0</v>
      </c>
      <c r="R403" t="n">
        <v>0</v>
      </c>
      <c r="S403" t="n">
        <v>0</v>
      </c>
      <c r="T403" t="n">
        <v>1</v>
      </c>
      <c r="U403" t="n">
        <v>0</v>
      </c>
      <c r="V403" t="n">
        <v>0</v>
      </c>
      <c r="W403" t="n">
        <v>1</v>
      </c>
      <c r="X403" t="n">
        <v>0</v>
      </c>
      <c r="Y403" t="n">
        <v>0</v>
      </c>
      <c r="Z403" t="n">
        <v>0</v>
      </c>
      <c r="AA403" t="n">
        <v>0</v>
      </c>
      <c r="AB403" t="n">
        <v>0</v>
      </c>
      <c r="AC403" t="n">
        <v>0</v>
      </c>
      <c r="AD403" t="n">
        <v>0</v>
      </c>
      <c r="AE403" t="n">
        <v>0</v>
      </c>
      <c r="AF403" t="n">
        <v>0</v>
      </c>
      <c r="AG403" t="n">
        <v>0</v>
      </c>
      <c r="AH403" t="n">
        <v>0</v>
      </c>
      <c r="AI403" t="n">
        <v>0</v>
      </c>
      <c r="AJ403" t="n">
        <v>0</v>
      </c>
      <c r="AK403" t="n">
        <v>1</v>
      </c>
      <c r="AL403" t="n">
        <v>0</v>
      </c>
      <c r="AM403" t="n">
        <v>0</v>
      </c>
      <c r="AN403" t="n">
        <v>0</v>
      </c>
      <c r="AO403" t="n">
        <v>0</v>
      </c>
      <c r="AP403" t="n">
        <v>0</v>
      </c>
      <c r="AQ403" t="n">
        <v>0</v>
      </c>
      <c r="AR403" t="n">
        <v>0</v>
      </c>
      <c r="AS403" t="n">
        <v>0</v>
      </c>
      <c r="AT403" t="n">
        <v>0</v>
      </c>
      <c r="AU403" s="63" t="n">
        <v>32</v>
      </c>
      <c r="AV403" s="64">
        <f>IFERROR(INDEX($B403:$AT403,1,'번호선택_참고표'!$C$55),0)+IFERROR(INDEX($B403:$AT403,1,'번호선택_참고표'!$D$55),0)+IFERROR(INDEX($B403:$AT403,1,'번호선택_참고표'!$E$55),0)+IFERROR(INDEX($B403:$AT403,1,'번호선택_참고표'!$F$55),0)+IFERROR(INDEX($B403:$AT403,1,'번호선택_참고표'!$G$55),0)+IFERROR(INDEX($B403:$AT403,1,'번호선택_참고표'!$H$55),0)</f>
        <v/>
      </c>
      <c r="AW403" s="64">
        <f>IF(OR('번호선택_참고표'!$C$55=$AU403,'번호선택_참고표'!$D$55=$AU403,'번호선택_참고표'!$E$55=$AU403,'번호선택_참고표'!$F$55=$AU403,'번호선택_참고표'!$G$55=$AU403,'번호선택_참고표'!$H$55=$AU403),1,0)</f>
        <v/>
      </c>
      <c r="AX403" s="64">
        <f>IF(AV403=6,6,IF(AND(AV403=5,AW403=1),5,IF(AND(AV403=5,AW403=0),4,IF(AV403=4,3,IF(AV403=3,2,0)))))</f>
        <v/>
      </c>
      <c r="AY403" s="64">
        <f>IF(AV403=6,"1등",IF(AND(AV403=5,AW403=1),"2등",IF(AND(AV403=5,AW403=0),"3등",IF(AV403=4,"4등",IF(AV403=3,"5등","-")))))</f>
        <v/>
      </c>
      <c r="AZ403" s="64">
        <f>AV403*10000+AW403*1000+ROW()</f>
        <v/>
      </c>
      <c r="BB403" s="63" t="inlineStr">
        <is>
          <t>5 9 15 19 22 36</t>
        </is>
      </c>
    </row>
    <row r="404">
      <c r="A404" s="64" t="n">
        <v>403</v>
      </c>
      <c r="B404" t="n">
        <v>0</v>
      </c>
      <c r="C404" t="n">
        <v>0</v>
      </c>
      <c r="D404" t="n">
        <v>0</v>
      </c>
      <c r="E404" t="n">
        <v>0</v>
      </c>
      <c r="F404" t="n">
        <v>0</v>
      </c>
      <c r="G404" t="n">
        <v>0</v>
      </c>
      <c r="H404" t="n">
        <v>0</v>
      </c>
      <c r="I404" t="n">
        <v>0</v>
      </c>
      <c r="J404" t="n">
        <v>0</v>
      </c>
      <c r="K404" t="n">
        <v>1</v>
      </c>
      <c r="L404" t="n">
        <v>0</v>
      </c>
      <c r="M404" t="n">
        <v>0</v>
      </c>
      <c r="N404" t="n">
        <v>0</v>
      </c>
      <c r="O404" t="n">
        <v>1</v>
      </c>
      <c r="P404" t="n">
        <v>0</v>
      </c>
      <c r="Q404" t="n">
        <v>0</v>
      </c>
      <c r="R404" t="n">
        <v>0</v>
      </c>
      <c r="S404" t="n">
        <v>0</v>
      </c>
      <c r="T404" t="n">
        <v>0</v>
      </c>
      <c r="U404" t="n">
        <v>0</v>
      </c>
      <c r="V404" t="n">
        <v>0</v>
      </c>
      <c r="W404" t="n">
        <v>1</v>
      </c>
      <c r="X404" t="n">
        <v>0</v>
      </c>
      <c r="Y404" t="n">
        <v>1</v>
      </c>
      <c r="Z404" t="n">
        <v>0</v>
      </c>
      <c r="AA404" t="n">
        <v>0</v>
      </c>
      <c r="AB404" t="n">
        <v>0</v>
      </c>
      <c r="AC404" t="n">
        <v>1</v>
      </c>
      <c r="AD404" t="n">
        <v>0</v>
      </c>
      <c r="AE404" t="n">
        <v>0</v>
      </c>
      <c r="AF404" t="n">
        <v>0</v>
      </c>
      <c r="AG404" t="n">
        <v>0</v>
      </c>
      <c r="AH404" t="n">
        <v>0</v>
      </c>
      <c r="AI404" t="n">
        <v>0</v>
      </c>
      <c r="AJ404" t="n">
        <v>0</v>
      </c>
      <c r="AK404" t="n">
        <v>0</v>
      </c>
      <c r="AL404" t="n">
        <v>1</v>
      </c>
      <c r="AM404" t="n">
        <v>0</v>
      </c>
      <c r="AN404" t="n">
        <v>0</v>
      </c>
      <c r="AO404" t="n">
        <v>0</v>
      </c>
      <c r="AP404" t="n">
        <v>0</v>
      </c>
      <c r="AQ404" t="n">
        <v>0</v>
      </c>
      <c r="AR404" t="n">
        <v>0</v>
      </c>
      <c r="AS404" t="n">
        <v>0</v>
      </c>
      <c r="AT404" t="n">
        <v>0</v>
      </c>
      <c r="AU404" s="63" t="n">
        <v>26</v>
      </c>
      <c r="AV404" s="64">
        <f>IFERROR(INDEX($B404:$AT404,1,'번호선택_참고표'!$C$55),0)+IFERROR(INDEX($B404:$AT404,1,'번호선택_참고표'!$D$55),0)+IFERROR(INDEX($B404:$AT404,1,'번호선택_참고표'!$E$55),0)+IFERROR(INDEX($B404:$AT404,1,'번호선택_참고표'!$F$55),0)+IFERROR(INDEX($B404:$AT404,1,'번호선택_참고표'!$G$55),0)+IFERROR(INDEX($B404:$AT404,1,'번호선택_참고표'!$H$55),0)</f>
        <v/>
      </c>
      <c r="AW404" s="64">
        <f>IF(OR('번호선택_참고표'!$C$55=$AU404,'번호선택_참고표'!$D$55=$AU404,'번호선택_참고표'!$E$55=$AU404,'번호선택_참고표'!$F$55=$AU404,'번호선택_참고표'!$G$55=$AU404,'번호선택_참고표'!$H$55=$AU404),1,0)</f>
        <v/>
      </c>
      <c r="AX404" s="64">
        <f>IF(AV404=6,6,IF(AND(AV404=5,AW404=1),5,IF(AND(AV404=5,AW404=0),4,IF(AV404=4,3,IF(AV404=3,2,0)))))</f>
        <v/>
      </c>
      <c r="AY404" s="64">
        <f>IF(AV404=6,"1등",IF(AND(AV404=5,AW404=1),"2등",IF(AND(AV404=5,AW404=0),"3등",IF(AV404=4,"4등",IF(AV404=3,"5등","-")))))</f>
        <v/>
      </c>
      <c r="AZ404" s="64">
        <f>AV404*10000+AW404*1000+ROW()</f>
        <v/>
      </c>
      <c r="BB404" s="63" t="inlineStr">
        <is>
          <t>10 14 22 24 28 37</t>
        </is>
      </c>
    </row>
    <row r="405">
      <c r="A405" s="64" t="n">
        <v>404</v>
      </c>
      <c r="B405" t="n">
        <v>0</v>
      </c>
      <c r="C405" t="n">
        <v>0</v>
      </c>
      <c r="D405" t="n">
        <v>0</v>
      </c>
      <c r="E405" t="n">
        <v>0</v>
      </c>
      <c r="F405" t="n">
        <v>1</v>
      </c>
      <c r="G405" t="n">
        <v>0</v>
      </c>
      <c r="H405" t="n">
        <v>0</v>
      </c>
      <c r="I405" t="n">
        <v>0</v>
      </c>
      <c r="J405" t="n">
        <v>0</v>
      </c>
      <c r="K405" t="n">
        <v>0</v>
      </c>
      <c r="L405" t="n">
        <v>0</v>
      </c>
      <c r="M405" t="n">
        <v>0</v>
      </c>
      <c r="N405" t="n">
        <v>0</v>
      </c>
      <c r="O405" t="n">
        <v>0</v>
      </c>
      <c r="P405" t="n">
        <v>0</v>
      </c>
      <c r="Q405" t="n">
        <v>0</v>
      </c>
      <c r="R405" t="n">
        <v>0</v>
      </c>
      <c r="S405" t="n">
        <v>0</v>
      </c>
      <c r="T405" t="n">
        <v>0</v>
      </c>
      <c r="U405" t="n">
        <v>1</v>
      </c>
      <c r="V405" t="n">
        <v>1</v>
      </c>
      <c r="W405" t="n">
        <v>0</v>
      </c>
      <c r="X405" t="n">
        <v>0</v>
      </c>
      <c r="Y405" t="n">
        <v>1</v>
      </c>
      <c r="Z405" t="n">
        <v>0</v>
      </c>
      <c r="AA405" t="n">
        <v>0</v>
      </c>
      <c r="AB405" t="n">
        <v>0</v>
      </c>
      <c r="AC405" t="n">
        <v>0</v>
      </c>
      <c r="AD405" t="n">
        <v>0</v>
      </c>
      <c r="AE405" t="n">
        <v>0</v>
      </c>
      <c r="AF405" t="n">
        <v>0</v>
      </c>
      <c r="AG405" t="n">
        <v>0</v>
      </c>
      <c r="AH405" t="n">
        <v>1</v>
      </c>
      <c r="AI405" t="n">
        <v>0</v>
      </c>
      <c r="AJ405" t="n">
        <v>0</v>
      </c>
      <c r="AK405" t="n">
        <v>0</v>
      </c>
      <c r="AL405" t="n">
        <v>0</v>
      </c>
      <c r="AM405" t="n">
        <v>0</v>
      </c>
      <c r="AN405" t="n">
        <v>0</v>
      </c>
      <c r="AO405" t="n">
        <v>1</v>
      </c>
      <c r="AP405" t="n">
        <v>0</v>
      </c>
      <c r="AQ405" t="n">
        <v>0</v>
      </c>
      <c r="AR405" t="n">
        <v>0</v>
      </c>
      <c r="AS405" t="n">
        <v>0</v>
      </c>
      <c r="AT405" t="n">
        <v>0</v>
      </c>
      <c r="AU405" s="63" t="n">
        <v>36</v>
      </c>
      <c r="AV405" s="64">
        <f>IFERROR(INDEX($B405:$AT405,1,'번호선택_참고표'!$C$55),0)+IFERROR(INDEX($B405:$AT405,1,'번호선택_참고표'!$D$55),0)+IFERROR(INDEX($B405:$AT405,1,'번호선택_참고표'!$E$55),0)+IFERROR(INDEX($B405:$AT405,1,'번호선택_참고표'!$F$55),0)+IFERROR(INDEX($B405:$AT405,1,'번호선택_참고표'!$G$55),0)+IFERROR(INDEX($B405:$AT405,1,'번호선택_참고표'!$H$55),0)</f>
        <v/>
      </c>
      <c r="AW405" s="64">
        <f>IF(OR('번호선택_참고표'!$C$55=$AU405,'번호선택_참고표'!$D$55=$AU405,'번호선택_참고표'!$E$55=$AU405,'번호선택_참고표'!$F$55=$AU405,'번호선택_참고표'!$G$55=$AU405,'번호선택_참고표'!$H$55=$AU405),1,0)</f>
        <v/>
      </c>
      <c r="AX405" s="64">
        <f>IF(AV405=6,6,IF(AND(AV405=5,AW405=1),5,IF(AND(AV405=5,AW405=0),4,IF(AV405=4,3,IF(AV405=3,2,0)))))</f>
        <v/>
      </c>
      <c r="AY405" s="64">
        <f>IF(AV405=6,"1등",IF(AND(AV405=5,AW405=1),"2등",IF(AND(AV405=5,AW405=0),"3등",IF(AV405=4,"4등",IF(AV405=3,"5등","-")))))</f>
        <v/>
      </c>
      <c r="AZ405" s="64">
        <f>AV405*10000+AW405*1000+ROW()</f>
        <v/>
      </c>
      <c r="BB405" s="63" t="inlineStr">
        <is>
          <t>5 20 21 24 33 40</t>
        </is>
      </c>
    </row>
    <row r="406">
      <c r="A406" s="64" t="n">
        <v>405</v>
      </c>
      <c r="B406" t="n">
        <v>1</v>
      </c>
      <c r="C406" t="n">
        <v>1</v>
      </c>
      <c r="D406" t="n">
        <v>0</v>
      </c>
      <c r="E406" t="n">
        <v>0</v>
      </c>
      <c r="F406" t="n">
        <v>0</v>
      </c>
      <c r="G406" t="n">
        <v>0</v>
      </c>
      <c r="H406" t="n">
        <v>0</v>
      </c>
      <c r="I406" t="n">
        <v>0</v>
      </c>
      <c r="J406" t="n">
        <v>0</v>
      </c>
      <c r="K406" t="n">
        <v>1</v>
      </c>
      <c r="L406" t="n">
        <v>0</v>
      </c>
      <c r="M406" t="n">
        <v>0</v>
      </c>
      <c r="N406" t="n">
        <v>0</v>
      </c>
      <c r="O406" t="n">
        <v>0</v>
      </c>
      <c r="P406" t="n">
        <v>0</v>
      </c>
      <c r="Q406" t="n">
        <v>0</v>
      </c>
      <c r="R406" t="n">
        <v>0</v>
      </c>
      <c r="S406" t="n">
        <v>0</v>
      </c>
      <c r="T406" t="n">
        <v>0</v>
      </c>
      <c r="U406" t="n">
        <v>0</v>
      </c>
      <c r="V406" t="n">
        <v>0</v>
      </c>
      <c r="W406" t="n">
        <v>0</v>
      </c>
      <c r="X406" t="n">
        <v>0</v>
      </c>
      <c r="Y406" t="n">
        <v>0</v>
      </c>
      <c r="Z406" t="n">
        <v>1</v>
      </c>
      <c r="AA406" t="n">
        <v>1</v>
      </c>
      <c r="AB406" t="n">
        <v>0</v>
      </c>
      <c r="AC406" t="n">
        <v>0</v>
      </c>
      <c r="AD406" t="n">
        <v>0</v>
      </c>
      <c r="AE406" t="n">
        <v>0</v>
      </c>
      <c r="AF406" t="n">
        <v>0</v>
      </c>
      <c r="AG406" t="n">
        <v>0</v>
      </c>
      <c r="AH406" t="n">
        <v>0</v>
      </c>
      <c r="AI406" t="n">
        <v>0</v>
      </c>
      <c r="AJ406" t="n">
        <v>0</v>
      </c>
      <c r="AK406" t="n">
        <v>0</v>
      </c>
      <c r="AL406" t="n">
        <v>0</v>
      </c>
      <c r="AM406" t="n">
        <v>0</v>
      </c>
      <c r="AN406" t="n">
        <v>0</v>
      </c>
      <c r="AO406" t="n">
        <v>0</v>
      </c>
      <c r="AP406" t="n">
        <v>0</v>
      </c>
      <c r="AQ406" t="n">
        <v>0</v>
      </c>
      <c r="AR406" t="n">
        <v>0</v>
      </c>
      <c r="AS406" t="n">
        <v>1</v>
      </c>
      <c r="AT406" t="n">
        <v>0</v>
      </c>
      <c r="AU406" s="63" t="n">
        <v>4</v>
      </c>
      <c r="AV406" s="64">
        <f>IFERROR(INDEX($B406:$AT406,1,'번호선택_참고표'!$C$55),0)+IFERROR(INDEX($B406:$AT406,1,'번호선택_참고표'!$D$55),0)+IFERROR(INDEX($B406:$AT406,1,'번호선택_참고표'!$E$55),0)+IFERROR(INDEX($B406:$AT406,1,'번호선택_참고표'!$F$55),0)+IFERROR(INDEX($B406:$AT406,1,'번호선택_참고표'!$G$55),0)+IFERROR(INDEX($B406:$AT406,1,'번호선택_참고표'!$H$55),0)</f>
        <v/>
      </c>
      <c r="AW406" s="64">
        <f>IF(OR('번호선택_참고표'!$C$55=$AU406,'번호선택_참고표'!$D$55=$AU406,'번호선택_참고표'!$E$55=$AU406,'번호선택_참고표'!$F$55=$AU406,'번호선택_참고표'!$G$55=$AU406,'번호선택_참고표'!$H$55=$AU406),1,0)</f>
        <v/>
      </c>
      <c r="AX406" s="64">
        <f>IF(AV406=6,6,IF(AND(AV406=5,AW406=1),5,IF(AND(AV406=5,AW406=0),4,IF(AV406=4,3,IF(AV406=3,2,0)))))</f>
        <v/>
      </c>
      <c r="AY406" s="64">
        <f>IF(AV406=6,"1등",IF(AND(AV406=5,AW406=1),"2등",IF(AND(AV406=5,AW406=0),"3등",IF(AV406=4,"4등",IF(AV406=3,"5등","-")))))</f>
        <v/>
      </c>
      <c r="AZ406" s="64">
        <f>AV406*10000+AW406*1000+ROW()</f>
        <v/>
      </c>
      <c r="BB406" s="63" t="inlineStr">
        <is>
          <t>1 2 10 25 26 44</t>
        </is>
      </c>
    </row>
    <row r="407">
      <c r="A407" s="64" t="n">
        <v>406</v>
      </c>
      <c r="B407" t="n">
        <v>0</v>
      </c>
      <c r="C407" t="n">
        <v>0</v>
      </c>
      <c r="D407" t="n">
        <v>0</v>
      </c>
      <c r="E407" t="n">
        <v>0</v>
      </c>
      <c r="F407" t="n">
        <v>0</v>
      </c>
      <c r="G407" t="n">
        <v>0</v>
      </c>
      <c r="H407" t="n">
        <v>1</v>
      </c>
      <c r="I407" t="n">
        <v>0</v>
      </c>
      <c r="J407" t="n">
        <v>0</v>
      </c>
      <c r="K407" t="n">
        <v>0</v>
      </c>
      <c r="L407" t="n">
        <v>0</v>
      </c>
      <c r="M407" t="n">
        <v>1</v>
      </c>
      <c r="N407" t="n">
        <v>0</v>
      </c>
      <c r="O407" t="n">
        <v>0</v>
      </c>
      <c r="P407" t="n">
        <v>0</v>
      </c>
      <c r="Q407" t="n">
        <v>0</v>
      </c>
      <c r="R407" t="n">
        <v>0</v>
      </c>
      <c r="S407" t="n">
        <v>0</v>
      </c>
      <c r="T407" t="n">
        <v>0</v>
      </c>
      <c r="U407" t="n">
        <v>0</v>
      </c>
      <c r="V407" t="n">
        <v>1</v>
      </c>
      <c r="W407" t="n">
        <v>0</v>
      </c>
      <c r="X407" t="n">
        <v>0</v>
      </c>
      <c r="Y407" t="n">
        <v>1</v>
      </c>
      <c r="Z407" t="n">
        <v>0</v>
      </c>
      <c r="AA407" t="n">
        <v>0</v>
      </c>
      <c r="AB407" t="n">
        <v>1</v>
      </c>
      <c r="AC407" t="n">
        <v>0</v>
      </c>
      <c r="AD407" t="n">
        <v>0</v>
      </c>
      <c r="AE407" t="n">
        <v>0</v>
      </c>
      <c r="AF407" t="n">
        <v>0</v>
      </c>
      <c r="AG407" t="n">
        <v>0</v>
      </c>
      <c r="AH407" t="n">
        <v>0</v>
      </c>
      <c r="AI407" t="n">
        <v>0</v>
      </c>
      <c r="AJ407" t="n">
        <v>0</v>
      </c>
      <c r="AK407" t="n">
        <v>1</v>
      </c>
      <c r="AL407" t="n">
        <v>0</v>
      </c>
      <c r="AM407" t="n">
        <v>0</v>
      </c>
      <c r="AN407" t="n">
        <v>0</v>
      </c>
      <c r="AO407" t="n">
        <v>0</v>
      </c>
      <c r="AP407" t="n">
        <v>0</v>
      </c>
      <c r="AQ407" t="n">
        <v>0</v>
      </c>
      <c r="AR407" t="n">
        <v>0</v>
      </c>
      <c r="AS407" t="n">
        <v>0</v>
      </c>
      <c r="AT407" t="n">
        <v>0</v>
      </c>
      <c r="AU407" s="63" t="n">
        <v>45</v>
      </c>
      <c r="AV407" s="64">
        <f>IFERROR(INDEX($B407:$AT407,1,'번호선택_참고표'!$C$55),0)+IFERROR(INDEX($B407:$AT407,1,'번호선택_참고표'!$D$55),0)+IFERROR(INDEX($B407:$AT407,1,'번호선택_참고표'!$E$55),0)+IFERROR(INDEX($B407:$AT407,1,'번호선택_참고표'!$F$55),0)+IFERROR(INDEX($B407:$AT407,1,'번호선택_참고표'!$G$55),0)+IFERROR(INDEX($B407:$AT407,1,'번호선택_참고표'!$H$55),0)</f>
        <v/>
      </c>
      <c r="AW407" s="64">
        <f>IF(OR('번호선택_참고표'!$C$55=$AU407,'번호선택_참고표'!$D$55=$AU407,'번호선택_참고표'!$E$55=$AU407,'번호선택_참고표'!$F$55=$AU407,'번호선택_참고표'!$G$55=$AU407,'번호선택_참고표'!$H$55=$AU407),1,0)</f>
        <v/>
      </c>
      <c r="AX407" s="64">
        <f>IF(AV407=6,6,IF(AND(AV407=5,AW407=1),5,IF(AND(AV407=5,AW407=0),4,IF(AV407=4,3,IF(AV407=3,2,0)))))</f>
        <v/>
      </c>
      <c r="AY407" s="64">
        <f>IF(AV407=6,"1등",IF(AND(AV407=5,AW407=1),"2등",IF(AND(AV407=5,AW407=0),"3등",IF(AV407=4,"4등",IF(AV407=3,"5등","-")))))</f>
        <v/>
      </c>
      <c r="AZ407" s="64">
        <f>AV407*10000+AW407*1000+ROW()</f>
        <v/>
      </c>
      <c r="BB407" s="63" t="inlineStr">
        <is>
          <t>7 12 21 24 27 36</t>
        </is>
      </c>
    </row>
    <row r="408">
      <c r="A408" s="64" t="n">
        <v>407</v>
      </c>
      <c r="B408" t="n">
        <v>0</v>
      </c>
      <c r="C408" t="n">
        <v>0</v>
      </c>
      <c r="D408" t="n">
        <v>0</v>
      </c>
      <c r="E408" t="n">
        <v>0</v>
      </c>
      <c r="F408" t="n">
        <v>0</v>
      </c>
      <c r="G408" t="n">
        <v>1</v>
      </c>
      <c r="H408" t="n">
        <v>1</v>
      </c>
      <c r="I408" t="n">
        <v>0</v>
      </c>
      <c r="J408" t="n">
        <v>0</v>
      </c>
      <c r="K408" t="n">
        <v>0</v>
      </c>
      <c r="L408" t="n">
        <v>0</v>
      </c>
      <c r="M408" t="n">
        <v>0</v>
      </c>
      <c r="N408" t="n">
        <v>1</v>
      </c>
      <c r="O408" t="n">
        <v>0</v>
      </c>
      <c r="P408" t="n">
        <v>0</v>
      </c>
      <c r="Q408" t="n">
        <v>1</v>
      </c>
      <c r="R408" t="n">
        <v>0</v>
      </c>
      <c r="S408" t="n">
        <v>0</v>
      </c>
      <c r="T408" t="n">
        <v>0</v>
      </c>
      <c r="U408" t="n">
        <v>0</v>
      </c>
      <c r="V408" t="n">
        <v>0</v>
      </c>
      <c r="W408" t="n">
        <v>0</v>
      </c>
      <c r="X408" t="n">
        <v>0</v>
      </c>
      <c r="Y408" t="n">
        <v>1</v>
      </c>
      <c r="Z408" t="n">
        <v>1</v>
      </c>
      <c r="AA408" t="n">
        <v>0</v>
      </c>
      <c r="AB408" t="n">
        <v>0</v>
      </c>
      <c r="AC408" t="n">
        <v>0</v>
      </c>
      <c r="AD408" t="n">
        <v>0</v>
      </c>
      <c r="AE408" t="n">
        <v>0</v>
      </c>
      <c r="AF408" t="n">
        <v>0</v>
      </c>
      <c r="AG408" t="n">
        <v>0</v>
      </c>
      <c r="AH408" t="n">
        <v>0</v>
      </c>
      <c r="AI408" t="n">
        <v>0</v>
      </c>
      <c r="AJ408" t="n">
        <v>0</v>
      </c>
      <c r="AK408" t="n">
        <v>0</v>
      </c>
      <c r="AL408" t="n">
        <v>0</v>
      </c>
      <c r="AM408" t="n">
        <v>0</v>
      </c>
      <c r="AN408" t="n">
        <v>0</v>
      </c>
      <c r="AO408" t="n">
        <v>0</v>
      </c>
      <c r="AP408" t="n">
        <v>0</v>
      </c>
      <c r="AQ408" t="n">
        <v>0</v>
      </c>
      <c r="AR408" t="n">
        <v>0</v>
      </c>
      <c r="AS408" t="n">
        <v>0</v>
      </c>
      <c r="AT408" t="n">
        <v>0</v>
      </c>
      <c r="AU408" s="63" t="n">
        <v>1</v>
      </c>
      <c r="AV408" s="64">
        <f>IFERROR(INDEX($B408:$AT408,1,'번호선택_참고표'!$C$55),0)+IFERROR(INDEX($B408:$AT408,1,'번호선택_참고표'!$D$55),0)+IFERROR(INDEX($B408:$AT408,1,'번호선택_참고표'!$E$55),0)+IFERROR(INDEX($B408:$AT408,1,'번호선택_참고표'!$F$55),0)+IFERROR(INDEX($B408:$AT408,1,'번호선택_참고표'!$G$55),0)+IFERROR(INDEX($B408:$AT408,1,'번호선택_참고표'!$H$55),0)</f>
        <v/>
      </c>
      <c r="AW408" s="64">
        <f>IF(OR('번호선택_참고표'!$C$55=$AU408,'번호선택_참고표'!$D$55=$AU408,'번호선택_참고표'!$E$55=$AU408,'번호선택_참고표'!$F$55=$AU408,'번호선택_참고표'!$G$55=$AU408,'번호선택_참고표'!$H$55=$AU408),1,0)</f>
        <v/>
      </c>
      <c r="AX408" s="64">
        <f>IF(AV408=6,6,IF(AND(AV408=5,AW408=1),5,IF(AND(AV408=5,AW408=0),4,IF(AV408=4,3,IF(AV408=3,2,0)))))</f>
        <v/>
      </c>
      <c r="AY408" s="64">
        <f>IF(AV408=6,"1등",IF(AND(AV408=5,AW408=1),"2등",IF(AND(AV408=5,AW408=0),"3등",IF(AV408=4,"4등",IF(AV408=3,"5등","-")))))</f>
        <v/>
      </c>
      <c r="AZ408" s="64">
        <f>AV408*10000+AW408*1000+ROW()</f>
        <v/>
      </c>
      <c r="BB408" s="63" t="inlineStr">
        <is>
          <t>6 7 13 16 24 25</t>
        </is>
      </c>
    </row>
    <row r="409">
      <c r="A409" s="64" t="n">
        <v>408</v>
      </c>
      <c r="B409" t="n">
        <v>0</v>
      </c>
      <c r="C409" t="n">
        <v>0</v>
      </c>
      <c r="D409" t="n">
        <v>0</v>
      </c>
      <c r="E409" t="n">
        <v>0</v>
      </c>
      <c r="F409" t="n">
        <v>0</v>
      </c>
      <c r="G409" t="n">
        <v>0</v>
      </c>
      <c r="H409" t="n">
        <v>0</v>
      </c>
      <c r="I409" t="n">
        <v>0</v>
      </c>
      <c r="J409" t="n">
        <v>1</v>
      </c>
      <c r="K409" t="n">
        <v>0</v>
      </c>
      <c r="L409" t="n">
        <v>0</v>
      </c>
      <c r="M409" t="n">
        <v>0</v>
      </c>
      <c r="N409" t="n">
        <v>0</v>
      </c>
      <c r="O409" t="n">
        <v>0</v>
      </c>
      <c r="P409" t="n">
        <v>0</v>
      </c>
      <c r="Q409" t="n">
        <v>0</v>
      </c>
      <c r="R409" t="n">
        <v>0</v>
      </c>
      <c r="S409" t="n">
        <v>0</v>
      </c>
      <c r="T409" t="n">
        <v>0</v>
      </c>
      <c r="U409" t="n">
        <v>1</v>
      </c>
      <c r="V409" t="n">
        <v>1</v>
      </c>
      <c r="W409" t="n">
        <v>1</v>
      </c>
      <c r="X409" t="n">
        <v>0</v>
      </c>
      <c r="Y409" t="n">
        <v>0</v>
      </c>
      <c r="Z409" t="n">
        <v>0</v>
      </c>
      <c r="AA409" t="n">
        <v>0</v>
      </c>
      <c r="AB409" t="n">
        <v>0</v>
      </c>
      <c r="AC409" t="n">
        <v>0</v>
      </c>
      <c r="AD409" t="n">
        <v>0</v>
      </c>
      <c r="AE409" t="n">
        <v>1</v>
      </c>
      <c r="AF409" t="n">
        <v>0</v>
      </c>
      <c r="AG409" t="n">
        <v>0</v>
      </c>
      <c r="AH409" t="n">
        <v>0</v>
      </c>
      <c r="AI409" t="n">
        <v>0</v>
      </c>
      <c r="AJ409" t="n">
        <v>0</v>
      </c>
      <c r="AK409" t="n">
        <v>0</v>
      </c>
      <c r="AL409" t="n">
        <v>1</v>
      </c>
      <c r="AM409" t="n">
        <v>0</v>
      </c>
      <c r="AN409" t="n">
        <v>0</v>
      </c>
      <c r="AO409" t="n">
        <v>0</v>
      </c>
      <c r="AP409" t="n">
        <v>0</v>
      </c>
      <c r="AQ409" t="n">
        <v>0</v>
      </c>
      <c r="AR409" t="n">
        <v>0</v>
      </c>
      <c r="AS409" t="n">
        <v>0</v>
      </c>
      <c r="AT409" t="n">
        <v>0</v>
      </c>
      <c r="AU409" s="63" t="n">
        <v>16</v>
      </c>
      <c r="AV409" s="64">
        <f>IFERROR(INDEX($B409:$AT409,1,'번호선택_참고표'!$C$55),0)+IFERROR(INDEX($B409:$AT409,1,'번호선택_참고표'!$D$55),0)+IFERROR(INDEX($B409:$AT409,1,'번호선택_참고표'!$E$55),0)+IFERROR(INDEX($B409:$AT409,1,'번호선택_참고표'!$F$55),0)+IFERROR(INDEX($B409:$AT409,1,'번호선택_참고표'!$G$55),0)+IFERROR(INDEX($B409:$AT409,1,'번호선택_참고표'!$H$55),0)</f>
        <v/>
      </c>
      <c r="AW409" s="64">
        <f>IF(OR('번호선택_참고표'!$C$55=$AU409,'번호선택_참고표'!$D$55=$AU409,'번호선택_참고표'!$E$55=$AU409,'번호선택_참고표'!$F$55=$AU409,'번호선택_참고표'!$G$55=$AU409,'번호선택_참고표'!$H$55=$AU409),1,0)</f>
        <v/>
      </c>
      <c r="AX409" s="64">
        <f>IF(AV409=6,6,IF(AND(AV409=5,AW409=1),5,IF(AND(AV409=5,AW409=0),4,IF(AV409=4,3,IF(AV409=3,2,0)))))</f>
        <v/>
      </c>
      <c r="AY409" s="64">
        <f>IF(AV409=6,"1등",IF(AND(AV409=5,AW409=1),"2등",IF(AND(AV409=5,AW409=0),"3등",IF(AV409=4,"4등",IF(AV409=3,"5등","-")))))</f>
        <v/>
      </c>
      <c r="AZ409" s="64">
        <f>AV409*10000+AW409*1000+ROW()</f>
        <v/>
      </c>
      <c r="BB409" s="63" t="inlineStr">
        <is>
          <t>9 20 21 22 30 37</t>
        </is>
      </c>
    </row>
    <row r="410">
      <c r="A410" s="64" t="n">
        <v>409</v>
      </c>
      <c r="B410" t="n">
        <v>0</v>
      </c>
      <c r="C410" t="n">
        <v>0</v>
      </c>
      <c r="D410" t="n">
        <v>0</v>
      </c>
      <c r="E410" t="n">
        <v>0</v>
      </c>
      <c r="F410" t="n">
        <v>0</v>
      </c>
      <c r="G410" t="n">
        <v>1</v>
      </c>
      <c r="H410" t="n">
        <v>0</v>
      </c>
      <c r="I410" t="n">
        <v>0</v>
      </c>
      <c r="J410" t="n">
        <v>1</v>
      </c>
      <c r="K410" t="n">
        <v>0</v>
      </c>
      <c r="L410" t="n">
        <v>0</v>
      </c>
      <c r="M410" t="n">
        <v>0</v>
      </c>
      <c r="N410" t="n">
        <v>0</v>
      </c>
      <c r="O410" t="n">
        <v>0</v>
      </c>
      <c r="P410" t="n">
        <v>0</v>
      </c>
      <c r="Q410" t="n">
        <v>0</v>
      </c>
      <c r="R410" t="n">
        <v>0</v>
      </c>
      <c r="S410" t="n">
        <v>0</v>
      </c>
      <c r="T410" t="n">
        <v>0</v>
      </c>
      <c r="U410" t="n">
        <v>0</v>
      </c>
      <c r="V410" t="n">
        <v>1</v>
      </c>
      <c r="W410" t="n">
        <v>0</v>
      </c>
      <c r="X410" t="n">
        <v>0</v>
      </c>
      <c r="Y410" t="n">
        <v>0</v>
      </c>
      <c r="Z410" t="n">
        <v>0</v>
      </c>
      <c r="AA410" t="n">
        <v>0</v>
      </c>
      <c r="AB410" t="n">
        <v>0</v>
      </c>
      <c r="AC410" t="n">
        <v>0</v>
      </c>
      <c r="AD410" t="n">
        <v>0</v>
      </c>
      <c r="AE410" t="n">
        <v>0</v>
      </c>
      <c r="AF410" t="n">
        <v>1</v>
      </c>
      <c r="AG410" t="n">
        <v>1</v>
      </c>
      <c r="AH410" t="n">
        <v>0</v>
      </c>
      <c r="AI410" t="n">
        <v>0</v>
      </c>
      <c r="AJ410" t="n">
        <v>0</v>
      </c>
      <c r="AK410" t="n">
        <v>0</v>
      </c>
      <c r="AL410" t="n">
        <v>0</v>
      </c>
      <c r="AM410" t="n">
        <v>0</v>
      </c>
      <c r="AN410" t="n">
        <v>0</v>
      </c>
      <c r="AO410" t="n">
        <v>1</v>
      </c>
      <c r="AP410" t="n">
        <v>0</v>
      </c>
      <c r="AQ410" t="n">
        <v>0</v>
      </c>
      <c r="AR410" t="n">
        <v>0</v>
      </c>
      <c r="AS410" t="n">
        <v>0</v>
      </c>
      <c r="AT410" t="n">
        <v>0</v>
      </c>
      <c r="AU410" s="63" t="n">
        <v>38</v>
      </c>
      <c r="AV410" s="64">
        <f>IFERROR(INDEX($B410:$AT410,1,'번호선택_참고표'!$C$55),0)+IFERROR(INDEX($B410:$AT410,1,'번호선택_참고표'!$D$55),0)+IFERROR(INDEX($B410:$AT410,1,'번호선택_참고표'!$E$55),0)+IFERROR(INDEX($B410:$AT410,1,'번호선택_참고표'!$F$55),0)+IFERROR(INDEX($B410:$AT410,1,'번호선택_참고표'!$G$55),0)+IFERROR(INDEX($B410:$AT410,1,'번호선택_참고표'!$H$55),0)</f>
        <v/>
      </c>
      <c r="AW410" s="64">
        <f>IF(OR('번호선택_참고표'!$C$55=$AU410,'번호선택_참고표'!$D$55=$AU410,'번호선택_참고표'!$E$55=$AU410,'번호선택_참고표'!$F$55=$AU410,'번호선택_참고표'!$G$55=$AU410,'번호선택_참고표'!$H$55=$AU410),1,0)</f>
        <v/>
      </c>
      <c r="AX410" s="64">
        <f>IF(AV410=6,6,IF(AND(AV410=5,AW410=1),5,IF(AND(AV410=5,AW410=0),4,IF(AV410=4,3,IF(AV410=3,2,0)))))</f>
        <v/>
      </c>
      <c r="AY410" s="64">
        <f>IF(AV410=6,"1등",IF(AND(AV410=5,AW410=1),"2등",IF(AND(AV410=5,AW410=0),"3등",IF(AV410=4,"4등",IF(AV410=3,"5등","-")))))</f>
        <v/>
      </c>
      <c r="AZ410" s="64">
        <f>AV410*10000+AW410*1000+ROW()</f>
        <v/>
      </c>
      <c r="BB410" s="63" t="inlineStr">
        <is>
          <t>6 9 21 31 32 40</t>
        </is>
      </c>
    </row>
    <row r="411">
      <c r="A411" s="64" t="n">
        <v>410</v>
      </c>
      <c r="B411" t="n">
        <v>1</v>
      </c>
      <c r="C411" t="n">
        <v>0</v>
      </c>
      <c r="D411" t="n">
        <v>1</v>
      </c>
      <c r="E411" t="n">
        <v>0</v>
      </c>
      <c r="F411" t="n">
        <v>0</v>
      </c>
      <c r="G411" t="n">
        <v>0</v>
      </c>
      <c r="H411" t="n">
        <v>0</v>
      </c>
      <c r="I411" t="n">
        <v>0</v>
      </c>
      <c r="J411" t="n">
        <v>0</v>
      </c>
      <c r="K411" t="n">
        <v>0</v>
      </c>
      <c r="L411" t="n">
        <v>0</v>
      </c>
      <c r="M411" t="n">
        <v>0</v>
      </c>
      <c r="N411" t="n">
        <v>0</v>
      </c>
      <c r="O411" t="n">
        <v>0</v>
      </c>
      <c r="P411" t="n">
        <v>0</v>
      </c>
      <c r="Q411" t="n">
        <v>0</v>
      </c>
      <c r="R411" t="n">
        <v>0</v>
      </c>
      <c r="S411" t="n">
        <v>1</v>
      </c>
      <c r="T411" t="n">
        <v>0</v>
      </c>
      <c r="U411" t="n">
        <v>0</v>
      </c>
      <c r="V411" t="n">
        <v>0</v>
      </c>
      <c r="W411" t="n">
        <v>0</v>
      </c>
      <c r="X411" t="n">
        <v>0</v>
      </c>
      <c r="Y411" t="n">
        <v>0</v>
      </c>
      <c r="Z411" t="n">
        <v>0</v>
      </c>
      <c r="AA411" t="n">
        <v>0</v>
      </c>
      <c r="AB411" t="n">
        <v>0</v>
      </c>
      <c r="AC411" t="n">
        <v>0</v>
      </c>
      <c r="AD411" t="n">
        <v>0</v>
      </c>
      <c r="AE411" t="n">
        <v>0</v>
      </c>
      <c r="AF411" t="n">
        <v>0</v>
      </c>
      <c r="AG411" t="n">
        <v>1</v>
      </c>
      <c r="AH411" t="n">
        <v>0</v>
      </c>
      <c r="AI411" t="n">
        <v>0</v>
      </c>
      <c r="AJ411" t="n">
        <v>0</v>
      </c>
      <c r="AK411" t="n">
        <v>0</v>
      </c>
      <c r="AL411" t="n">
        <v>0</v>
      </c>
      <c r="AM411" t="n">
        <v>0</v>
      </c>
      <c r="AN411" t="n">
        <v>0</v>
      </c>
      <c r="AO411" t="n">
        <v>1</v>
      </c>
      <c r="AP411" t="n">
        <v>1</v>
      </c>
      <c r="AQ411" t="n">
        <v>0</v>
      </c>
      <c r="AR411" t="n">
        <v>0</v>
      </c>
      <c r="AS411" t="n">
        <v>0</v>
      </c>
      <c r="AT411" t="n">
        <v>0</v>
      </c>
      <c r="AU411" s="63" t="n">
        <v>16</v>
      </c>
      <c r="AV411" s="64">
        <f>IFERROR(INDEX($B411:$AT411,1,'번호선택_참고표'!$C$55),0)+IFERROR(INDEX($B411:$AT411,1,'번호선택_참고표'!$D$55),0)+IFERROR(INDEX($B411:$AT411,1,'번호선택_참고표'!$E$55),0)+IFERROR(INDEX($B411:$AT411,1,'번호선택_참고표'!$F$55),0)+IFERROR(INDEX($B411:$AT411,1,'번호선택_참고표'!$G$55),0)+IFERROR(INDEX($B411:$AT411,1,'번호선택_참고표'!$H$55),0)</f>
        <v/>
      </c>
      <c r="AW411" s="64">
        <f>IF(OR('번호선택_참고표'!$C$55=$AU411,'번호선택_참고표'!$D$55=$AU411,'번호선택_참고표'!$E$55=$AU411,'번호선택_참고표'!$F$55=$AU411,'번호선택_참고표'!$G$55=$AU411,'번호선택_참고표'!$H$55=$AU411),1,0)</f>
        <v/>
      </c>
      <c r="AX411" s="64">
        <f>IF(AV411=6,6,IF(AND(AV411=5,AW411=1),5,IF(AND(AV411=5,AW411=0),4,IF(AV411=4,3,IF(AV411=3,2,0)))))</f>
        <v/>
      </c>
      <c r="AY411" s="64">
        <f>IF(AV411=6,"1등",IF(AND(AV411=5,AW411=1),"2등",IF(AND(AV411=5,AW411=0),"3등",IF(AV411=4,"4등",IF(AV411=3,"5등","-")))))</f>
        <v/>
      </c>
      <c r="AZ411" s="64">
        <f>AV411*10000+AW411*1000+ROW()</f>
        <v/>
      </c>
      <c r="BB411" s="63" t="inlineStr">
        <is>
          <t>1 3 18 32 40 41</t>
        </is>
      </c>
    </row>
    <row r="412">
      <c r="A412" s="64" t="n">
        <v>411</v>
      </c>
      <c r="B412" t="n">
        <v>0</v>
      </c>
      <c r="C412" t="n">
        <v>0</v>
      </c>
      <c r="D412" t="n">
        <v>0</v>
      </c>
      <c r="E412" t="n">
        <v>0</v>
      </c>
      <c r="F412" t="n">
        <v>0</v>
      </c>
      <c r="G412" t="n">
        <v>0</v>
      </c>
      <c r="H412" t="n">
        <v>0</v>
      </c>
      <c r="I412" t="n">
        <v>0</v>
      </c>
      <c r="J412" t="n">
        <v>0</v>
      </c>
      <c r="K412" t="n">
        <v>0</v>
      </c>
      <c r="L412" t="n">
        <v>1</v>
      </c>
      <c r="M412" t="n">
        <v>0</v>
      </c>
      <c r="N412" t="n">
        <v>0</v>
      </c>
      <c r="O412" t="n">
        <v>1</v>
      </c>
      <c r="P412" t="n">
        <v>0</v>
      </c>
      <c r="Q412" t="n">
        <v>0</v>
      </c>
      <c r="R412" t="n">
        <v>0</v>
      </c>
      <c r="S412" t="n">
        <v>0</v>
      </c>
      <c r="T412" t="n">
        <v>0</v>
      </c>
      <c r="U412" t="n">
        <v>0</v>
      </c>
      <c r="V412" t="n">
        <v>0</v>
      </c>
      <c r="W412" t="n">
        <v>1</v>
      </c>
      <c r="X412" t="n">
        <v>0</v>
      </c>
      <c r="Y412" t="n">
        <v>0</v>
      </c>
      <c r="Z412" t="n">
        <v>0</v>
      </c>
      <c r="AA412" t="n">
        <v>0</v>
      </c>
      <c r="AB412" t="n">
        <v>0</v>
      </c>
      <c r="AC412" t="n">
        <v>0</v>
      </c>
      <c r="AD412" t="n">
        <v>0</v>
      </c>
      <c r="AE412" t="n">
        <v>0</v>
      </c>
      <c r="AF412" t="n">
        <v>0</v>
      </c>
      <c r="AG412" t="n">
        <v>0</v>
      </c>
      <c r="AH412" t="n">
        <v>0</v>
      </c>
      <c r="AI412" t="n">
        <v>0</v>
      </c>
      <c r="AJ412" t="n">
        <v>1</v>
      </c>
      <c r="AK412" t="n">
        <v>0</v>
      </c>
      <c r="AL412" t="n">
        <v>1</v>
      </c>
      <c r="AM412" t="n">
        <v>0</v>
      </c>
      <c r="AN412" t="n">
        <v>1</v>
      </c>
      <c r="AO412" t="n">
        <v>0</v>
      </c>
      <c r="AP412" t="n">
        <v>0</v>
      </c>
      <c r="AQ412" t="n">
        <v>0</v>
      </c>
      <c r="AR412" t="n">
        <v>0</v>
      </c>
      <c r="AS412" t="n">
        <v>0</v>
      </c>
      <c r="AT412" t="n">
        <v>0</v>
      </c>
      <c r="AU412" s="63" t="n">
        <v>5</v>
      </c>
      <c r="AV412" s="64">
        <f>IFERROR(INDEX($B412:$AT412,1,'번호선택_참고표'!$C$55),0)+IFERROR(INDEX($B412:$AT412,1,'번호선택_참고표'!$D$55),0)+IFERROR(INDEX($B412:$AT412,1,'번호선택_참고표'!$E$55),0)+IFERROR(INDEX($B412:$AT412,1,'번호선택_참고표'!$F$55),0)+IFERROR(INDEX($B412:$AT412,1,'번호선택_참고표'!$G$55),0)+IFERROR(INDEX($B412:$AT412,1,'번호선택_참고표'!$H$55),0)</f>
        <v/>
      </c>
      <c r="AW412" s="64">
        <f>IF(OR('번호선택_참고표'!$C$55=$AU412,'번호선택_참고표'!$D$55=$AU412,'번호선택_참고표'!$E$55=$AU412,'번호선택_참고표'!$F$55=$AU412,'번호선택_참고표'!$G$55=$AU412,'번호선택_참고표'!$H$55=$AU412),1,0)</f>
        <v/>
      </c>
      <c r="AX412" s="64">
        <f>IF(AV412=6,6,IF(AND(AV412=5,AW412=1),5,IF(AND(AV412=5,AW412=0),4,IF(AV412=4,3,IF(AV412=3,2,0)))))</f>
        <v/>
      </c>
      <c r="AY412" s="64">
        <f>IF(AV412=6,"1등",IF(AND(AV412=5,AW412=1),"2등",IF(AND(AV412=5,AW412=0),"3등",IF(AV412=4,"4등",IF(AV412=3,"5등","-")))))</f>
        <v/>
      </c>
      <c r="AZ412" s="64">
        <f>AV412*10000+AW412*1000+ROW()</f>
        <v/>
      </c>
      <c r="BB412" s="63" t="inlineStr">
        <is>
          <t>11 14 22 35 37 39</t>
        </is>
      </c>
    </row>
    <row r="413">
      <c r="A413" s="64" t="n">
        <v>412</v>
      </c>
      <c r="B413" t="n">
        <v>0</v>
      </c>
      <c r="C413" t="n">
        <v>0</v>
      </c>
      <c r="D413" t="n">
        <v>0</v>
      </c>
      <c r="E413" t="n">
        <v>1</v>
      </c>
      <c r="F413" t="n">
        <v>0</v>
      </c>
      <c r="G413" t="n">
        <v>0</v>
      </c>
      <c r="H413" t="n">
        <v>1</v>
      </c>
      <c r="I413" t="n">
        <v>0</v>
      </c>
      <c r="J413" t="n">
        <v>0</v>
      </c>
      <c r="K413" t="n">
        <v>0</v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0</v>
      </c>
      <c r="R413" t="n">
        <v>0</v>
      </c>
      <c r="S413" t="n">
        <v>0</v>
      </c>
      <c r="T413" t="n">
        <v>0</v>
      </c>
      <c r="U413" t="n">
        <v>0</v>
      </c>
      <c r="V413" t="n">
        <v>0</v>
      </c>
      <c r="W413" t="n">
        <v>0</v>
      </c>
      <c r="X413" t="n">
        <v>0</v>
      </c>
      <c r="Y413" t="n">
        <v>0</v>
      </c>
      <c r="Z413" t="n">
        <v>0</v>
      </c>
      <c r="AA413" t="n">
        <v>0</v>
      </c>
      <c r="AB413" t="n">
        <v>0</v>
      </c>
      <c r="AC413" t="n">
        <v>0</v>
      </c>
      <c r="AD413" t="n">
        <v>0</v>
      </c>
      <c r="AE413" t="n">
        <v>0</v>
      </c>
      <c r="AF413" t="n">
        <v>0</v>
      </c>
      <c r="AG413" t="n">
        <v>0</v>
      </c>
      <c r="AH413" t="n">
        <v>0</v>
      </c>
      <c r="AI413" t="n">
        <v>0</v>
      </c>
      <c r="AJ413" t="n">
        <v>0</v>
      </c>
      <c r="AK413" t="n">
        <v>0</v>
      </c>
      <c r="AL413" t="n">
        <v>0</v>
      </c>
      <c r="AM413" t="n">
        <v>0</v>
      </c>
      <c r="AN413" t="n">
        <v>1</v>
      </c>
      <c r="AO413" t="n">
        <v>0</v>
      </c>
      <c r="AP413" t="n">
        <v>1</v>
      </c>
      <c r="AQ413" t="n">
        <v>1</v>
      </c>
      <c r="AR413" t="n">
        <v>0</v>
      </c>
      <c r="AS413" t="n">
        <v>0</v>
      </c>
      <c r="AT413" t="n">
        <v>1</v>
      </c>
      <c r="AU413" s="63" t="n">
        <v>40</v>
      </c>
      <c r="AV413" s="64">
        <f>IFERROR(INDEX($B413:$AT413,1,'번호선택_참고표'!$C$55),0)+IFERROR(INDEX($B413:$AT413,1,'번호선택_참고표'!$D$55),0)+IFERROR(INDEX($B413:$AT413,1,'번호선택_참고표'!$E$55),0)+IFERROR(INDEX($B413:$AT413,1,'번호선택_참고표'!$F$55),0)+IFERROR(INDEX($B413:$AT413,1,'번호선택_참고표'!$G$55),0)+IFERROR(INDEX($B413:$AT413,1,'번호선택_참고표'!$H$55),0)</f>
        <v/>
      </c>
      <c r="AW413" s="64">
        <f>IF(OR('번호선택_참고표'!$C$55=$AU413,'번호선택_참고표'!$D$55=$AU413,'번호선택_참고표'!$E$55=$AU413,'번호선택_참고표'!$F$55=$AU413,'번호선택_참고표'!$G$55=$AU413,'번호선택_참고표'!$H$55=$AU413),1,0)</f>
        <v/>
      </c>
      <c r="AX413" s="64">
        <f>IF(AV413=6,6,IF(AND(AV413=5,AW413=1),5,IF(AND(AV413=5,AW413=0),4,IF(AV413=4,3,IF(AV413=3,2,0)))))</f>
        <v/>
      </c>
      <c r="AY413" s="64">
        <f>IF(AV413=6,"1등",IF(AND(AV413=5,AW413=1),"2등",IF(AND(AV413=5,AW413=0),"3등",IF(AV413=4,"4등",IF(AV413=3,"5등","-")))))</f>
        <v/>
      </c>
      <c r="AZ413" s="64">
        <f>AV413*10000+AW413*1000+ROW()</f>
        <v/>
      </c>
      <c r="BB413" s="63" t="inlineStr">
        <is>
          <t>4 7 39 41 42 45</t>
        </is>
      </c>
    </row>
    <row r="414">
      <c r="A414" s="64" t="n">
        <v>413</v>
      </c>
      <c r="B414" t="n">
        <v>0</v>
      </c>
      <c r="C414" t="n">
        <v>1</v>
      </c>
      <c r="D414" t="n">
        <v>0</v>
      </c>
      <c r="E414" t="n">
        <v>0</v>
      </c>
      <c r="F414" t="n">
        <v>0</v>
      </c>
      <c r="G414" t="n">
        <v>0</v>
      </c>
      <c r="H414" t="n">
        <v>0</v>
      </c>
      <c r="I414" t="n">
        <v>0</v>
      </c>
      <c r="J414" t="n">
        <v>1</v>
      </c>
      <c r="K414" t="n">
        <v>0</v>
      </c>
      <c r="L414" t="n">
        <v>0</v>
      </c>
      <c r="M414" t="n">
        <v>0</v>
      </c>
      <c r="N414" t="n">
        <v>0</v>
      </c>
      <c r="O414" t="n">
        <v>0</v>
      </c>
      <c r="P414" t="n">
        <v>1</v>
      </c>
      <c r="Q414" t="n">
        <v>0</v>
      </c>
      <c r="R414" t="n">
        <v>0</v>
      </c>
      <c r="S414" t="n">
        <v>0</v>
      </c>
      <c r="T414" t="n">
        <v>0</v>
      </c>
      <c r="U414" t="n">
        <v>0</v>
      </c>
      <c r="V414" t="n">
        <v>0</v>
      </c>
      <c r="W414" t="n">
        <v>0</v>
      </c>
      <c r="X414" t="n">
        <v>1</v>
      </c>
      <c r="Y414" t="n">
        <v>0</v>
      </c>
      <c r="Z414" t="n">
        <v>0</v>
      </c>
      <c r="AA414" t="n">
        <v>0</v>
      </c>
      <c r="AB414" t="n">
        <v>0</v>
      </c>
      <c r="AC414" t="n">
        <v>0</v>
      </c>
      <c r="AD414" t="n">
        <v>0</v>
      </c>
      <c r="AE414" t="n">
        <v>0</v>
      </c>
      <c r="AF414" t="n">
        <v>0</v>
      </c>
      <c r="AG414" t="n">
        <v>0</v>
      </c>
      <c r="AH414" t="n">
        <v>0</v>
      </c>
      <c r="AI414" t="n">
        <v>1</v>
      </c>
      <c r="AJ414" t="n">
        <v>0</v>
      </c>
      <c r="AK414" t="n">
        <v>0</v>
      </c>
      <c r="AL414" t="n">
        <v>0</v>
      </c>
      <c r="AM414" t="n">
        <v>0</v>
      </c>
      <c r="AN414" t="n">
        <v>0</v>
      </c>
      <c r="AO414" t="n">
        <v>1</v>
      </c>
      <c r="AP414" t="n">
        <v>0</v>
      </c>
      <c r="AQ414" t="n">
        <v>0</v>
      </c>
      <c r="AR414" t="n">
        <v>0</v>
      </c>
      <c r="AS414" t="n">
        <v>0</v>
      </c>
      <c r="AT414" t="n">
        <v>0</v>
      </c>
      <c r="AU414" s="63" t="n">
        <v>3</v>
      </c>
      <c r="AV414" s="64">
        <f>IFERROR(INDEX($B414:$AT414,1,'번호선택_참고표'!$C$55),0)+IFERROR(INDEX($B414:$AT414,1,'번호선택_참고표'!$D$55),0)+IFERROR(INDEX($B414:$AT414,1,'번호선택_참고표'!$E$55),0)+IFERROR(INDEX($B414:$AT414,1,'번호선택_참고표'!$F$55),0)+IFERROR(INDEX($B414:$AT414,1,'번호선택_참고표'!$G$55),0)+IFERROR(INDEX($B414:$AT414,1,'번호선택_참고표'!$H$55),0)</f>
        <v/>
      </c>
      <c r="AW414" s="64">
        <f>IF(OR('번호선택_참고표'!$C$55=$AU414,'번호선택_참고표'!$D$55=$AU414,'번호선택_참고표'!$E$55=$AU414,'번호선택_참고표'!$F$55=$AU414,'번호선택_참고표'!$G$55=$AU414,'번호선택_참고표'!$H$55=$AU414),1,0)</f>
        <v/>
      </c>
      <c r="AX414" s="64">
        <f>IF(AV414=6,6,IF(AND(AV414=5,AW414=1),5,IF(AND(AV414=5,AW414=0),4,IF(AV414=4,3,IF(AV414=3,2,0)))))</f>
        <v/>
      </c>
      <c r="AY414" s="64">
        <f>IF(AV414=6,"1등",IF(AND(AV414=5,AW414=1),"2등",IF(AND(AV414=5,AW414=0),"3등",IF(AV414=4,"4등",IF(AV414=3,"5등","-")))))</f>
        <v/>
      </c>
      <c r="AZ414" s="64">
        <f>AV414*10000+AW414*1000+ROW()</f>
        <v/>
      </c>
      <c r="BB414" s="63" t="inlineStr">
        <is>
          <t>2 9 15 23 34 40</t>
        </is>
      </c>
    </row>
    <row r="415">
      <c r="A415" s="64" t="n">
        <v>414</v>
      </c>
      <c r="B415" t="n">
        <v>0</v>
      </c>
      <c r="C415" t="n">
        <v>1</v>
      </c>
      <c r="D415" t="n">
        <v>0</v>
      </c>
      <c r="E415" t="n">
        <v>0</v>
      </c>
      <c r="F415" t="n">
        <v>0</v>
      </c>
      <c r="G415" t="n">
        <v>0</v>
      </c>
      <c r="H415" t="n">
        <v>0</v>
      </c>
      <c r="I415" t="n">
        <v>0</v>
      </c>
      <c r="J415" t="n">
        <v>0</v>
      </c>
      <c r="K415" t="n">
        <v>0</v>
      </c>
      <c r="L415" t="n">
        <v>0</v>
      </c>
      <c r="M415" t="n">
        <v>0</v>
      </c>
      <c r="N415" t="n">
        <v>0</v>
      </c>
      <c r="O415" t="n">
        <v>1</v>
      </c>
      <c r="P415" t="n">
        <v>1</v>
      </c>
      <c r="Q415" t="n">
        <v>0</v>
      </c>
      <c r="R415" t="n">
        <v>0</v>
      </c>
      <c r="S415" t="n">
        <v>0</v>
      </c>
      <c r="T415" t="n">
        <v>0</v>
      </c>
      <c r="U415" t="n">
        <v>0</v>
      </c>
      <c r="V415" t="n">
        <v>0</v>
      </c>
      <c r="W415" t="n">
        <v>1</v>
      </c>
      <c r="X415" t="n">
        <v>1</v>
      </c>
      <c r="Y415" t="n">
        <v>0</v>
      </c>
      <c r="Z415" t="n">
        <v>0</v>
      </c>
      <c r="AA415" t="n">
        <v>0</v>
      </c>
      <c r="AB415" t="n">
        <v>0</v>
      </c>
      <c r="AC415" t="n">
        <v>0</v>
      </c>
      <c r="AD415" t="n">
        <v>0</v>
      </c>
      <c r="AE415" t="n">
        <v>0</v>
      </c>
      <c r="AF415" t="n">
        <v>0</v>
      </c>
      <c r="AG415" t="n">
        <v>0</v>
      </c>
      <c r="AH415" t="n">
        <v>0</v>
      </c>
      <c r="AI415" t="n">
        <v>0</v>
      </c>
      <c r="AJ415" t="n">
        <v>0</v>
      </c>
      <c r="AK415" t="n">
        <v>0</v>
      </c>
      <c r="AL415" t="n">
        <v>0</v>
      </c>
      <c r="AM415" t="n">
        <v>0</v>
      </c>
      <c r="AN415" t="n">
        <v>0</v>
      </c>
      <c r="AO415" t="n">
        <v>0</v>
      </c>
      <c r="AP415" t="n">
        <v>0</v>
      </c>
      <c r="AQ415" t="n">
        <v>0</v>
      </c>
      <c r="AR415" t="n">
        <v>0</v>
      </c>
      <c r="AS415" t="n">
        <v>1</v>
      </c>
      <c r="AT415" t="n">
        <v>0</v>
      </c>
      <c r="AU415" s="63" t="n">
        <v>43</v>
      </c>
      <c r="AV415" s="64">
        <f>IFERROR(INDEX($B415:$AT415,1,'번호선택_참고표'!$C$55),0)+IFERROR(INDEX($B415:$AT415,1,'번호선택_참고표'!$D$55),0)+IFERROR(INDEX($B415:$AT415,1,'번호선택_참고표'!$E$55),0)+IFERROR(INDEX($B415:$AT415,1,'번호선택_참고표'!$F$55),0)+IFERROR(INDEX($B415:$AT415,1,'번호선택_참고표'!$G$55),0)+IFERROR(INDEX($B415:$AT415,1,'번호선택_참고표'!$H$55),0)</f>
        <v/>
      </c>
      <c r="AW415" s="64">
        <f>IF(OR('번호선택_참고표'!$C$55=$AU415,'번호선택_참고표'!$D$55=$AU415,'번호선택_참고표'!$E$55=$AU415,'번호선택_참고표'!$F$55=$AU415,'번호선택_참고표'!$G$55=$AU415,'번호선택_참고표'!$H$55=$AU415),1,0)</f>
        <v/>
      </c>
      <c r="AX415" s="64">
        <f>IF(AV415=6,6,IF(AND(AV415=5,AW415=1),5,IF(AND(AV415=5,AW415=0),4,IF(AV415=4,3,IF(AV415=3,2,0)))))</f>
        <v/>
      </c>
      <c r="AY415" s="64">
        <f>IF(AV415=6,"1등",IF(AND(AV415=5,AW415=1),"2등",IF(AND(AV415=5,AW415=0),"3등",IF(AV415=4,"4등",IF(AV415=3,"5등","-")))))</f>
        <v/>
      </c>
      <c r="AZ415" s="64">
        <f>AV415*10000+AW415*1000+ROW()</f>
        <v/>
      </c>
      <c r="BB415" s="63" t="inlineStr">
        <is>
          <t>2 14 15 22 23 44</t>
        </is>
      </c>
    </row>
    <row r="416">
      <c r="A416" s="64" t="n">
        <v>415</v>
      </c>
      <c r="B416" t="n">
        <v>0</v>
      </c>
      <c r="C416" t="n">
        <v>0</v>
      </c>
      <c r="D416" t="n">
        <v>0</v>
      </c>
      <c r="E416" t="n">
        <v>0</v>
      </c>
      <c r="F416" t="n">
        <v>0</v>
      </c>
      <c r="G416" t="n">
        <v>0</v>
      </c>
      <c r="H416" t="n">
        <v>1</v>
      </c>
      <c r="I416" t="n">
        <v>0</v>
      </c>
      <c r="J416" t="n">
        <v>0</v>
      </c>
      <c r="K416" t="n">
        <v>0</v>
      </c>
      <c r="L416" t="n">
        <v>0</v>
      </c>
      <c r="M416" t="n">
        <v>0</v>
      </c>
      <c r="N416" t="n">
        <v>0</v>
      </c>
      <c r="O416" t="n">
        <v>0</v>
      </c>
      <c r="P416" t="n">
        <v>0</v>
      </c>
      <c r="Q416" t="n">
        <v>0</v>
      </c>
      <c r="R416" t="n">
        <v>1</v>
      </c>
      <c r="S416" t="n">
        <v>0</v>
      </c>
      <c r="T416" t="n">
        <v>0</v>
      </c>
      <c r="U416" t="n">
        <v>1</v>
      </c>
      <c r="V416" t="n">
        <v>0</v>
      </c>
      <c r="W416" t="n">
        <v>0</v>
      </c>
      <c r="X416" t="n">
        <v>0</v>
      </c>
      <c r="Y416" t="n">
        <v>0</v>
      </c>
      <c r="Z416" t="n">
        <v>0</v>
      </c>
      <c r="AA416" t="n">
        <v>1</v>
      </c>
      <c r="AB416" t="n">
        <v>0</v>
      </c>
      <c r="AC416" t="n">
        <v>0</v>
      </c>
      <c r="AD416" t="n">
        <v>0</v>
      </c>
      <c r="AE416" t="n">
        <v>1</v>
      </c>
      <c r="AF416" t="n">
        <v>0</v>
      </c>
      <c r="AG416" t="n">
        <v>0</v>
      </c>
      <c r="AH416" t="n">
        <v>0</v>
      </c>
      <c r="AI416" t="n">
        <v>0</v>
      </c>
      <c r="AJ416" t="n">
        <v>0</v>
      </c>
      <c r="AK416" t="n">
        <v>0</v>
      </c>
      <c r="AL416" t="n">
        <v>0</v>
      </c>
      <c r="AM416" t="n">
        <v>0</v>
      </c>
      <c r="AN416" t="n">
        <v>0</v>
      </c>
      <c r="AO416" t="n">
        <v>1</v>
      </c>
      <c r="AP416" t="n">
        <v>0</v>
      </c>
      <c r="AQ416" t="n">
        <v>0</v>
      </c>
      <c r="AR416" t="n">
        <v>0</v>
      </c>
      <c r="AS416" t="n">
        <v>0</v>
      </c>
      <c r="AT416" t="n">
        <v>0</v>
      </c>
      <c r="AU416" s="63" t="n">
        <v>24</v>
      </c>
      <c r="AV416" s="64">
        <f>IFERROR(INDEX($B416:$AT416,1,'번호선택_참고표'!$C$55),0)+IFERROR(INDEX($B416:$AT416,1,'번호선택_참고표'!$D$55),0)+IFERROR(INDEX($B416:$AT416,1,'번호선택_참고표'!$E$55),0)+IFERROR(INDEX($B416:$AT416,1,'번호선택_참고표'!$F$55),0)+IFERROR(INDEX($B416:$AT416,1,'번호선택_참고표'!$G$55),0)+IFERROR(INDEX($B416:$AT416,1,'번호선택_참고표'!$H$55),0)</f>
        <v/>
      </c>
      <c r="AW416" s="64">
        <f>IF(OR('번호선택_참고표'!$C$55=$AU416,'번호선택_참고표'!$D$55=$AU416,'번호선택_참고표'!$E$55=$AU416,'번호선택_참고표'!$F$55=$AU416,'번호선택_참고표'!$G$55=$AU416,'번호선택_참고표'!$H$55=$AU416),1,0)</f>
        <v/>
      </c>
      <c r="AX416" s="64">
        <f>IF(AV416=6,6,IF(AND(AV416=5,AW416=1),5,IF(AND(AV416=5,AW416=0),4,IF(AV416=4,3,IF(AV416=3,2,0)))))</f>
        <v/>
      </c>
      <c r="AY416" s="64">
        <f>IF(AV416=6,"1등",IF(AND(AV416=5,AW416=1),"2등",IF(AND(AV416=5,AW416=0),"3등",IF(AV416=4,"4등",IF(AV416=3,"5등","-")))))</f>
        <v/>
      </c>
      <c r="AZ416" s="64">
        <f>AV416*10000+AW416*1000+ROW()</f>
        <v/>
      </c>
      <c r="BB416" s="63" t="inlineStr">
        <is>
          <t>7 17 20 26 30 40</t>
        </is>
      </c>
    </row>
    <row r="417">
      <c r="A417" s="64" t="n">
        <v>416</v>
      </c>
      <c r="B417" t="n">
        <v>0</v>
      </c>
      <c r="C417" t="n">
        <v>0</v>
      </c>
      <c r="D417" t="n">
        <v>0</v>
      </c>
      <c r="E417" t="n">
        <v>0</v>
      </c>
      <c r="F417" t="n">
        <v>1</v>
      </c>
      <c r="G417" t="n">
        <v>1</v>
      </c>
      <c r="H417" t="n">
        <v>0</v>
      </c>
      <c r="I417" t="n">
        <v>1</v>
      </c>
      <c r="J417" t="n">
        <v>0</v>
      </c>
      <c r="K417" t="n">
        <v>0</v>
      </c>
      <c r="L417" t="n">
        <v>1</v>
      </c>
      <c r="M417" t="n">
        <v>0</v>
      </c>
      <c r="N417" t="n">
        <v>0</v>
      </c>
      <c r="O417" t="n">
        <v>0</v>
      </c>
      <c r="P417" t="n">
        <v>0</v>
      </c>
      <c r="Q417" t="n">
        <v>0</v>
      </c>
      <c r="R417" t="n">
        <v>0</v>
      </c>
      <c r="S417" t="n">
        <v>0</v>
      </c>
      <c r="T417" t="n">
        <v>0</v>
      </c>
      <c r="U417" t="n">
        <v>0</v>
      </c>
      <c r="V417" t="n">
        <v>0</v>
      </c>
      <c r="W417" t="n">
        <v>1</v>
      </c>
      <c r="X417" t="n">
        <v>0</v>
      </c>
      <c r="Y417" t="n">
        <v>0</v>
      </c>
      <c r="Z417" t="n">
        <v>0</v>
      </c>
      <c r="AA417" t="n">
        <v>1</v>
      </c>
      <c r="AB417" t="n">
        <v>0</v>
      </c>
      <c r="AC417" t="n">
        <v>0</v>
      </c>
      <c r="AD417" t="n">
        <v>0</v>
      </c>
      <c r="AE417" t="n">
        <v>0</v>
      </c>
      <c r="AF417" t="n">
        <v>0</v>
      </c>
      <c r="AG417" t="n">
        <v>0</v>
      </c>
      <c r="AH417" t="n">
        <v>0</v>
      </c>
      <c r="AI417" t="n">
        <v>0</v>
      </c>
      <c r="AJ417" t="n">
        <v>0</v>
      </c>
      <c r="AK417" t="n">
        <v>0</v>
      </c>
      <c r="AL417" t="n">
        <v>0</v>
      </c>
      <c r="AM417" t="n">
        <v>0</v>
      </c>
      <c r="AN417" t="n">
        <v>0</v>
      </c>
      <c r="AO417" t="n">
        <v>0</v>
      </c>
      <c r="AP417" t="n">
        <v>0</v>
      </c>
      <c r="AQ417" t="n">
        <v>0</v>
      </c>
      <c r="AR417" t="n">
        <v>0</v>
      </c>
      <c r="AS417" t="n">
        <v>0</v>
      </c>
      <c r="AT417" t="n">
        <v>0</v>
      </c>
      <c r="AU417" s="63" t="n">
        <v>44</v>
      </c>
      <c r="AV417" s="64">
        <f>IFERROR(INDEX($B417:$AT417,1,'번호선택_참고표'!$C$55),0)+IFERROR(INDEX($B417:$AT417,1,'번호선택_참고표'!$D$55),0)+IFERROR(INDEX($B417:$AT417,1,'번호선택_참고표'!$E$55),0)+IFERROR(INDEX($B417:$AT417,1,'번호선택_참고표'!$F$55),0)+IFERROR(INDEX($B417:$AT417,1,'번호선택_참고표'!$G$55),0)+IFERROR(INDEX($B417:$AT417,1,'번호선택_참고표'!$H$55),0)</f>
        <v/>
      </c>
      <c r="AW417" s="64">
        <f>IF(OR('번호선택_참고표'!$C$55=$AU417,'번호선택_참고표'!$D$55=$AU417,'번호선택_참고표'!$E$55=$AU417,'번호선택_참고표'!$F$55=$AU417,'번호선택_참고표'!$G$55=$AU417,'번호선택_참고표'!$H$55=$AU417),1,0)</f>
        <v/>
      </c>
      <c r="AX417" s="64">
        <f>IF(AV417=6,6,IF(AND(AV417=5,AW417=1),5,IF(AND(AV417=5,AW417=0),4,IF(AV417=4,3,IF(AV417=3,2,0)))))</f>
        <v/>
      </c>
      <c r="AY417" s="64">
        <f>IF(AV417=6,"1등",IF(AND(AV417=5,AW417=1),"2등",IF(AND(AV417=5,AW417=0),"3등",IF(AV417=4,"4등",IF(AV417=3,"5등","-")))))</f>
        <v/>
      </c>
      <c r="AZ417" s="64">
        <f>AV417*10000+AW417*1000+ROW()</f>
        <v/>
      </c>
      <c r="BB417" s="63" t="inlineStr">
        <is>
          <t>5 6 8 11 22 26</t>
        </is>
      </c>
    </row>
    <row r="418">
      <c r="A418" s="64" t="n">
        <v>417</v>
      </c>
      <c r="B418" t="n">
        <v>0</v>
      </c>
      <c r="C418" t="n">
        <v>0</v>
      </c>
      <c r="D418" t="n">
        <v>0</v>
      </c>
      <c r="E418" t="n">
        <v>1</v>
      </c>
      <c r="F418" t="n">
        <v>1</v>
      </c>
      <c r="G418" t="n">
        <v>0</v>
      </c>
      <c r="H418" t="n">
        <v>0</v>
      </c>
      <c r="I418" t="n">
        <v>0</v>
      </c>
      <c r="J418" t="n">
        <v>0</v>
      </c>
      <c r="K418" t="n">
        <v>0</v>
      </c>
      <c r="L418" t="n">
        <v>0</v>
      </c>
      <c r="M418" t="n">
        <v>0</v>
      </c>
      <c r="N418" t="n">
        <v>0</v>
      </c>
      <c r="O418" t="n">
        <v>1</v>
      </c>
      <c r="P418" t="n">
        <v>0</v>
      </c>
      <c r="Q418" t="n">
        <v>0</v>
      </c>
      <c r="R418" t="n">
        <v>0</v>
      </c>
      <c r="S418" t="n">
        <v>0</v>
      </c>
      <c r="T418" t="n">
        <v>0</v>
      </c>
      <c r="U418" t="n">
        <v>1</v>
      </c>
      <c r="V418" t="n">
        <v>0</v>
      </c>
      <c r="W418" t="n">
        <v>1</v>
      </c>
      <c r="X418" t="n">
        <v>0</v>
      </c>
      <c r="Y418" t="n">
        <v>0</v>
      </c>
      <c r="Z418" t="n">
        <v>0</v>
      </c>
      <c r="AA418" t="n">
        <v>0</v>
      </c>
      <c r="AB418" t="n">
        <v>0</v>
      </c>
      <c r="AC418" t="n">
        <v>0</v>
      </c>
      <c r="AD418" t="n">
        <v>0</v>
      </c>
      <c r="AE418" t="n">
        <v>0</v>
      </c>
      <c r="AF418" t="n">
        <v>0</v>
      </c>
      <c r="AG418" t="n">
        <v>0</v>
      </c>
      <c r="AH418" t="n">
        <v>0</v>
      </c>
      <c r="AI418" t="n">
        <v>0</v>
      </c>
      <c r="AJ418" t="n">
        <v>0</v>
      </c>
      <c r="AK418" t="n">
        <v>0</v>
      </c>
      <c r="AL418" t="n">
        <v>0</v>
      </c>
      <c r="AM418" t="n">
        <v>0</v>
      </c>
      <c r="AN418" t="n">
        <v>0</v>
      </c>
      <c r="AO418" t="n">
        <v>0</v>
      </c>
      <c r="AP418" t="n">
        <v>0</v>
      </c>
      <c r="AQ418" t="n">
        <v>0</v>
      </c>
      <c r="AR418" t="n">
        <v>1</v>
      </c>
      <c r="AS418" t="n">
        <v>0</v>
      </c>
      <c r="AT418" t="n">
        <v>0</v>
      </c>
      <c r="AU418" s="63" t="n">
        <v>44</v>
      </c>
      <c r="AV418" s="64">
        <f>IFERROR(INDEX($B418:$AT418,1,'번호선택_참고표'!$C$55),0)+IFERROR(INDEX($B418:$AT418,1,'번호선택_참고표'!$D$55),0)+IFERROR(INDEX($B418:$AT418,1,'번호선택_참고표'!$E$55),0)+IFERROR(INDEX($B418:$AT418,1,'번호선택_참고표'!$F$55),0)+IFERROR(INDEX($B418:$AT418,1,'번호선택_참고표'!$G$55),0)+IFERROR(INDEX($B418:$AT418,1,'번호선택_참고표'!$H$55),0)</f>
        <v/>
      </c>
      <c r="AW418" s="64">
        <f>IF(OR('번호선택_참고표'!$C$55=$AU418,'번호선택_참고표'!$D$55=$AU418,'번호선택_참고표'!$E$55=$AU418,'번호선택_참고표'!$F$55=$AU418,'번호선택_참고표'!$G$55=$AU418,'번호선택_참고표'!$H$55=$AU418),1,0)</f>
        <v/>
      </c>
      <c r="AX418" s="64">
        <f>IF(AV418=6,6,IF(AND(AV418=5,AW418=1),5,IF(AND(AV418=5,AW418=0),4,IF(AV418=4,3,IF(AV418=3,2,0)))))</f>
        <v/>
      </c>
      <c r="AY418" s="64">
        <f>IF(AV418=6,"1등",IF(AND(AV418=5,AW418=1),"2등",IF(AND(AV418=5,AW418=0),"3등",IF(AV418=4,"4등",IF(AV418=3,"5등","-")))))</f>
        <v/>
      </c>
      <c r="AZ418" s="64">
        <f>AV418*10000+AW418*1000+ROW()</f>
        <v/>
      </c>
      <c r="BB418" s="63" t="inlineStr">
        <is>
          <t>4 5 14 20 22 43</t>
        </is>
      </c>
    </row>
    <row r="419">
      <c r="A419" s="64" t="n">
        <v>418</v>
      </c>
      <c r="B419" t="n">
        <v>0</v>
      </c>
      <c r="C419" t="n">
        <v>0</v>
      </c>
      <c r="D419" t="n">
        <v>0</v>
      </c>
      <c r="E419" t="n">
        <v>0</v>
      </c>
      <c r="F419" t="n">
        <v>0</v>
      </c>
      <c r="G419" t="n">
        <v>0</v>
      </c>
      <c r="H419" t="n">
        <v>0</v>
      </c>
      <c r="I419" t="n">
        <v>0</v>
      </c>
      <c r="J419" t="n">
        <v>0</v>
      </c>
      <c r="K419" t="n">
        <v>0</v>
      </c>
      <c r="L419" t="n">
        <v>1</v>
      </c>
      <c r="M419" t="n">
        <v>0</v>
      </c>
      <c r="N419" t="n">
        <v>1</v>
      </c>
      <c r="O419" t="n">
        <v>0</v>
      </c>
      <c r="P419" t="n">
        <v>1</v>
      </c>
      <c r="Q419" t="n">
        <v>0</v>
      </c>
      <c r="R419" t="n">
        <v>0</v>
      </c>
      <c r="S419" t="n">
        <v>0</v>
      </c>
      <c r="T419" t="n">
        <v>0</v>
      </c>
      <c r="U419" t="n">
        <v>0</v>
      </c>
      <c r="V419" t="n">
        <v>0</v>
      </c>
      <c r="W419" t="n">
        <v>0</v>
      </c>
      <c r="X419" t="n">
        <v>0</v>
      </c>
      <c r="Y419" t="n">
        <v>0</v>
      </c>
      <c r="Z419" t="n">
        <v>0</v>
      </c>
      <c r="AA419" t="n">
        <v>1</v>
      </c>
      <c r="AB419" t="n">
        <v>0</v>
      </c>
      <c r="AC419" t="n">
        <v>1</v>
      </c>
      <c r="AD419" t="n">
        <v>0</v>
      </c>
      <c r="AE419" t="n">
        <v>0</v>
      </c>
      <c r="AF419" t="n">
        <v>0</v>
      </c>
      <c r="AG419" t="n">
        <v>0</v>
      </c>
      <c r="AH419" t="n">
        <v>0</v>
      </c>
      <c r="AI419" t="n">
        <v>1</v>
      </c>
      <c r="AJ419" t="n">
        <v>0</v>
      </c>
      <c r="AK419" t="n">
        <v>0</v>
      </c>
      <c r="AL419" t="n">
        <v>0</v>
      </c>
      <c r="AM419" t="n">
        <v>0</v>
      </c>
      <c r="AN419" t="n">
        <v>0</v>
      </c>
      <c r="AO419" t="n">
        <v>0</v>
      </c>
      <c r="AP419" t="n">
        <v>0</v>
      </c>
      <c r="AQ419" t="n">
        <v>0</v>
      </c>
      <c r="AR419" t="n">
        <v>0</v>
      </c>
      <c r="AS419" t="n">
        <v>0</v>
      </c>
      <c r="AT419" t="n">
        <v>0</v>
      </c>
      <c r="AU419" s="63" t="n">
        <v>31</v>
      </c>
      <c r="AV419" s="64">
        <f>IFERROR(INDEX($B419:$AT419,1,'번호선택_참고표'!$C$55),0)+IFERROR(INDEX($B419:$AT419,1,'번호선택_참고표'!$D$55),0)+IFERROR(INDEX($B419:$AT419,1,'번호선택_참고표'!$E$55),0)+IFERROR(INDEX($B419:$AT419,1,'번호선택_참고표'!$F$55),0)+IFERROR(INDEX($B419:$AT419,1,'번호선택_참고표'!$G$55),0)+IFERROR(INDEX($B419:$AT419,1,'번호선택_참고표'!$H$55),0)</f>
        <v/>
      </c>
      <c r="AW419" s="64">
        <f>IF(OR('번호선택_참고표'!$C$55=$AU419,'번호선택_참고표'!$D$55=$AU419,'번호선택_참고표'!$E$55=$AU419,'번호선택_참고표'!$F$55=$AU419,'번호선택_참고표'!$G$55=$AU419,'번호선택_참고표'!$H$55=$AU419),1,0)</f>
        <v/>
      </c>
      <c r="AX419" s="64">
        <f>IF(AV419=6,6,IF(AND(AV419=5,AW419=1),5,IF(AND(AV419=5,AW419=0),4,IF(AV419=4,3,IF(AV419=3,2,0)))))</f>
        <v/>
      </c>
      <c r="AY419" s="64">
        <f>IF(AV419=6,"1등",IF(AND(AV419=5,AW419=1),"2등",IF(AND(AV419=5,AW419=0),"3등",IF(AV419=4,"4등",IF(AV419=3,"5등","-")))))</f>
        <v/>
      </c>
      <c r="AZ419" s="64">
        <f>AV419*10000+AW419*1000+ROW()</f>
        <v/>
      </c>
      <c r="BB419" s="63" t="inlineStr">
        <is>
          <t>11 13 15 26 28 34</t>
        </is>
      </c>
    </row>
    <row r="420">
      <c r="A420" s="64" t="n">
        <v>419</v>
      </c>
      <c r="B420" t="n">
        <v>0</v>
      </c>
      <c r="C420" t="n">
        <v>1</v>
      </c>
      <c r="D420" t="n">
        <v>0</v>
      </c>
      <c r="E420" t="n">
        <v>0</v>
      </c>
      <c r="F420" t="n">
        <v>0</v>
      </c>
      <c r="G420" t="n">
        <v>0</v>
      </c>
      <c r="H420" t="n">
        <v>0</v>
      </c>
      <c r="I420" t="n">
        <v>0</v>
      </c>
      <c r="J420" t="n">
        <v>0</v>
      </c>
      <c r="K420" t="n">
        <v>0</v>
      </c>
      <c r="L420" t="n">
        <v>1</v>
      </c>
      <c r="M420" t="n">
        <v>0</v>
      </c>
      <c r="N420" t="n">
        <v>1</v>
      </c>
      <c r="O420" t="n">
        <v>1</v>
      </c>
      <c r="P420" t="n">
        <v>0</v>
      </c>
      <c r="Q420" t="n">
        <v>0</v>
      </c>
      <c r="R420" t="n">
        <v>0</v>
      </c>
      <c r="S420" t="n">
        <v>0</v>
      </c>
      <c r="T420" t="n">
        <v>0</v>
      </c>
      <c r="U420" t="n">
        <v>0</v>
      </c>
      <c r="V420" t="n">
        <v>0</v>
      </c>
      <c r="W420" t="n">
        <v>0</v>
      </c>
      <c r="X420" t="n">
        <v>0</v>
      </c>
      <c r="Y420" t="n">
        <v>0</v>
      </c>
      <c r="Z420" t="n">
        <v>0</v>
      </c>
      <c r="AA420" t="n">
        <v>0</v>
      </c>
      <c r="AB420" t="n">
        <v>0</v>
      </c>
      <c r="AC420" t="n">
        <v>1</v>
      </c>
      <c r="AD420" t="n">
        <v>0</v>
      </c>
      <c r="AE420" t="n">
        <v>1</v>
      </c>
      <c r="AF420" t="n">
        <v>0</v>
      </c>
      <c r="AG420" t="n">
        <v>0</v>
      </c>
      <c r="AH420" t="n">
        <v>0</v>
      </c>
      <c r="AI420" t="n">
        <v>0</v>
      </c>
      <c r="AJ420" t="n">
        <v>0</v>
      </c>
      <c r="AK420" t="n">
        <v>0</v>
      </c>
      <c r="AL420" t="n">
        <v>0</v>
      </c>
      <c r="AM420" t="n">
        <v>0</v>
      </c>
      <c r="AN420" t="n">
        <v>0</v>
      </c>
      <c r="AO420" t="n">
        <v>0</v>
      </c>
      <c r="AP420" t="n">
        <v>0</v>
      </c>
      <c r="AQ420" t="n">
        <v>0</v>
      </c>
      <c r="AR420" t="n">
        <v>0</v>
      </c>
      <c r="AS420" t="n">
        <v>0</v>
      </c>
      <c r="AT420" t="n">
        <v>0</v>
      </c>
      <c r="AU420" s="63" t="n">
        <v>7</v>
      </c>
      <c r="AV420" s="64">
        <f>IFERROR(INDEX($B420:$AT420,1,'번호선택_참고표'!$C$55),0)+IFERROR(INDEX($B420:$AT420,1,'번호선택_참고표'!$D$55),0)+IFERROR(INDEX($B420:$AT420,1,'번호선택_참고표'!$E$55),0)+IFERROR(INDEX($B420:$AT420,1,'번호선택_참고표'!$F$55),0)+IFERROR(INDEX($B420:$AT420,1,'번호선택_참고표'!$G$55),0)+IFERROR(INDEX($B420:$AT420,1,'번호선택_참고표'!$H$55),0)</f>
        <v/>
      </c>
      <c r="AW420" s="64">
        <f>IF(OR('번호선택_참고표'!$C$55=$AU420,'번호선택_참고표'!$D$55=$AU420,'번호선택_참고표'!$E$55=$AU420,'번호선택_참고표'!$F$55=$AU420,'번호선택_참고표'!$G$55=$AU420,'번호선택_참고표'!$H$55=$AU420),1,0)</f>
        <v/>
      </c>
      <c r="AX420" s="64">
        <f>IF(AV420=6,6,IF(AND(AV420=5,AW420=1),5,IF(AND(AV420=5,AW420=0),4,IF(AV420=4,3,IF(AV420=3,2,0)))))</f>
        <v/>
      </c>
      <c r="AY420" s="64">
        <f>IF(AV420=6,"1등",IF(AND(AV420=5,AW420=1),"2등",IF(AND(AV420=5,AW420=0),"3등",IF(AV420=4,"4등",IF(AV420=3,"5등","-")))))</f>
        <v/>
      </c>
      <c r="AZ420" s="64">
        <f>AV420*10000+AW420*1000+ROW()</f>
        <v/>
      </c>
      <c r="BB420" s="63" t="inlineStr">
        <is>
          <t>2 11 13 14 28 30</t>
        </is>
      </c>
    </row>
    <row r="421">
      <c r="A421" s="64" t="n">
        <v>420</v>
      </c>
      <c r="B421" t="n">
        <v>0</v>
      </c>
      <c r="C421" t="n">
        <v>0</v>
      </c>
      <c r="D421" t="n">
        <v>0</v>
      </c>
      <c r="E421" t="n">
        <v>1</v>
      </c>
      <c r="F421" t="n">
        <v>0</v>
      </c>
      <c r="G421" t="n">
        <v>0</v>
      </c>
      <c r="H421" t="n">
        <v>0</v>
      </c>
      <c r="I421" t="n">
        <v>0</v>
      </c>
      <c r="J421" t="n">
        <v>1</v>
      </c>
      <c r="K421" t="n">
        <v>1</v>
      </c>
      <c r="L421" t="n">
        <v>0</v>
      </c>
      <c r="M421" t="n">
        <v>0</v>
      </c>
      <c r="N421" t="n">
        <v>0</v>
      </c>
      <c r="O421" t="n">
        <v>0</v>
      </c>
      <c r="P421" t="n">
        <v>0</v>
      </c>
      <c r="Q421" t="n">
        <v>0</v>
      </c>
      <c r="R421" t="n">
        <v>0</v>
      </c>
      <c r="S421" t="n">
        <v>0</v>
      </c>
      <c r="T421" t="n">
        <v>0</v>
      </c>
      <c r="U421" t="n">
        <v>0</v>
      </c>
      <c r="V421" t="n">
        <v>0</v>
      </c>
      <c r="W421" t="n">
        <v>0</v>
      </c>
      <c r="X421" t="n">
        <v>0</v>
      </c>
      <c r="Y421" t="n">
        <v>0</v>
      </c>
      <c r="Z421" t="n">
        <v>0</v>
      </c>
      <c r="AA421" t="n">
        <v>0</v>
      </c>
      <c r="AB421" t="n">
        <v>0</v>
      </c>
      <c r="AC421" t="n">
        <v>0</v>
      </c>
      <c r="AD421" t="n">
        <v>1</v>
      </c>
      <c r="AE421" t="n">
        <v>0</v>
      </c>
      <c r="AF421" t="n">
        <v>1</v>
      </c>
      <c r="AG421" t="n">
        <v>0</v>
      </c>
      <c r="AH421" t="n">
        <v>0</v>
      </c>
      <c r="AI421" t="n">
        <v>1</v>
      </c>
      <c r="AJ421" t="n">
        <v>0</v>
      </c>
      <c r="AK421" t="n">
        <v>0</v>
      </c>
      <c r="AL421" t="n">
        <v>0</v>
      </c>
      <c r="AM421" t="n">
        <v>0</v>
      </c>
      <c r="AN421" t="n">
        <v>0</v>
      </c>
      <c r="AO421" t="n">
        <v>0</v>
      </c>
      <c r="AP421" t="n">
        <v>0</v>
      </c>
      <c r="AQ421" t="n">
        <v>0</v>
      </c>
      <c r="AR421" t="n">
        <v>0</v>
      </c>
      <c r="AS421" t="n">
        <v>0</v>
      </c>
      <c r="AT421" t="n">
        <v>0</v>
      </c>
      <c r="AU421" s="63" t="n">
        <v>27</v>
      </c>
      <c r="AV421" s="64">
        <f>IFERROR(INDEX($B421:$AT421,1,'번호선택_참고표'!$C$55),0)+IFERROR(INDEX($B421:$AT421,1,'번호선택_참고표'!$D$55),0)+IFERROR(INDEX($B421:$AT421,1,'번호선택_참고표'!$E$55),0)+IFERROR(INDEX($B421:$AT421,1,'번호선택_참고표'!$F$55),0)+IFERROR(INDEX($B421:$AT421,1,'번호선택_참고표'!$G$55),0)+IFERROR(INDEX($B421:$AT421,1,'번호선택_참고표'!$H$55),0)</f>
        <v/>
      </c>
      <c r="AW421" s="64">
        <f>IF(OR('번호선택_참고표'!$C$55=$AU421,'번호선택_참고표'!$D$55=$AU421,'번호선택_참고표'!$E$55=$AU421,'번호선택_참고표'!$F$55=$AU421,'번호선택_참고표'!$G$55=$AU421,'번호선택_참고표'!$H$55=$AU421),1,0)</f>
        <v/>
      </c>
      <c r="AX421" s="64">
        <f>IF(AV421=6,6,IF(AND(AV421=5,AW421=1),5,IF(AND(AV421=5,AW421=0),4,IF(AV421=4,3,IF(AV421=3,2,0)))))</f>
        <v/>
      </c>
      <c r="AY421" s="64">
        <f>IF(AV421=6,"1등",IF(AND(AV421=5,AW421=1),"2등",IF(AND(AV421=5,AW421=0),"3등",IF(AV421=4,"4등",IF(AV421=3,"5등","-")))))</f>
        <v/>
      </c>
      <c r="AZ421" s="64">
        <f>AV421*10000+AW421*1000+ROW()</f>
        <v/>
      </c>
      <c r="BB421" s="63" t="inlineStr">
        <is>
          <t>4 9 10 29 31 34</t>
        </is>
      </c>
    </row>
    <row r="422">
      <c r="A422" s="64" t="n">
        <v>421</v>
      </c>
      <c r="B422" t="n">
        <v>0</v>
      </c>
      <c r="C422" t="n">
        <v>0</v>
      </c>
      <c r="D422" t="n">
        <v>0</v>
      </c>
      <c r="E422" t="n">
        <v>0</v>
      </c>
      <c r="F422" t="n">
        <v>0</v>
      </c>
      <c r="G422" t="n">
        <v>1</v>
      </c>
      <c r="H422" t="n">
        <v>0</v>
      </c>
      <c r="I422" t="n">
        <v>0</v>
      </c>
      <c r="J422" t="n">
        <v>0</v>
      </c>
      <c r="K422" t="n">
        <v>0</v>
      </c>
      <c r="L422" t="n">
        <v>1</v>
      </c>
      <c r="M422" t="n">
        <v>0</v>
      </c>
      <c r="N422" t="n">
        <v>0</v>
      </c>
      <c r="O422" t="n">
        <v>0</v>
      </c>
      <c r="P422" t="n">
        <v>0</v>
      </c>
      <c r="Q422" t="n">
        <v>0</v>
      </c>
      <c r="R422" t="n">
        <v>0</v>
      </c>
      <c r="S422" t="n">
        <v>0</v>
      </c>
      <c r="T422" t="n">
        <v>0</v>
      </c>
      <c r="U422" t="n">
        <v>0</v>
      </c>
      <c r="V422" t="n">
        <v>0</v>
      </c>
      <c r="W422" t="n">
        <v>0</v>
      </c>
      <c r="X422" t="n">
        <v>0</v>
      </c>
      <c r="Y422" t="n">
        <v>0</v>
      </c>
      <c r="Z422" t="n">
        <v>0</v>
      </c>
      <c r="AA422" t="n">
        <v>1</v>
      </c>
      <c r="AB422" t="n">
        <v>1</v>
      </c>
      <c r="AC422" t="n">
        <v>1</v>
      </c>
      <c r="AD422" t="n">
        <v>0</v>
      </c>
      <c r="AE422" t="n">
        <v>0</v>
      </c>
      <c r="AF422" t="n">
        <v>0</v>
      </c>
      <c r="AG422" t="n">
        <v>0</v>
      </c>
      <c r="AH422" t="n">
        <v>0</v>
      </c>
      <c r="AI422" t="n">
        <v>0</v>
      </c>
      <c r="AJ422" t="n">
        <v>0</v>
      </c>
      <c r="AK422" t="n">
        <v>0</v>
      </c>
      <c r="AL422" t="n">
        <v>0</v>
      </c>
      <c r="AM422" t="n">
        <v>0</v>
      </c>
      <c r="AN422" t="n">
        <v>0</v>
      </c>
      <c r="AO422" t="n">
        <v>0</v>
      </c>
      <c r="AP422" t="n">
        <v>0</v>
      </c>
      <c r="AQ422" t="n">
        <v>0</v>
      </c>
      <c r="AR422" t="n">
        <v>0</v>
      </c>
      <c r="AS422" t="n">
        <v>1</v>
      </c>
      <c r="AT422" t="n">
        <v>0</v>
      </c>
      <c r="AU422" s="63" t="n">
        <v>30</v>
      </c>
      <c r="AV422" s="64">
        <f>IFERROR(INDEX($B422:$AT422,1,'번호선택_참고표'!$C$55),0)+IFERROR(INDEX($B422:$AT422,1,'번호선택_참고표'!$D$55),0)+IFERROR(INDEX($B422:$AT422,1,'번호선택_참고표'!$E$55),0)+IFERROR(INDEX($B422:$AT422,1,'번호선택_참고표'!$F$55),0)+IFERROR(INDEX($B422:$AT422,1,'번호선택_참고표'!$G$55),0)+IFERROR(INDEX($B422:$AT422,1,'번호선택_참고표'!$H$55),0)</f>
        <v/>
      </c>
      <c r="AW422" s="64">
        <f>IF(OR('번호선택_참고표'!$C$55=$AU422,'번호선택_참고표'!$D$55=$AU422,'번호선택_참고표'!$E$55=$AU422,'번호선택_참고표'!$F$55=$AU422,'번호선택_참고표'!$G$55=$AU422,'번호선택_참고표'!$H$55=$AU422),1,0)</f>
        <v/>
      </c>
      <c r="AX422" s="64">
        <f>IF(AV422=6,6,IF(AND(AV422=5,AW422=1),5,IF(AND(AV422=5,AW422=0),4,IF(AV422=4,3,IF(AV422=3,2,0)))))</f>
        <v/>
      </c>
      <c r="AY422" s="64">
        <f>IF(AV422=6,"1등",IF(AND(AV422=5,AW422=1),"2등",IF(AND(AV422=5,AW422=0),"3등",IF(AV422=4,"4등",IF(AV422=3,"5등","-")))))</f>
        <v/>
      </c>
      <c r="AZ422" s="64">
        <f>AV422*10000+AW422*1000+ROW()</f>
        <v/>
      </c>
      <c r="BB422" s="63" t="inlineStr">
        <is>
          <t>6 11 26 27 28 44</t>
        </is>
      </c>
    </row>
    <row r="423">
      <c r="A423" s="64" t="n">
        <v>422</v>
      </c>
      <c r="B423" t="n">
        <v>0</v>
      </c>
      <c r="C423" t="n">
        <v>0</v>
      </c>
      <c r="D423" t="n">
        <v>0</v>
      </c>
      <c r="E423" t="n">
        <v>0</v>
      </c>
      <c r="F423" t="n">
        <v>0</v>
      </c>
      <c r="G423" t="n">
        <v>0</v>
      </c>
      <c r="H423" t="n">
        <v>0</v>
      </c>
      <c r="I423" t="n">
        <v>1</v>
      </c>
      <c r="J423" t="n">
        <v>0</v>
      </c>
      <c r="K423" t="n">
        <v>0</v>
      </c>
      <c r="L423" t="n">
        <v>0</v>
      </c>
      <c r="M423" t="n">
        <v>0</v>
      </c>
      <c r="N423" t="n">
        <v>0</v>
      </c>
      <c r="O423" t="n">
        <v>0</v>
      </c>
      <c r="P423" t="n">
        <v>1</v>
      </c>
      <c r="Q423" t="n">
        <v>0</v>
      </c>
      <c r="R423" t="n">
        <v>0</v>
      </c>
      <c r="S423" t="n">
        <v>0</v>
      </c>
      <c r="T423" t="n">
        <v>1</v>
      </c>
      <c r="U423" t="n">
        <v>0</v>
      </c>
      <c r="V423" t="n">
        <v>1</v>
      </c>
      <c r="W423" t="n">
        <v>0</v>
      </c>
      <c r="X423" t="n">
        <v>0</v>
      </c>
      <c r="Y423" t="n">
        <v>0</v>
      </c>
      <c r="Z423" t="n">
        <v>0</v>
      </c>
      <c r="AA423" t="n">
        <v>0</v>
      </c>
      <c r="AB423" t="n">
        <v>0</v>
      </c>
      <c r="AC423" t="n">
        <v>0</v>
      </c>
      <c r="AD423" t="n">
        <v>0</v>
      </c>
      <c r="AE423" t="n">
        <v>0</v>
      </c>
      <c r="AF423" t="n">
        <v>0</v>
      </c>
      <c r="AG423" t="n">
        <v>0</v>
      </c>
      <c r="AH423" t="n">
        <v>0</v>
      </c>
      <c r="AI423" t="n">
        <v>1</v>
      </c>
      <c r="AJ423" t="n">
        <v>0</v>
      </c>
      <c r="AK423" t="n">
        <v>0</v>
      </c>
      <c r="AL423" t="n">
        <v>0</v>
      </c>
      <c r="AM423" t="n">
        <v>0</v>
      </c>
      <c r="AN423" t="n">
        <v>0</v>
      </c>
      <c r="AO423" t="n">
        <v>0</v>
      </c>
      <c r="AP423" t="n">
        <v>0</v>
      </c>
      <c r="AQ423" t="n">
        <v>0</v>
      </c>
      <c r="AR423" t="n">
        <v>0</v>
      </c>
      <c r="AS423" t="n">
        <v>1</v>
      </c>
      <c r="AT423" t="n">
        <v>0</v>
      </c>
      <c r="AU423" s="63" t="n">
        <v>12</v>
      </c>
      <c r="AV423" s="64">
        <f>IFERROR(INDEX($B423:$AT423,1,'번호선택_참고표'!$C$55),0)+IFERROR(INDEX($B423:$AT423,1,'번호선택_참고표'!$D$55),0)+IFERROR(INDEX($B423:$AT423,1,'번호선택_참고표'!$E$55),0)+IFERROR(INDEX($B423:$AT423,1,'번호선택_참고표'!$F$55),0)+IFERROR(INDEX($B423:$AT423,1,'번호선택_참고표'!$G$55),0)+IFERROR(INDEX($B423:$AT423,1,'번호선택_참고표'!$H$55),0)</f>
        <v/>
      </c>
      <c r="AW423" s="64">
        <f>IF(OR('번호선택_참고표'!$C$55=$AU423,'번호선택_참고표'!$D$55=$AU423,'번호선택_참고표'!$E$55=$AU423,'번호선택_참고표'!$F$55=$AU423,'번호선택_참고표'!$G$55=$AU423,'번호선택_참고표'!$H$55=$AU423),1,0)</f>
        <v/>
      </c>
      <c r="AX423" s="64">
        <f>IF(AV423=6,6,IF(AND(AV423=5,AW423=1),5,IF(AND(AV423=5,AW423=0),4,IF(AV423=4,3,IF(AV423=3,2,0)))))</f>
        <v/>
      </c>
      <c r="AY423" s="64">
        <f>IF(AV423=6,"1등",IF(AND(AV423=5,AW423=1),"2등",IF(AND(AV423=5,AW423=0),"3등",IF(AV423=4,"4등",IF(AV423=3,"5등","-")))))</f>
        <v/>
      </c>
      <c r="AZ423" s="64">
        <f>AV423*10000+AW423*1000+ROW()</f>
        <v/>
      </c>
      <c r="BB423" s="63" t="inlineStr">
        <is>
          <t>8 15 19 21 34 44</t>
        </is>
      </c>
    </row>
    <row r="424">
      <c r="A424" s="64" t="n">
        <v>423</v>
      </c>
      <c r="B424" t="n">
        <v>1</v>
      </c>
      <c r="C424" t="n">
        <v>0</v>
      </c>
      <c r="D424" t="n">
        <v>0</v>
      </c>
      <c r="E424" t="n">
        <v>0</v>
      </c>
      <c r="F424" t="n">
        <v>0</v>
      </c>
      <c r="G424" t="n">
        <v>0</v>
      </c>
      <c r="H424" t="n">
        <v>0</v>
      </c>
      <c r="I424" t="n">
        <v>0</v>
      </c>
      <c r="J424" t="n">
        <v>0</v>
      </c>
      <c r="K424" t="n">
        <v>0</v>
      </c>
      <c r="L424" t="n">
        <v>0</v>
      </c>
      <c r="M424" t="n">
        <v>0</v>
      </c>
      <c r="N424" t="n">
        <v>0</v>
      </c>
      <c r="O424" t="n">
        <v>0</v>
      </c>
      <c r="P424" t="n">
        <v>0</v>
      </c>
      <c r="Q424" t="n">
        <v>0</v>
      </c>
      <c r="R424" t="n">
        <v>1</v>
      </c>
      <c r="S424" t="n">
        <v>0</v>
      </c>
      <c r="T424" t="n">
        <v>0</v>
      </c>
      <c r="U424" t="n">
        <v>0</v>
      </c>
      <c r="V424" t="n">
        <v>0</v>
      </c>
      <c r="W424" t="n">
        <v>0</v>
      </c>
      <c r="X424" t="n">
        <v>0</v>
      </c>
      <c r="Y424" t="n">
        <v>0</v>
      </c>
      <c r="Z424" t="n">
        <v>0</v>
      </c>
      <c r="AA424" t="n">
        <v>0</v>
      </c>
      <c r="AB424" t="n">
        <v>1</v>
      </c>
      <c r="AC424" t="n">
        <v>1</v>
      </c>
      <c r="AD424" t="n">
        <v>1</v>
      </c>
      <c r="AE424" t="n">
        <v>0</v>
      </c>
      <c r="AF424" t="n">
        <v>0</v>
      </c>
      <c r="AG424" t="n">
        <v>0</v>
      </c>
      <c r="AH424" t="n">
        <v>0</v>
      </c>
      <c r="AI424" t="n">
        <v>0</v>
      </c>
      <c r="AJ424" t="n">
        <v>0</v>
      </c>
      <c r="AK424" t="n">
        <v>0</v>
      </c>
      <c r="AL424" t="n">
        <v>0</v>
      </c>
      <c r="AM424" t="n">
        <v>0</v>
      </c>
      <c r="AN424" t="n">
        <v>0</v>
      </c>
      <c r="AO424" t="n">
        <v>1</v>
      </c>
      <c r="AP424" t="n">
        <v>0</v>
      </c>
      <c r="AQ424" t="n">
        <v>0</v>
      </c>
      <c r="AR424" t="n">
        <v>0</v>
      </c>
      <c r="AS424" t="n">
        <v>0</v>
      </c>
      <c r="AT424" t="n">
        <v>0</v>
      </c>
      <c r="AU424" s="63" t="n">
        <v>5</v>
      </c>
      <c r="AV424" s="64">
        <f>IFERROR(INDEX($B424:$AT424,1,'번호선택_참고표'!$C$55),0)+IFERROR(INDEX($B424:$AT424,1,'번호선택_참고표'!$D$55),0)+IFERROR(INDEX($B424:$AT424,1,'번호선택_참고표'!$E$55),0)+IFERROR(INDEX($B424:$AT424,1,'번호선택_참고표'!$F$55),0)+IFERROR(INDEX($B424:$AT424,1,'번호선택_참고표'!$G$55),0)+IFERROR(INDEX($B424:$AT424,1,'번호선택_참고표'!$H$55),0)</f>
        <v/>
      </c>
      <c r="AW424" s="64">
        <f>IF(OR('번호선택_참고표'!$C$55=$AU424,'번호선택_참고표'!$D$55=$AU424,'번호선택_참고표'!$E$55=$AU424,'번호선택_참고표'!$F$55=$AU424,'번호선택_참고표'!$G$55=$AU424,'번호선택_참고표'!$H$55=$AU424),1,0)</f>
        <v/>
      </c>
      <c r="AX424" s="64">
        <f>IF(AV424=6,6,IF(AND(AV424=5,AW424=1),5,IF(AND(AV424=5,AW424=0),4,IF(AV424=4,3,IF(AV424=3,2,0)))))</f>
        <v/>
      </c>
      <c r="AY424" s="64">
        <f>IF(AV424=6,"1등",IF(AND(AV424=5,AW424=1),"2등",IF(AND(AV424=5,AW424=0),"3등",IF(AV424=4,"4등",IF(AV424=3,"5등","-")))))</f>
        <v/>
      </c>
      <c r="AZ424" s="64">
        <f>AV424*10000+AW424*1000+ROW()</f>
        <v/>
      </c>
      <c r="BB424" s="63" t="inlineStr">
        <is>
          <t>1 17 27 28 29 40</t>
        </is>
      </c>
    </row>
    <row r="425">
      <c r="A425" s="64" t="n">
        <v>424</v>
      </c>
      <c r="B425" t="n">
        <v>0</v>
      </c>
      <c r="C425" t="n">
        <v>0</v>
      </c>
      <c r="D425" t="n">
        <v>0</v>
      </c>
      <c r="E425" t="n">
        <v>0</v>
      </c>
      <c r="F425" t="n">
        <v>0</v>
      </c>
      <c r="G425" t="n">
        <v>0</v>
      </c>
      <c r="H425" t="n">
        <v>0</v>
      </c>
      <c r="I425" t="n">
        <v>0</v>
      </c>
      <c r="J425" t="n">
        <v>0</v>
      </c>
      <c r="K425" t="n">
        <v>1</v>
      </c>
      <c r="L425" t="n">
        <v>1</v>
      </c>
      <c r="M425" t="n">
        <v>0</v>
      </c>
      <c r="N425" t="n">
        <v>0</v>
      </c>
      <c r="O425" t="n">
        <v>0</v>
      </c>
      <c r="P425" t="n">
        <v>0</v>
      </c>
      <c r="Q425" t="n">
        <v>0</v>
      </c>
      <c r="R425" t="n">
        <v>0</v>
      </c>
      <c r="S425" t="n">
        <v>0</v>
      </c>
      <c r="T425" t="n">
        <v>0</v>
      </c>
      <c r="U425" t="n">
        <v>0</v>
      </c>
      <c r="V425" t="n">
        <v>0</v>
      </c>
      <c r="W425" t="n">
        <v>0</v>
      </c>
      <c r="X425" t="n">
        <v>0</v>
      </c>
      <c r="Y425" t="n">
        <v>0</v>
      </c>
      <c r="Z425" t="n">
        <v>0</v>
      </c>
      <c r="AA425" t="n">
        <v>1</v>
      </c>
      <c r="AB425" t="n">
        <v>0</v>
      </c>
      <c r="AC425" t="n">
        <v>0</v>
      </c>
      <c r="AD425" t="n">
        <v>0</v>
      </c>
      <c r="AE425" t="n">
        <v>0</v>
      </c>
      <c r="AF425" t="n">
        <v>1</v>
      </c>
      <c r="AG425" t="n">
        <v>0</v>
      </c>
      <c r="AH425" t="n">
        <v>0</v>
      </c>
      <c r="AI425" t="n">
        <v>1</v>
      </c>
      <c r="AJ425" t="n">
        <v>0</v>
      </c>
      <c r="AK425" t="n">
        <v>0</v>
      </c>
      <c r="AL425" t="n">
        <v>0</v>
      </c>
      <c r="AM425" t="n">
        <v>0</v>
      </c>
      <c r="AN425" t="n">
        <v>0</v>
      </c>
      <c r="AO425" t="n">
        <v>0</v>
      </c>
      <c r="AP425" t="n">
        <v>0</v>
      </c>
      <c r="AQ425" t="n">
        <v>0</v>
      </c>
      <c r="AR425" t="n">
        <v>0</v>
      </c>
      <c r="AS425" t="n">
        <v>1</v>
      </c>
      <c r="AT425" t="n">
        <v>0</v>
      </c>
      <c r="AU425" s="63" t="n">
        <v>30</v>
      </c>
      <c r="AV425" s="64">
        <f>IFERROR(INDEX($B425:$AT425,1,'번호선택_참고표'!$C$55),0)+IFERROR(INDEX($B425:$AT425,1,'번호선택_참고표'!$D$55),0)+IFERROR(INDEX($B425:$AT425,1,'번호선택_참고표'!$E$55),0)+IFERROR(INDEX($B425:$AT425,1,'번호선택_참고표'!$F$55),0)+IFERROR(INDEX($B425:$AT425,1,'번호선택_참고표'!$G$55),0)+IFERROR(INDEX($B425:$AT425,1,'번호선택_참고표'!$H$55),0)</f>
        <v/>
      </c>
      <c r="AW425" s="64">
        <f>IF(OR('번호선택_참고표'!$C$55=$AU425,'번호선택_참고표'!$D$55=$AU425,'번호선택_참고표'!$E$55=$AU425,'번호선택_참고표'!$F$55=$AU425,'번호선택_참고표'!$G$55=$AU425,'번호선택_참고표'!$H$55=$AU425),1,0)</f>
        <v/>
      </c>
      <c r="AX425" s="64">
        <f>IF(AV425=6,6,IF(AND(AV425=5,AW425=1),5,IF(AND(AV425=5,AW425=0),4,IF(AV425=4,3,IF(AV425=3,2,0)))))</f>
        <v/>
      </c>
      <c r="AY425" s="64">
        <f>IF(AV425=6,"1등",IF(AND(AV425=5,AW425=1),"2등",IF(AND(AV425=5,AW425=0),"3등",IF(AV425=4,"4등",IF(AV425=3,"5등","-")))))</f>
        <v/>
      </c>
      <c r="AZ425" s="64">
        <f>AV425*10000+AW425*1000+ROW()</f>
        <v/>
      </c>
      <c r="BB425" s="63" t="inlineStr">
        <is>
          <t>10 11 26 31 34 44</t>
        </is>
      </c>
    </row>
    <row r="426">
      <c r="A426" s="64" t="n">
        <v>425</v>
      </c>
      <c r="B426" t="n">
        <v>0</v>
      </c>
      <c r="C426" t="n">
        <v>0</v>
      </c>
      <c r="D426" t="n">
        <v>0</v>
      </c>
      <c r="E426" t="n">
        <v>0</v>
      </c>
      <c r="F426" t="n">
        <v>0</v>
      </c>
      <c r="G426" t="n">
        <v>0</v>
      </c>
      <c r="H426" t="n">
        <v>0</v>
      </c>
      <c r="I426" t="n">
        <v>1</v>
      </c>
      <c r="J426" t="n">
        <v>0</v>
      </c>
      <c r="K426" t="n">
        <v>1</v>
      </c>
      <c r="L426" t="n">
        <v>0</v>
      </c>
      <c r="M426" t="n">
        <v>0</v>
      </c>
      <c r="N426" t="n">
        <v>0</v>
      </c>
      <c r="O426" t="n">
        <v>1</v>
      </c>
      <c r="P426" t="n">
        <v>0</v>
      </c>
      <c r="Q426" t="n">
        <v>0</v>
      </c>
      <c r="R426" t="n">
        <v>0</v>
      </c>
      <c r="S426" t="n">
        <v>0</v>
      </c>
      <c r="T426" t="n">
        <v>0</v>
      </c>
      <c r="U426" t="n">
        <v>0</v>
      </c>
      <c r="V426" t="n">
        <v>0</v>
      </c>
      <c r="W426" t="n">
        <v>0</v>
      </c>
      <c r="X426" t="n">
        <v>0</v>
      </c>
      <c r="Y426" t="n">
        <v>0</v>
      </c>
      <c r="Z426" t="n">
        <v>0</v>
      </c>
      <c r="AA426" t="n">
        <v>0</v>
      </c>
      <c r="AB426" t="n">
        <v>1</v>
      </c>
      <c r="AC426" t="n">
        <v>0</v>
      </c>
      <c r="AD426" t="n">
        <v>0</v>
      </c>
      <c r="AE426" t="n">
        <v>0</v>
      </c>
      <c r="AF426" t="n">
        <v>0</v>
      </c>
      <c r="AG426" t="n">
        <v>0</v>
      </c>
      <c r="AH426" t="n">
        <v>1</v>
      </c>
      <c r="AI426" t="n">
        <v>0</v>
      </c>
      <c r="AJ426" t="n">
        <v>0</v>
      </c>
      <c r="AK426" t="n">
        <v>0</v>
      </c>
      <c r="AL426" t="n">
        <v>0</v>
      </c>
      <c r="AM426" t="n">
        <v>1</v>
      </c>
      <c r="AN426" t="n">
        <v>0</v>
      </c>
      <c r="AO426" t="n">
        <v>0</v>
      </c>
      <c r="AP426" t="n">
        <v>0</v>
      </c>
      <c r="AQ426" t="n">
        <v>0</v>
      </c>
      <c r="AR426" t="n">
        <v>0</v>
      </c>
      <c r="AS426" t="n">
        <v>0</v>
      </c>
      <c r="AT426" t="n">
        <v>0</v>
      </c>
      <c r="AU426" s="63" t="n">
        <v>3</v>
      </c>
      <c r="AV426" s="64">
        <f>IFERROR(INDEX($B426:$AT426,1,'번호선택_참고표'!$C$55),0)+IFERROR(INDEX($B426:$AT426,1,'번호선택_참고표'!$D$55),0)+IFERROR(INDEX($B426:$AT426,1,'번호선택_참고표'!$E$55),0)+IFERROR(INDEX($B426:$AT426,1,'번호선택_참고표'!$F$55),0)+IFERROR(INDEX($B426:$AT426,1,'번호선택_참고표'!$G$55),0)+IFERROR(INDEX($B426:$AT426,1,'번호선택_참고표'!$H$55),0)</f>
        <v/>
      </c>
      <c r="AW426" s="64">
        <f>IF(OR('번호선택_참고표'!$C$55=$AU426,'번호선택_참고표'!$D$55=$AU426,'번호선택_참고표'!$E$55=$AU426,'번호선택_참고표'!$F$55=$AU426,'번호선택_참고표'!$G$55=$AU426,'번호선택_참고표'!$H$55=$AU426),1,0)</f>
        <v/>
      </c>
      <c r="AX426" s="64">
        <f>IF(AV426=6,6,IF(AND(AV426=5,AW426=1),5,IF(AND(AV426=5,AW426=0),4,IF(AV426=4,3,IF(AV426=3,2,0)))))</f>
        <v/>
      </c>
      <c r="AY426" s="64">
        <f>IF(AV426=6,"1등",IF(AND(AV426=5,AW426=1),"2등",IF(AND(AV426=5,AW426=0),"3등",IF(AV426=4,"4등",IF(AV426=3,"5등","-")))))</f>
        <v/>
      </c>
      <c r="AZ426" s="64">
        <f>AV426*10000+AW426*1000+ROW()</f>
        <v/>
      </c>
      <c r="BB426" s="63" t="inlineStr">
        <is>
          <t>8 10 14 27 33 38</t>
        </is>
      </c>
    </row>
    <row r="427">
      <c r="A427" s="64" t="n">
        <v>426</v>
      </c>
      <c r="B427" t="n">
        <v>0</v>
      </c>
      <c r="C427" t="n">
        <v>0</v>
      </c>
      <c r="D427" t="n">
        <v>0</v>
      </c>
      <c r="E427" t="n">
        <v>1</v>
      </c>
      <c r="F427" t="n">
        <v>0</v>
      </c>
      <c r="G427" t="n">
        <v>0</v>
      </c>
      <c r="H427" t="n">
        <v>0</v>
      </c>
      <c r="I427" t="n">
        <v>0</v>
      </c>
      <c r="J427" t="n">
        <v>0</v>
      </c>
      <c r="K427" t="n">
        <v>0</v>
      </c>
      <c r="L427" t="n">
        <v>0</v>
      </c>
      <c r="M427" t="n">
        <v>0</v>
      </c>
      <c r="N427" t="n">
        <v>0</v>
      </c>
      <c r="O427" t="n">
        <v>0</v>
      </c>
      <c r="P427" t="n">
        <v>0</v>
      </c>
      <c r="Q427" t="n">
        <v>0</v>
      </c>
      <c r="R427" t="n">
        <v>1</v>
      </c>
      <c r="S427" t="n">
        <v>1</v>
      </c>
      <c r="T427" t="n">
        <v>0</v>
      </c>
      <c r="U427" t="n">
        <v>0</v>
      </c>
      <c r="V427" t="n">
        <v>0</v>
      </c>
      <c r="W427" t="n">
        <v>0</v>
      </c>
      <c r="X427" t="n">
        <v>0</v>
      </c>
      <c r="Y427" t="n">
        <v>0</v>
      </c>
      <c r="Z427" t="n">
        <v>0</v>
      </c>
      <c r="AA427" t="n">
        <v>0</v>
      </c>
      <c r="AB427" t="n">
        <v>1</v>
      </c>
      <c r="AC427" t="n">
        <v>0</v>
      </c>
      <c r="AD427" t="n">
        <v>0</v>
      </c>
      <c r="AE427" t="n">
        <v>0</v>
      </c>
      <c r="AF427" t="n">
        <v>0</v>
      </c>
      <c r="AG427" t="n">
        <v>0</v>
      </c>
      <c r="AH427" t="n">
        <v>0</v>
      </c>
      <c r="AI427" t="n">
        <v>0</v>
      </c>
      <c r="AJ427" t="n">
        <v>0</v>
      </c>
      <c r="AK427" t="n">
        <v>0</v>
      </c>
      <c r="AL427" t="n">
        <v>0</v>
      </c>
      <c r="AM427" t="n">
        <v>0</v>
      </c>
      <c r="AN427" t="n">
        <v>1</v>
      </c>
      <c r="AO427" t="n">
        <v>0</v>
      </c>
      <c r="AP427" t="n">
        <v>0</v>
      </c>
      <c r="AQ427" t="n">
        <v>0</v>
      </c>
      <c r="AR427" t="n">
        <v>1</v>
      </c>
      <c r="AS427" t="n">
        <v>0</v>
      </c>
      <c r="AT427" t="n">
        <v>0</v>
      </c>
      <c r="AU427" s="63" t="n">
        <v>19</v>
      </c>
      <c r="AV427" s="64">
        <f>IFERROR(INDEX($B427:$AT427,1,'번호선택_참고표'!$C$55),0)+IFERROR(INDEX($B427:$AT427,1,'번호선택_참고표'!$D$55),0)+IFERROR(INDEX($B427:$AT427,1,'번호선택_참고표'!$E$55),0)+IFERROR(INDEX($B427:$AT427,1,'번호선택_참고표'!$F$55),0)+IFERROR(INDEX($B427:$AT427,1,'번호선택_참고표'!$G$55),0)+IFERROR(INDEX($B427:$AT427,1,'번호선택_참고표'!$H$55),0)</f>
        <v/>
      </c>
      <c r="AW427" s="64">
        <f>IF(OR('번호선택_참고표'!$C$55=$AU427,'번호선택_참고표'!$D$55=$AU427,'번호선택_참고표'!$E$55=$AU427,'번호선택_참고표'!$F$55=$AU427,'번호선택_참고표'!$G$55=$AU427,'번호선택_참고표'!$H$55=$AU427),1,0)</f>
        <v/>
      </c>
      <c r="AX427" s="64">
        <f>IF(AV427=6,6,IF(AND(AV427=5,AW427=1),5,IF(AND(AV427=5,AW427=0),4,IF(AV427=4,3,IF(AV427=3,2,0)))))</f>
        <v/>
      </c>
      <c r="AY427" s="64">
        <f>IF(AV427=6,"1등",IF(AND(AV427=5,AW427=1),"2등",IF(AND(AV427=5,AW427=0),"3등",IF(AV427=4,"4등",IF(AV427=3,"5등","-")))))</f>
        <v/>
      </c>
      <c r="AZ427" s="64">
        <f>AV427*10000+AW427*1000+ROW()</f>
        <v/>
      </c>
      <c r="BB427" s="63" t="inlineStr">
        <is>
          <t>4 17 18 27 39 43</t>
        </is>
      </c>
    </row>
    <row r="428">
      <c r="A428" s="64" t="n">
        <v>427</v>
      </c>
      <c r="B428" t="n">
        <v>0</v>
      </c>
      <c r="C428" t="n">
        <v>0</v>
      </c>
      <c r="D428" t="n">
        <v>0</v>
      </c>
      <c r="E428" t="n">
        <v>0</v>
      </c>
      <c r="F428" t="n">
        <v>0</v>
      </c>
      <c r="G428" t="n">
        <v>1</v>
      </c>
      <c r="H428" t="n">
        <v>1</v>
      </c>
      <c r="I428" t="n">
        <v>0</v>
      </c>
      <c r="J428" t="n">
        <v>0</v>
      </c>
      <c r="K428" t="n">
        <v>0</v>
      </c>
      <c r="L428" t="n">
        <v>0</v>
      </c>
      <c r="M428" t="n">
        <v>0</v>
      </c>
      <c r="N428" t="n">
        <v>0</v>
      </c>
      <c r="O428" t="n">
        <v>0</v>
      </c>
      <c r="P428" t="n">
        <v>1</v>
      </c>
      <c r="Q428" t="n">
        <v>0</v>
      </c>
      <c r="R428" t="n">
        <v>0</v>
      </c>
      <c r="S428" t="n">
        <v>0</v>
      </c>
      <c r="T428" t="n">
        <v>0</v>
      </c>
      <c r="U428" t="n">
        <v>0</v>
      </c>
      <c r="V428" t="n">
        <v>0</v>
      </c>
      <c r="W428" t="n">
        <v>0</v>
      </c>
      <c r="X428" t="n">
        <v>0</v>
      </c>
      <c r="Y428" t="n">
        <v>1</v>
      </c>
      <c r="Z428" t="n">
        <v>0</v>
      </c>
      <c r="AA428" t="n">
        <v>0</v>
      </c>
      <c r="AB428" t="n">
        <v>0</v>
      </c>
      <c r="AC428" t="n">
        <v>1</v>
      </c>
      <c r="AD428" t="n">
        <v>0</v>
      </c>
      <c r="AE428" t="n">
        <v>1</v>
      </c>
      <c r="AF428" t="n">
        <v>0</v>
      </c>
      <c r="AG428" t="n">
        <v>0</v>
      </c>
      <c r="AH428" t="n">
        <v>0</v>
      </c>
      <c r="AI428" t="n">
        <v>0</v>
      </c>
      <c r="AJ428" t="n">
        <v>0</v>
      </c>
      <c r="AK428" t="n">
        <v>0</v>
      </c>
      <c r="AL428" t="n">
        <v>0</v>
      </c>
      <c r="AM428" t="n">
        <v>0</v>
      </c>
      <c r="AN428" t="n">
        <v>0</v>
      </c>
      <c r="AO428" t="n">
        <v>0</v>
      </c>
      <c r="AP428" t="n">
        <v>0</v>
      </c>
      <c r="AQ428" t="n">
        <v>0</v>
      </c>
      <c r="AR428" t="n">
        <v>0</v>
      </c>
      <c r="AS428" t="n">
        <v>0</v>
      </c>
      <c r="AT428" t="n">
        <v>0</v>
      </c>
      <c r="AU428" s="63" t="n">
        <v>21</v>
      </c>
      <c r="AV428" s="64">
        <f>IFERROR(INDEX($B428:$AT428,1,'번호선택_참고표'!$C$55),0)+IFERROR(INDEX($B428:$AT428,1,'번호선택_참고표'!$D$55),0)+IFERROR(INDEX($B428:$AT428,1,'번호선택_참고표'!$E$55),0)+IFERROR(INDEX($B428:$AT428,1,'번호선택_참고표'!$F$55),0)+IFERROR(INDEX($B428:$AT428,1,'번호선택_참고표'!$G$55),0)+IFERROR(INDEX($B428:$AT428,1,'번호선택_참고표'!$H$55),0)</f>
        <v/>
      </c>
      <c r="AW428" s="64">
        <f>IF(OR('번호선택_참고표'!$C$55=$AU428,'번호선택_참고표'!$D$55=$AU428,'번호선택_참고표'!$E$55=$AU428,'번호선택_참고표'!$F$55=$AU428,'번호선택_참고표'!$G$55=$AU428,'번호선택_참고표'!$H$55=$AU428),1,0)</f>
        <v/>
      </c>
      <c r="AX428" s="64">
        <f>IF(AV428=6,6,IF(AND(AV428=5,AW428=1),5,IF(AND(AV428=5,AW428=0),4,IF(AV428=4,3,IF(AV428=3,2,0)))))</f>
        <v/>
      </c>
      <c r="AY428" s="64">
        <f>IF(AV428=6,"1등",IF(AND(AV428=5,AW428=1),"2등",IF(AND(AV428=5,AW428=0),"3등",IF(AV428=4,"4등",IF(AV428=3,"5등","-")))))</f>
        <v/>
      </c>
      <c r="AZ428" s="64">
        <f>AV428*10000+AW428*1000+ROW()</f>
        <v/>
      </c>
      <c r="BB428" s="63" t="inlineStr">
        <is>
          <t>6 7 15 24 28 30</t>
        </is>
      </c>
    </row>
    <row r="429">
      <c r="A429" s="64" t="n">
        <v>428</v>
      </c>
      <c r="B429" t="n">
        <v>0</v>
      </c>
      <c r="C429" t="n">
        <v>0</v>
      </c>
      <c r="D429" t="n">
        <v>0</v>
      </c>
      <c r="E429" t="n">
        <v>0</v>
      </c>
      <c r="F429" t="n">
        <v>0</v>
      </c>
      <c r="G429" t="n">
        <v>0</v>
      </c>
      <c r="H429" t="n">
        <v>0</v>
      </c>
      <c r="I429" t="n">
        <v>0</v>
      </c>
      <c r="J429" t="n">
        <v>0</v>
      </c>
      <c r="K429" t="n">
        <v>0</v>
      </c>
      <c r="L429" t="n">
        <v>0</v>
      </c>
      <c r="M429" t="n">
        <v>1</v>
      </c>
      <c r="N429" t="n">
        <v>0</v>
      </c>
      <c r="O429" t="n">
        <v>0</v>
      </c>
      <c r="P429" t="n">
        <v>0</v>
      </c>
      <c r="Q429" t="n">
        <v>1</v>
      </c>
      <c r="R429" t="n">
        <v>0</v>
      </c>
      <c r="S429" t="n">
        <v>0</v>
      </c>
      <c r="T429" t="n">
        <v>1</v>
      </c>
      <c r="U429" t="n">
        <v>0</v>
      </c>
      <c r="V429" t="n">
        <v>0</v>
      </c>
      <c r="W429" t="n">
        <v>1</v>
      </c>
      <c r="X429" t="n">
        <v>0</v>
      </c>
      <c r="Y429" t="n">
        <v>0</v>
      </c>
      <c r="Z429" t="n">
        <v>0</v>
      </c>
      <c r="AA429" t="n">
        <v>0</v>
      </c>
      <c r="AB429" t="n">
        <v>0</v>
      </c>
      <c r="AC429" t="n">
        <v>0</v>
      </c>
      <c r="AD429" t="n">
        <v>0</v>
      </c>
      <c r="AE429" t="n">
        <v>0</v>
      </c>
      <c r="AF429" t="n">
        <v>0</v>
      </c>
      <c r="AG429" t="n">
        <v>0</v>
      </c>
      <c r="AH429" t="n">
        <v>0</v>
      </c>
      <c r="AI429" t="n">
        <v>0</v>
      </c>
      <c r="AJ429" t="n">
        <v>0</v>
      </c>
      <c r="AK429" t="n">
        <v>0</v>
      </c>
      <c r="AL429" t="n">
        <v>1</v>
      </c>
      <c r="AM429" t="n">
        <v>0</v>
      </c>
      <c r="AN429" t="n">
        <v>0</v>
      </c>
      <c r="AO429" t="n">
        <v>1</v>
      </c>
      <c r="AP429" t="n">
        <v>0</v>
      </c>
      <c r="AQ429" t="n">
        <v>0</v>
      </c>
      <c r="AR429" t="n">
        <v>0</v>
      </c>
      <c r="AS429" t="n">
        <v>0</v>
      </c>
      <c r="AT429" t="n">
        <v>0</v>
      </c>
      <c r="AU429" s="63" t="n">
        <v>8</v>
      </c>
      <c r="AV429" s="64">
        <f>IFERROR(INDEX($B429:$AT429,1,'번호선택_참고표'!$C$55),0)+IFERROR(INDEX($B429:$AT429,1,'번호선택_참고표'!$D$55),0)+IFERROR(INDEX($B429:$AT429,1,'번호선택_참고표'!$E$55),0)+IFERROR(INDEX($B429:$AT429,1,'번호선택_참고표'!$F$55),0)+IFERROR(INDEX($B429:$AT429,1,'번호선택_참고표'!$G$55),0)+IFERROR(INDEX($B429:$AT429,1,'번호선택_참고표'!$H$55),0)</f>
        <v/>
      </c>
      <c r="AW429" s="64">
        <f>IF(OR('번호선택_참고표'!$C$55=$AU429,'번호선택_참고표'!$D$55=$AU429,'번호선택_참고표'!$E$55=$AU429,'번호선택_참고표'!$F$55=$AU429,'번호선택_참고표'!$G$55=$AU429,'번호선택_참고표'!$H$55=$AU429),1,0)</f>
        <v/>
      </c>
      <c r="AX429" s="64">
        <f>IF(AV429=6,6,IF(AND(AV429=5,AW429=1),5,IF(AND(AV429=5,AW429=0),4,IF(AV429=4,3,IF(AV429=3,2,0)))))</f>
        <v/>
      </c>
      <c r="AY429" s="64">
        <f>IF(AV429=6,"1등",IF(AND(AV429=5,AW429=1),"2등",IF(AND(AV429=5,AW429=0),"3등",IF(AV429=4,"4등",IF(AV429=3,"5등","-")))))</f>
        <v/>
      </c>
      <c r="AZ429" s="64">
        <f>AV429*10000+AW429*1000+ROW()</f>
        <v/>
      </c>
      <c r="BB429" s="63" t="inlineStr">
        <is>
          <t>12 16 19 22 37 40</t>
        </is>
      </c>
    </row>
    <row r="430">
      <c r="A430" s="64" t="n">
        <v>429</v>
      </c>
      <c r="B430" t="n">
        <v>0</v>
      </c>
      <c r="C430" t="n">
        <v>0</v>
      </c>
      <c r="D430" t="n">
        <v>1</v>
      </c>
      <c r="E430" t="n">
        <v>0</v>
      </c>
      <c r="F430" t="n">
        <v>0</v>
      </c>
      <c r="G430" t="n">
        <v>0</v>
      </c>
      <c r="H430" t="n">
        <v>0</v>
      </c>
      <c r="I430" t="n">
        <v>0</v>
      </c>
      <c r="J430" t="n">
        <v>0</v>
      </c>
      <c r="K430" t="n">
        <v>0</v>
      </c>
      <c r="L430" t="n">
        <v>0</v>
      </c>
      <c r="M430" t="n">
        <v>0</v>
      </c>
      <c r="N430" t="n">
        <v>0</v>
      </c>
      <c r="O430" t="n">
        <v>0</v>
      </c>
      <c r="P430" t="n">
        <v>0</v>
      </c>
      <c r="Q430" t="n">
        <v>0</v>
      </c>
      <c r="R430" t="n">
        <v>0</v>
      </c>
      <c r="S430" t="n">
        <v>0</v>
      </c>
      <c r="T430" t="n">
        <v>0</v>
      </c>
      <c r="U430" t="n">
        <v>0</v>
      </c>
      <c r="V430" t="n">
        <v>0</v>
      </c>
      <c r="W430" t="n">
        <v>0</v>
      </c>
      <c r="X430" t="n">
        <v>1</v>
      </c>
      <c r="Y430" t="n">
        <v>0</v>
      </c>
      <c r="Z430" t="n">
        <v>0</v>
      </c>
      <c r="AA430" t="n">
        <v>0</v>
      </c>
      <c r="AB430" t="n">
        <v>0</v>
      </c>
      <c r="AC430" t="n">
        <v>1</v>
      </c>
      <c r="AD430" t="n">
        <v>0</v>
      </c>
      <c r="AE430" t="n">
        <v>0</v>
      </c>
      <c r="AF430" t="n">
        <v>0</v>
      </c>
      <c r="AG430" t="n">
        <v>0</v>
      </c>
      <c r="AH430" t="n">
        <v>0</v>
      </c>
      <c r="AI430" t="n">
        <v>1</v>
      </c>
      <c r="AJ430" t="n">
        <v>0</v>
      </c>
      <c r="AK430" t="n">
        <v>0</v>
      </c>
      <c r="AL430" t="n">
        <v>0</v>
      </c>
      <c r="AM430" t="n">
        <v>0</v>
      </c>
      <c r="AN430" t="n">
        <v>1</v>
      </c>
      <c r="AO430" t="n">
        <v>0</v>
      </c>
      <c r="AP430" t="n">
        <v>0</v>
      </c>
      <c r="AQ430" t="n">
        <v>1</v>
      </c>
      <c r="AR430" t="n">
        <v>0</v>
      </c>
      <c r="AS430" t="n">
        <v>0</v>
      </c>
      <c r="AT430" t="n">
        <v>0</v>
      </c>
      <c r="AU430" s="63" t="n">
        <v>16</v>
      </c>
      <c r="AV430" s="64">
        <f>IFERROR(INDEX($B430:$AT430,1,'번호선택_참고표'!$C$55),0)+IFERROR(INDEX($B430:$AT430,1,'번호선택_참고표'!$D$55),0)+IFERROR(INDEX($B430:$AT430,1,'번호선택_참고표'!$E$55),0)+IFERROR(INDEX($B430:$AT430,1,'번호선택_참고표'!$F$55),0)+IFERROR(INDEX($B430:$AT430,1,'번호선택_참고표'!$G$55),0)+IFERROR(INDEX($B430:$AT430,1,'번호선택_참고표'!$H$55),0)</f>
        <v/>
      </c>
      <c r="AW430" s="64">
        <f>IF(OR('번호선택_참고표'!$C$55=$AU430,'번호선택_참고표'!$D$55=$AU430,'번호선택_참고표'!$E$55=$AU430,'번호선택_참고표'!$F$55=$AU430,'번호선택_참고표'!$G$55=$AU430,'번호선택_참고표'!$H$55=$AU430),1,0)</f>
        <v/>
      </c>
      <c r="AX430" s="64">
        <f>IF(AV430=6,6,IF(AND(AV430=5,AW430=1),5,IF(AND(AV430=5,AW430=0),4,IF(AV430=4,3,IF(AV430=3,2,0)))))</f>
        <v/>
      </c>
      <c r="AY430" s="64">
        <f>IF(AV430=6,"1등",IF(AND(AV430=5,AW430=1),"2등",IF(AND(AV430=5,AW430=0),"3등",IF(AV430=4,"4등",IF(AV430=3,"5등","-")))))</f>
        <v/>
      </c>
      <c r="AZ430" s="64">
        <f>AV430*10000+AW430*1000+ROW()</f>
        <v/>
      </c>
      <c r="BB430" s="63" t="inlineStr">
        <is>
          <t>3 23 28 34 39 42</t>
        </is>
      </c>
    </row>
    <row r="431">
      <c r="A431" s="64" t="n">
        <v>430</v>
      </c>
      <c r="B431" t="n">
        <v>1</v>
      </c>
      <c r="C431" t="n">
        <v>0</v>
      </c>
      <c r="D431" t="n">
        <v>1</v>
      </c>
      <c r="E431" t="n">
        <v>0</v>
      </c>
      <c r="F431" t="n">
        <v>0</v>
      </c>
      <c r="G431" t="n">
        <v>0</v>
      </c>
      <c r="H431" t="n">
        <v>0</v>
      </c>
      <c r="I431" t="n">
        <v>0</v>
      </c>
      <c r="J431" t="n">
        <v>0</v>
      </c>
      <c r="K431" t="n">
        <v>0</v>
      </c>
      <c r="L431" t="n">
        <v>0</v>
      </c>
      <c r="M431" t="n">
        <v>0</v>
      </c>
      <c r="N431" t="n">
        <v>0</v>
      </c>
      <c r="O431" t="n">
        <v>0</v>
      </c>
      <c r="P431" t="n">
        <v>0</v>
      </c>
      <c r="Q431" t="n">
        <v>1</v>
      </c>
      <c r="R431" t="n">
        <v>0</v>
      </c>
      <c r="S431" t="n">
        <v>1</v>
      </c>
      <c r="T431" t="n">
        <v>0</v>
      </c>
      <c r="U431" t="n">
        <v>0</v>
      </c>
      <c r="V431" t="n">
        <v>0</v>
      </c>
      <c r="W431" t="n">
        <v>0</v>
      </c>
      <c r="X431" t="n">
        <v>0</v>
      </c>
      <c r="Y431" t="n">
        <v>0</v>
      </c>
      <c r="Z431" t="n">
        <v>0</v>
      </c>
      <c r="AA431" t="n">
        <v>0</v>
      </c>
      <c r="AB431" t="n">
        <v>0</v>
      </c>
      <c r="AC431" t="n">
        <v>0</v>
      </c>
      <c r="AD431" t="n">
        <v>0</v>
      </c>
      <c r="AE431" t="n">
        <v>1</v>
      </c>
      <c r="AF431" t="n">
        <v>0</v>
      </c>
      <c r="AG431" t="n">
        <v>0</v>
      </c>
      <c r="AH431" t="n">
        <v>0</v>
      </c>
      <c r="AI431" t="n">
        <v>1</v>
      </c>
      <c r="AJ431" t="n">
        <v>0</v>
      </c>
      <c r="AK431" t="n">
        <v>0</v>
      </c>
      <c r="AL431" t="n">
        <v>0</v>
      </c>
      <c r="AM431" t="n">
        <v>0</v>
      </c>
      <c r="AN431" t="n">
        <v>0</v>
      </c>
      <c r="AO431" t="n">
        <v>0</v>
      </c>
      <c r="AP431" t="n">
        <v>0</v>
      </c>
      <c r="AQ431" t="n">
        <v>0</v>
      </c>
      <c r="AR431" t="n">
        <v>0</v>
      </c>
      <c r="AS431" t="n">
        <v>0</v>
      </c>
      <c r="AT431" t="n">
        <v>0</v>
      </c>
      <c r="AU431" s="63" t="n">
        <v>44</v>
      </c>
      <c r="AV431" s="64">
        <f>IFERROR(INDEX($B431:$AT431,1,'번호선택_참고표'!$C$55),0)+IFERROR(INDEX($B431:$AT431,1,'번호선택_참고표'!$D$55),0)+IFERROR(INDEX($B431:$AT431,1,'번호선택_참고표'!$E$55),0)+IFERROR(INDEX($B431:$AT431,1,'번호선택_참고표'!$F$55),0)+IFERROR(INDEX($B431:$AT431,1,'번호선택_참고표'!$G$55),0)+IFERROR(INDEX($B431:$AT431,1,'번호선택_참고표'!$H$55),0)</f>
        <v/>
      </c>
      <c r="AW431" s="64">
        <f>IF(OR('번호선택_참고표'!$C$55=$AU431,'번호선택_참고표'!$D$55=$AU431,'번호선택_참고표'!$E$55=$AU431,'번호선택_참고표'!$F$55=$AU431,'번호선택_참고표'!$G$55=$AU431,'번호선택_참고표'!$H$55=$AU431),1,0)</f>
        <v/>
      </c>
      <c r="AX431" s="64">
        <f>IF(AV431=6,6,IF(AND(AV431=5,AW431=1),5,IF(AND(AV431=5,AW431=0),4,IF(AV431=4,3,IF(AV431=3,2,0)))))</f>
        <v/>
      </c>
      <c r="AY431" s="64">
        <f>IF(AV431=6,"1등",IF(AND(AV431=5,AW431=1),"2등",IF(AND(AV431=5,AW431=0),"3등",IF(AV431=4,"4등",IF(AV431=3,"5등","-")))))</f>
        <v/>
      </c>
      <c r="AZ431" s="64">
        <f>AV431*10000+AW431*1000+ROW()</f>
        <v/>
      </c>
      <c r="BB431" s="63" t="inlineStr">
        <is>
          <t>1 3 16 18 30 34</t>
        </is>
      </c>
    </row>
    <row r="432">
      <c r="A432" s="64" t="n">
        <v>431</v>
      </c>
      <c r="B432" t="n">
        <v>0</v>
      </c>
      <c r="C432" t="n">
        <v>0</v>
      </c>
      <c r="D432" t="n">
        <v>0</v>
      </c>
      <c r="E432" t="n">
        <v>0</v>
      </c>
      <c r="F432" t="n">
        <v>0</v>
      </c>
      <c r="G432" t="n">
        <v>0</v>
      </c>
      <c r="H432" t="n">
        <v>0</v>
      </c>
      <c r="I432" t="n">
        <v>0</v>
      </c>
      <c r="J432" t="n">
        <v>0</v>
      </c>
      <c r="K432" t="n">
        <v>0</v>
      </c>
      <c r="L432" t="n">
        <v>0</v>
      </c>
      <c r="M432" t="n">
        <v>0</v>
      </c>
      <c r="N432" t="n">
        <v>0</v>
      </c>
      <c r="O432" t="n">
        <v>0</v>
      </c>
      <c r="P432" t="n">
        <v>0</v>
      </c>
      <c r="Q432" t="n">
        <v>0</v>
      </c>
      <c r="R432" t="n">
        <v>0</v>
      </c>
      <c r="S432" t="n">
        <v>1</v>
      </c>
      <c r="T432" t="n">
        <v>0</v>
      </c>
      <c r="U432" t="n">
        <v>0</v>
      </c>
      <c r="V432" t="n">
        <v>0</v>
      </c>
      <c r="W432" t="n">
        <v>1</v>
      </c>
      <c r="X432" t="n">
        <v>0</v>
      </c>
      <c r="Y432" t="n">
        <v>0</v>
      </c>
      <c r="Z432" t="n">
        <v>1</v>
      </c>
      <c r="AA432" t="n">
        <v>0</v>
      </c>
      <c r="AB432" t="n">
        <v>0</v>
      </c>
      <c r="AC432" t="n">
        <v>0</v>
      </c>
      <c r="AD432" t="n">
        <v>0</v>
      </c>
      <c r="AE432" t="n">
        <v>0</v>
      </c>
      <c r="AF432" t="n">
        <v>1</v>
      </c>
      <c r="AG432" t="n">
        <v>0</v>
      </c>
      <c r="AH432" t="n">
        <v>0</v>
      </c>
      <c r="AI432" t="n">
        <v>0</v>
      </c>
      <c r="AJ432" t="n">
        <v>0</v>
      </c>
      <c r="AK432" t="n">
        <v>0</v>
      </c>
      <c r="AL432" t="n">
        <v>0</v>
      </c>
      <c r="AM432" t="n">
        <v>1</v>
      </c>
      <c r="AN432" t="n">
        <v>0</v>
      </c>
      <c r="AO432" t="n">
        <v>0</v>
      </c>
      <c r="AP432" t="n">
        <v>0</v>
      </c>
      <c r="AQ432" t="n">
        <v>0</v>
      </c>
      <c r="AR432" t="n">
        <v>0</v>
      </c>
      <c r="AS432" t="n">
        <v>0</v>
      </c>
      <c r="AT432" t="n">
        <v>1</v>
      </c>
      <c r="AU432" s="63" t="n">
        <v>6</v>
      </c>
      <c r="AV432" s="64">
        <f>IFERROR(INDEX($B432:$AT432,1,'번호선택_참고표'!$C$55),0)+IFERROR(INDEX($B432:$AT432,1,'번호선택_참고표'!$D$55),0)+IFERROR(INDEX($B432:$AT432,1,'번호선택_참고표'!$E$55),0)+IFERROR(INDEX($B432:$AT432,1,'번호선택_참고표'!$F$55),0)+IFERROR(INDEX($B432:$AT432,1,'번호선택_참고표'!$G$55),0)+IFERROR(INDEX($B432:$AT432,1,'번호선택_참고표'!$H$55),0)</f>
        <v/>
      </c>
      <c r="AW432" s="64">
        <f>IF(OR('번호선택_참고표'!$C$55=$AU432,'번호선택_참고표'!$D$55=$AU432,'번호선택_참고표'!$E$55=$AU432,'번호선택_참고표'!$F$55=$AU432,'번호선택_참고표'!$G$55=$AU432,'번호선택_참고표'!$H$55=$AU432),1,0)</f>
        <v/>
      </c>
      <c r="AX432" s="64">
        <f>IF(AV432=6,6,IF(AND(AV432=5,AW432=1),5,IF(AND(AV432=5,AW432=0),4,IF(AV432=4,3,IF(AV432=3,2,0)))))</f>
        <v/>
      </c>
      <c r="AY432" s="64">
        <f>IF(AV432=6,"1등",IF(AND(AV432=5,AW432=1),"2등",IF(AND(AV432=5,AW432=0),"3등",IF(AV432=4,"4등",IF(AV432=3,"5등","-")))))</f>
        <v/>
      </c>
      <c r="AZ432" s="64">
        <f>AV432*10000+AW432*1000+ROW()</f>
        <v/>
      </c>
      <c r="BB432" s="63" t="inlineStr">
        <is>
          <t>18 22 25 31 38 45</t>
        </is>
      </c>
    </row>
    <row r="433">
      <c r="A433" s="64" t="n">
        <v>432</v>
      </c>
      <c r="B433" t="n">
        <v>0</v>
      </c>
      <c r="C433" t="n">
        <v>1</v>
      </c>
      <c r="D433" t="n">
        <v>1</v>
      </c>
      <c r="E433" t="n">
        <v>0</v>
      </c>
      <c r="F433" t="n">
        <v>1</v>
      </c>
      <c r="G433" t="n">
        <v>0</v>
      </c>
      <c r="H433" t="n">
        <v>0</v>
      </c>
      <c r="I433" t="n">
        <v>0</v>
      </c>
      <c r="J433" t="n">
        <v>0</v>
      </c>
      <c r="K433" t="n">
        <v>0</v>
      </c>
      <c r="L433" t="n">
        <v>1</v>
      </c>
      <c r="M433" t="n">
        <v>0</v>
      </c>
      <c r="N433" t="n">
        <v>0</v>
      </c>
      <c r="O433" t="n">
        <v>0</v>
      </c>
      <c r="P433" t="n">
        <v>0</v>
      </c>
      <c r="Q433" t="n">
        <v>0</v>
      </c>
      <c r="R433" t="n">
        <v>0</v>
      </c>
      <c r="S433" t="n">
        <v>0</v>
      </c>
      <c r="T433" t="n">
        <v>0</v>
      </c>
      <c r="U433" t="n">
        <v>0</v>
      </c>
      <c r="V433" t="n">
        <v>0</v>
      </c>
      <c r="W433" t="n">
        <v>0</v>
      </c>
      <c r="X433" t="n">
        <v>0</v>
      </c>
      <c r="Y433" t="n">
        <v>0</v>
      </c>
      <c r="Z433" t="n">
        <v>0</v>
      </c>
      <c r="AA433" t="n">
        <v>0</v>
      </c>
      <c r="AB433" t="n">
        <v>1</v>
      </c>
      <c r="AC433" t="n">
        <v>0</v>
      </c>
      <c r="AD433" t="n">
        <v>0</v>
      </c>
      <c r="AE433" t="n">
        <v>0</v>
      </c>
      <c r="AF433" t="n">
        <v>0</v>
      </c>
      <c r="AG433" t="n">
        <v>0</v>
      </c>
      <c r="AH433" t="n">
        <v>0</v>
      </c>
      <c r="AI433" t="n">
        <v>0</v>
      </c>
      <c r="AJ433" t="n">
        <v>0</v>
      </c>
      <c r="AK433" t="n">
        <v>0</v>
      </c>
      <c r="AL433" t="n">
        <v>0</v>
      </c>
      <c r="AM433" t="n">
        <v>0</v>
      </c>
      <c r="AN433" t="n">
        <v>1</v>
      </c>
      <c r="AO433" t="n">
        <v>0</v>
      </c>
      <c r="AP433" t="n">
        <v>0</v>
      </c>
      <c r="AQ433" t="n">
        <v>0</v>
      </c>
      <c r="AR433" t="n">
        <v>0</v>
      </c>
      <c r="AS433" t="n">
        <v>0</v>
      </c>
      <c r="AT433" t="n">
        <v>0</v>
      </c>
      <c r="AU433" s="63" t="n">
        <v>33</v>
      </c>
      <c r="AV433" s="64">
        <f>IFERROR(INDEX($B433:$AT433,1,'번호선택_참고표'!$C$55),0)+IFERROR(INDEX($B433:$AT433,1,'번호선택_참고표'!$D$55),0)+IFERROR(INDEX($B433:$AT433,1,'번호선택_참고표'!$E$55),0)+IFERROR(INDEX($B433:$AT433,1,'번호선택_참고표'!$F$55),0)+IFERROR(INDEX($B433:$AT433,1,'번호선택_참고표'!$G$55),0)+IFERROR(INDEX($B433:$AT433,1,'번호선택_참고표'!$H$55),0)</f>
        <v/>
      </c>
      <c r="AW433" s="64">
        <f>IF(OR('번호선택_참고표'!$C$55=$AU433,'번호선택_참고표'!$D$55=$AU433,'번호선택_참고표'!$E$55=$AU433,'번호선택_참고표'!$F$55=$AU433,'번호선택_참고표'!$G$55=$AU433,'번호선택_참고표'!$H$55=$AU433),1,0)</f>
        <v/>
      </c>
      <c r="AX433" s="64">
        <f>IF(AV433=6,6,IF(AND(AV433=5,AW433=1),5,IF(AND(AV433=5,AW433=0),4,IF(AV433=4,3,IF(AV433=3,2,0)))))</f>
        <v/>
      </c>
      <c r="AY433" s="64">
        <f>IF(AV433=6,"1등",IF(AND(AV433=5,AW433=1),"2등",IF(AND(AV433=5,AW433=0),"3등",IF(AV433=4,"4등",IF(AV433=3,"5등","-")))))</f>
        <v/>
      </c>
      <c r="AZ433" s="64">
        <f>AV433*10000+AW433*1000+ROW()</f>
        <v/>
      </c>
      <c r="BB433" s="63" t="inlineStr">
        <is>
          <t>2 3 5 11 27 39</t>
        </is>
      </c>
    </row>
    <row r="434">
      <c r="A434" s="64" t="n">
        <v>433</v>
      </c>
      <c r="B434" t="n">
        <v>0</v>
      </c>
      <c r="C434" t="n">
        <v>0</v>
      </c>
      <c r="D434" t="n">
        <v>0</v>
      </c>
      <c r="E434" t="n">
        <v>0</v>
      </c>
      <c r="F434" t="n">
        <v>0</v>
      </c>
      <c r="G434" t="n">
        <v>0</v>
      </c>
      <c r="H434" t="n">
        <v>0</v>
      </c>
      <c r="I434" t="n">
        <v>0</v>
      </c>
      <c r="J434" t="n">
        <v>0</v>
      </c>
      <c r="K434" t="n">
        <v>0</v>
      </c>
      <c r="L434" t="n">
        <v>0</v>
      </c>
      <c r="M434" t="n">
        <v>0</v>
      </c>
      <c r="N434" t="n">
        <v>0</v>
      </c>
      <c r="O434" t="n">
        <v>0</v>
      </c>
      <c r="P434" t="n">
        <v>0</v>
      </c>
      <c r="Q434" t="n">
        <v>0</v>
      </c>
      <c r="R434" t="n">
        <v>0</v>
      </c>
      <c r="S434" t="n">
        <v>0</v>
      </c>
      <c r="T434" t="n">
        <v>1</v>
      </c>
      <c r="U434" t="n">
        <v>0</v>
      </c>
      <c r="V434" t="n">
        <v>0</v>
      </c>
      <c r="W434" t="n">
        <v>0</v>
      </c>
      <c r="X434" t="n">
        <v>1</v>
      </c>
      <c r="Y434" t="n">
        <v>0</v>
      </c>
      <c r="Z434" t="n">
        <v>0</v>
      </c>
      <c r="AA434" t="n">
        <v>0</v>
      </c>
      <c r="AB434" t="n">
        <v>0</v>
      </c>
      <c r="AC434" t="n">
        <v>0</v>
      </c>
      <c r="AD434" t="n">
        <v>1</v>
      </c>
      <c r="AE434" t="n">
        <v>0</v>
      </c>
      <c r="AF434" t="n">
        <v>0</v>
      </c>
      <c r="AG434" t="n">
        <v>0</v>
      </c>
      <c r="AH434" t="n">
        <v>1</v>
      </c>
      <c r="AI434" t="n">
        <v>0</v>
      </c>
      <c r="AJ434" t="n">
        <v>1</v>
      </c>
      <c r="AK434" t="n">
        <v>0</v>
      </c>
      <c r="AL434" t="n">
        <v>0</v>
      </c>
      <c r="AM434" t="n">
        <v>0</v>
      </c>
      <c r="AN434" t="n">
        <v>0</v>
      </c>
      <c r="AO434" t="n">
        <v>0</v>
      </c>
      <c r="AP434" t="n">
        <v>0</v>
      </c>
      <c r="AQ434" t="n">
        <v>0</v>
      </c>
      <c r="AR434" t="n">
        <v>1</v>
      </c>
      <c r="AS434" t="n">
        <v>0</v>
      </c>
      <c r="AT434" t="n">
        <v>0</v>
      </c>
      <c r="AU434" s="63" t="n">
        <v>27</v>
      </c>
      <c r="AV434" s="64">
        <f>IFERROR(INDEX($B434:$AT434,1,'번호선택_참고표'!$C$55),0)+IFERROR(INDEX($B434:$AT434,1,'번호선택_참고표'!$D$55),0)+IFERROR(INDEX($B434:$AT434,1,'번호선택_참고표'!$E$55),0)+IFERROR(INDEX($B434:$AT434,1,'번호선택_참고표'!$F$55),0)+IFERROR(INDEX($B434:$AT434,1,'번호선택_참고표'!$G$55),0)+IFERROR(INDEX($B434:$AT434,1,'번호선택_참고표'!$H$55),0)</f>
        <v/>
      </c>
      <c r="AW434" s="64">
        <f>IF(OR('번호선택_참고표'!$C$55=$AU434,'번호선택_참고표'!$D$55=$AU434,'번호선택_참고표'!$E$55=$AU434,'번호선택_참고표'!$F$55=$AU434,'번호선택_참고표'!$G$55=$AU434,'번호선택_참고표'!$H$55=$AU434),1,0)</f>
        <v/>
      </c>
      <c r="AX434" s="64">
        <f>IF(AV434=6,6,IF(AND(AV434=5,AW434=1),5,IF(AND(AV434=5,AW434=0),4,IF(AV434=4,3,IF(AV434=3,2,0)))))</f>
        <v/>
      </c>
      <c r="AY434" s="64">
        <f>IF(AV434=6,"1등",IF(AND(AV434=5,AW434=1),"2등",IF(AND(AV434=5,AW434=0),"3등",IF(AV434=4,"4등",IF(AV434=3,"5등","-")))))</f>
        <v/>
      </c>
      <c r="AZ434" s="64">
        <f>AV434*10000+AW434*1000+ROW()</f>
        <v/>
      </c>
      <c r="BB434" s="63" t="inlineStr">
        <is>
          <t>19 23 29 33 35 43</t>
        </is>
      </c>
    </row>
    <row r="435">
      <c r="A435" s="64" t="n">
        <v>434</v>
      </c>
      <c r="B435" t="n">
        <v>0</v>
      </c>
      <c r="C435" t="n">
        <v>0</v>
      </c>
      <c r="D435" t="n">
        <v>1</v>
      </c>
      <c r="E435" t="n">
        <v>0</v>
      </c>
      <c r="F435" t="n">
        <v>0</v>
      </c>
      <c r="G435" t="n">
        <v>0</v>
      </c>
      <c r="H435" t="n">
        <v>0</v>
      </c>
      <c r="I435" t="n">
        <v>0</v>
      </c>
      <c r="J435" t="n">
        <v>0</v>
      </c>
      <c r="K435" t="n">
        <v>0</v>
      </c>
      <c r="L435" t="n">
        <v>0</v>
      </c>
      <c r="M435" t="n">
        <v>0</v>
      </c>
      <c r="N435" t="n">
        <v>1</v>
      </c>
      <c r="O435" t="n">
        <v>0</v>
      </c>
      <c r="P435" t="n">
        <v>0</v>
      </c>
      <c r="Q435" t="n">
        <v>0</v>
      </c>
      <c r="R435" t="n">
        <v>0</v>
      </c>
      <c r="S435" t="n">
        <v>0</v>
      </c>
      <c r="T435" t="n">
        <v>0</v>
      </c>
      <c r="U435" t="n">
        <v>1</v>
      </c>
      <c r="V435" t="n">
        <v>0</v>
      </c>
      <c r="W435" t="n">
        <v>0</v>
      </c>
      <c r="X435" t="n">
        <v>0</v>
      </c>
      <c r="Y435" t="n">
        <v>1</v>
      </c>
      <c r="Z435" t="n">
        <v>0</v>
      </c>
      <c r="AA435" t="n">
        <v>0</v>
      </c>
      <c r="AB435" t="n">
        <v>0</v>
      </c>
      <c r="AC435" t="n">
        <v>0</v>
      </c>
      <c r="AD435" t="n">
        <v>0</v>
      </c>
      <c r="AE435" t="n">
        <v>0</v>
      </c>
      <c r="AF435" t="n">
        <v>0</v>
      </c>
      <c r="AG435" t="n">
        <v>0</v>
      </c>
      <c r="AH435" t="n">
        <v>1</v>
      </c>
      <c r="AI435" t="n">
        <v>0</v>
      </c>
      <c r="AJ435" t="n">
        <v>0</v>
      </c>
      <c r="AK435" t="n">
        <v>0</v>
      </c>
      <c r="AL435" t="n">
        <v>1</v>
      </c>
      <c r="AM435" t="n">
        <v>0</v>
      </c>
      <c r="AN435" t="n">
        <v>0</v>
      </c>
      <c r="AO435" t="n">
        <v>0</v>
      </c>
      <c r="AP435" t="n">
        <v>0</v>
      </c>
      <c r="AQ435" t="n">
        <v>0</v>
      </c>
      <c r="AR435" t="n">
        <v>0</v>
      </c>
      <c r="AS435" t="n">
        <v>0</v>
      </c>
      <c r="AT435" t="n">
        <v>0</v>
      </c>
      <c r="AU435" s="63" t="n">
        <v>35</v>
      </c>
      <c r="AV435" s="64">
        <f>IFERROR(INDEX($B435:$AT435,1,'번호선택_참고표'!$C$55),0)+IFERROR(INDEX($B435:$AT435,1,'번호선택_참고표'!$D$55),0)+IFERROR(INDEX($B435:$AT435,1,'번호선택_참고표'!$E$55),0)+IFERROR(INDEX($B435:$AT435,1,'번호선택_참고표'!$F$55),0)+IFERROR(INDEX($B435:$AT435,1,'번호선택_참고표'!$G$55),0)+IFERROR(INDEX($B435:$AT435,1,'번호선택_참고표'!$H$55),0)</f>
        <v/>
      </c>
      <c r="AW435" s="64">
        <f>IF(OR('번호선택_참고표'!$C$55=$AU435,'번호선택_참고표'!$D$55=$AU435,'번호선택_참고표'!$E$55=$AU435,'번호선택_참고표'!$F$55=$AU435,'번호선택_참고표'!$G$55=$AU435,'번호선택_참고표'!$H$55=$AU435),1,0)</f>
        <v/>
      </c>
      <c r="AX435" s="64">
        <f>IF(AV435=6,6,IF(AND(AV435=5,AW435=1),5,IF(AND(AV435=5,AW435=0),4,IF(AV435=4,3,IF(AV435=3,2,0)))))</f>
        <v/>
      </c>
      <c r="AY435" s="64">
        <f>IF(AV435=6,"1등",IF(AND(AV435=5,AW435=1),"2등",IF(AND(AV435=5,AW435=0),"3등",IF(AV435=4,"4등",IF(AV435=3,"5등","-")))))</f>
        <v/>
      </c>
      <c r="AZ435" s="64">
        <f>AV435*10000+AW435*1000+ROW()</f>
        <v/>
      </c>
      <c r="BB435" s="63" t="inlineStr">
        <is>
          <t>3 13 20 24 33 37</t>
        </is>
      </c>
    </row>
    <row r="436">
      <c r="A436" s="64" t="n">
        <v>435</v>
      </c>
      <c r="B436" t="n">
        <v>0</v>
      </c>
      <c r="C436" t="n">
        <v>0</v>
      </c>
      <c r="D436" t="n">
        <v>0</v>
      </c>
      <c r="E436" t="n">
        <v>0</v>
      </c>
      <c r="F436" t="n">
        <v>0</v>
      </c>
      <c r="G436" t="n">
        <v>0</v>
      </c>
      <c r="H436" t="n">
        <v>0</v>
      </c>
      <c r="I436" t="n">
        <v>1</v>
      </c>
      <c r="J436" t="n">
        <v>0</v>
      </c>
      <c r="K436" t="n">
        <v>0</v>
      </c>
      <c r="L436" t="n">
        <v>0</v>
      </c>
      <c r="M436" t="n">
        <v>0</v>
      </c>
      <c r="N436" t="n">
        <v>0</v>
      </c>
      <c r="O436" t="n">
        <v>0</v>
      </c>
      <c r="P436" t="n">
        <v>0</v>
      </c>
      <c r="Q436" t="n">
        <v>1</v>
      </c>
      <c r="R436" t="n">
        <v>0</v>
      </c>
      <c r="S436" t="n">
        <v>0</v>
      </c>
      <c r="T436" t="n">
        <v>0</v>
      </c>
      <c r="U436" t="n">
        <v>0</v>
      </c>
      <c r="V436" t="n">
        <v>0</v>
      </c>
      <c r="W436" t="n">
        <v>0</v>
      </c>
      <c r="X436" t="n">
        <v>0</v>
      </c>
      <c r="Y436" t="n">
        <v>0</v>
      </c>
      <c r="Z436" t="n">
        <v>0</v>
      </c>
      <c r="AA436" t="n">
        <v>1</v>
      </c>
      <c r="AB436" t="n">
        <v>0</v>
      </c>
      <c r="AC436" t="n">
        <v>0</v>
      </c>
      <c r="AD436" t="n">
        <v>0</v>
      </c>
      <c r="AE436" t="n">
        <v>1</v>
      </c>
      <c r="AF436" t="n">
        <v>0</v>
      </c>
      <c r="AG436" t="n">
        <v>0</v>
      </c>
      <c r="AH436" t="n">
        <v>0</v>
      </c>
      <c r="AI436" t="n">
        <v>0</v>
      </c>
      <c r="AJ436" t="n">
        <v>0</v>
      </c>
      <c r="AK436" t="n">
        <v>0</v>
      </c>
      <c r="AL436" t="n">
        <v>0</v>
      </c>
      <c r="AM436" t="n">
        <v>1</v>
      </c>
      <c r="AN436" t="n">
        <v>0</v>
      </c>
      <c r="AO436" t="n">
        <v>0</v>
      </c>
      <c r="AP436" t="n">
        <v>0</v>
      </c>
      <c r="AQ436" t="n">
        <v>0</v>
      </c>
      <c r="AR436" t="n">
        <v>0</v>
      </c>
      <c r="AS436" t="n">
        <v>0</v>
      </c>
      <c r="AT436" t="n">
        <v>1</v>
      </c>
      <c r="AU436" s="63" t="n">
        <v>42</v>
      </c>
      <c r="AV436" s="64">
        <f>IFERROR(INDEX($B436:$AT436,1,'번호선택_참고표'!$C$55),0)+IFERROR(INDEX($B436:$AT436,1,'번호선택_참고표'!$D$55),0)+IFERROR(INDEX($B436:$AT436,1,'번호선택_참고표'!$E$55),0)+IFERROR(INDEX($B436:$AT436,1,'번호선택_참고표'!$F$55),0)+IFERROR(INDEX($B436:$AT436,1,'번호선택_참고표'!$G$55),0)+IFERROR(INDEX($B436:$AT436,1,'번호선택_참고표'!$H$55),0)</f>
        <v/>
      </c>
      <c r="AW436" s="64">
        <f>IF(OR('번호선택_참고표'!$C$55=$AU436,'번호선택_참고표'!$D$55=$AU436,'번호선택_참고표'!$E$55=$AU436,'번호선택_참고표'!$F$55=$AU436,'번호선택_참고표'!$G$55=$AU436,'번호선택_참고표'!$H$55=$AU436),1,0)</f>
        <v/>
      </c>
      <c r="AX436" s="64">
        <f>IF(AV436=6,6,IF(AND(AV436=5,AW436=1),5,IF(AND(AV436=5,AW436=0),4,IF(AV436=4,3,IF(AV436=3,2,0)))))</f>
        <v/>
      </c>
      <c r="AY436" s="64">
        <f>IF(AV436=6,"1등",IF(AND(AV436=5,AW436=1),"2등",IF(AND(AV436=5,AW436=0),"3등",IF(AV436=4,"4등",IF(AV436=3,"5등","-")))))</f>
        <v/>
      </c>
      <c r="AZ436" s="64">
        <f>AV436*10000+AW436*1000+ROW()</f>
        <v/>
      </c>
      <c r="BB436" s="63" t="inlineStr">
        <is>
          <t>8 16 26 30 38 45</t>
        </is>
      </c>
    </row>
    <row r="437">
      <c r="A437" s="64" t="n">
        <v>436</v>
      </c>
      <c r="B437" t="n">
        <v>0</v>
      </c>
      <c r="C437" t="n">
        <v>0</v>
      </c>
      <c r="D437" t="n">
        <v>0</v>
      </c>
      <c r="E437" t="n">
        <v>0</v>
      </c>
      <c r="F437" t="n">
        <v>0</v>
      </c>
      <c r="G437" t="n">
        <v>0</v>
      </c>
      <c r="H437" t="n">
        <v>0</v>
      </c>
      <c r="I437" t="n">
        <v>0</v>
      </c>
      <c r="J437" t="n">
        <v>1</v>
      </c>
      <c r="K437" t="n">
        <v>0</v>
      </c>
      <c r="L437" t="n">
        <v>0</v>
      </c>
      <c r="M437" t="n">
        <v>0</v>
      </c>
      <c r="N437" t="n">
        <v>0</v>
      </c>
      <c r="O437" t="n">
        <v>1</v>
      </c>
      <c r="P437" t="n">
        <v>0</v>
      </c>
      <c r="Q437" t="n">
        <v>0</v>
      </c>
      <c r="R437" t="n">
        <v>0</v>
      </c>
      <c r="S437" t="n">
        <v>0</v>
      </c>
      <c r="T437" t="n">
        <v>0</v>
      </c>
      <c r="U437" t="n">
        <v>1</v>
      </c>
      <c r="V437" t="n">
        <v>0</v>
      </c>
      <c r="W437" t="n">
        <v>1</v>
      </c>
      <c r="X437" t="n">
        <v>0</v>
      </c>
      <c r="Y437" t="n">
        <v>0</v>
      </c>
      <c r="Z437" t="n">
        <v>0</v>
      </c>
      <c r="AA437" t="n">
        <v>0</v>
      </c>
      <c r="AB437" t="n">
        <v>0</v>
      </c>
      <c r="AC437" t="n">
        <v>0</v>
      </c>
      <c r="AD437" t="n">
        <v>0</v>
      </c>
      <c r="AE437" t="n">
        <v>0</v>
      </c>
      <c r="AF437" t="n">
        <v>0</v>
      </c>
      <c r="AG437" t="n">
        <v>0</v>
      </c>
      <c r="AH437" t="n">
        <v>1</v>
      </c>
      <c r="AI437" t="n">
        <v>1</v>
      </c>
      <c r="AJ437" t="n">
        <v>0</v>
      </c>
      <c r="AK437" t="n">
        <v>0</v>
      </c>
      <c r="AL437" t="n">
        <v>0</v>
      </c>
      <c r="AM437" t="n">
        <v>0</v>
      </c>
      <c r="AN437" t="n">
        <v>0</v>
      </c>
      <c r="AO437" t="n">
        <v>0</v>
      </c>
      <c r="AP437" t="n">
        <v>0</v>
      </c>
      <c r="AQ437" t="n">
        <v>0</v>
      </c>
      <c r="AR437" t="n">
        <v>0</v>
      </c>
      <c r="AS437" t="n">
        <v>0</v>
      </c>
      <c r="AT437" t="n">
        <v>0</v>
      </c>
      <c r="AU437" s="63" t="n">
        <v>28</v>
      </c>
      <c r="AV437" s="64">
        <f>IFERROR(INDEX($B437:$AT437,1,'번호선택_참고표'!$C$55),0)+IFERROR(INDEX($B437:$AT437,1,'번호선택_참고표'!$D$55),0)+IFERROR(INDEX($B437:$AT437,1,'번호선택_참고표'!$E$55),0)+IFERROR(INDEX($B437:$AT437,1,'번호선택_참고표'!$F$55),0)+IFERROR(INDEX($B437:$AT437,1,'번호선택_참고표'!$G$55),0)+IFERROR(INDEX($B437:$AT437,1,'번호선택_참고표'!$H$55),0)</f>
        <v/>
      </c>
      <c r="AW437" s="64">
        <f>IF(OR('번호선택_참고표'!$C$55=$AU437,'번호선택_참고표'!$D$55=$AU437,'번호선택_참고표'!$E$55=$AU437,'번호선택_참고표'!$F$55=$AU437,'번호선택_참고표'!$G$55=$AU437,'번호선택_참고표'!$H$55=$AU437),1,0)</f>
        <v/>
      </c>
      <c r="AX437" s="64">
        <f>IF(AV437=6,6,IF(AND(AV437=5,AW437=1),5,IF(AND(AV437=5,AW437=0),4,IF(AV437=4,3,IF(AV437=3,2,0)))))</f>
        <v/>
      </c>
      <c r="AY437" s="64">
        <f>IF(AV437=6,"1등",IF(AND(AV437=5,AW437=1),"2등",IF(AND(AV437=5,AW437=0),"3등",IF(AV437=4,"4등",IF(AV437=3,"5등","-")))))</f>
        <v/>
      </c>
      <c r="AZ437" s="64">
        <f>AV437*10000+AW437*1000+ROW()</f>
        <v/>
      </c>
      <c r="BB437" s="63" t="inlineStr">
        <is>
          <t>9 14 20 22 33 34</t>
        </is>
      </c>
    </row>
    <row r="438">
      <c r="A438" s="64" t="n">
        <v>437</v>
      </c>
      <c r="B438" t="n">
        <v>0</v>
      </c>
      <c r="C438" t="n">
        <v>0</v>
      </c>
      <c r="D438" t="n">
        <v>0</v>
      </c>
      <c r="E438" t="n">
        <v>0</v>
      </c>
      <c r="F438" t="n">
        <v>0</v>
      </c>
      <c r="G438" t="n">
        <v>0</v>
      </c>
      <c r="H438" t="n">
        <v>0</v>
      </c>
      <c r="I438" t="n">
        <v>0</v>
      </c>
      <c r="J438" t="n">
        <v>0</v>
      </c>
      <c r="K438" t="n">
        <v>0</v>
      </c>
      <c r="L438" t="n">
        <v>1</v>
      </c>
      <c r="M438" t="n">
        <v>0</v>
      </c>
      <c r="N438" t="n">
        <v>0</v>
      </c>
      <c r="O438" t="n">
        <v>0</v>
      </c>
      <c r="P438" t="n">
        <v>0</v>
      </c>
      <c r="Q438" t="n">
        <v>1</v>
      </c>
      <c r="R438" t="n">
        <v>0</v>
      </c>
      <c r="S438" t="n">
        <v>0</v>
      </c>
      <c r="T438" t="n">
        <v>0</v>
      </c>
      <c r="U438" t="n">
        <v>0</v>
      </c>
      <c r="V438" t="n">
        <v>0</v>
      </c>
      <c r="W438" t="n">
        <v>0</v>
      </c>
      <c r="X438" t="n">
        <v>0</v>
      </c>
      <c r="Y438" t="n">
        <v>0</v>
      </c>
      <c r="Z438" t="n">
        <v>0</v>
      </c>
      <c r="AA438" t="n">
        <v>0</v>
      </c>
      <c r="AB438" t="n">
        <v>0</v>
      </c>
      <c r="AC438" t="n">
        <v>0</v>
      </c>
      <c r="AD438" t="n">
        <v>1</v>
      </c>
      <c r="AE438" t="n">
        <v>0</v>
      </c>
      <c r="AF438" t="n">
        <v>0</v>
      </c>
      <c r="AG438" t="n">
        <v>0</v>
      </c>
      <c r="AH438" t="n">
        <v>0</v>
      </c>
      <c r="AI438" t="n">
        <v>0</v>
      </c>
      <c r="AJ438" t="n">
        <v>0</v>
      </c>
      <c r="AK438" t="n">
        <v>0</v>
      </c>
      <c r="AL438" t="n">
        <v>0</v>
      </c>
      <c r="AM438" t="n">
        <v>1</v>
      </c>
      <c r="AN438" t="n">
        <v>0</v>
      </c>
      <c r="AO438" t="n">
        <v>0</v>
      </c>
      <c r="AP438" t="n">
        <v>1</v>
      </c>
      <c r="AQ438" t="n">
        <v>0</v>
      </c>
      <c r="AR438" t="n">
        <v>0</v>
      </c>
      <c r="AS438" t="n">
        <v>1</v>
      </c>
      <c r="AT438" t="n">
        <v>0</v>
      </c>
      <c r="AU438" s="63" t="n">
        <v>21</v>
      </c>
      <c r="AV438" s="64">
        <f>IFERROR(INDEX($B438:$AT438,1,'번호선택_참고표'!$C$55),0)+IFERROR(INDEX($B438:$AT438,1,'번호선택_참고표'!$D$55),0)+IFERROR(INDEX($B438:$AT438,1,'번호선택_참고표'!$E$55),0)+IFERROR(INDEX($B438:$AT438,1,'번호선택_참고표'!$F$55),0)+IFERROR(INDEX($B438:$AT438,1,'번호선택_참고표'!$G$55),0)+IFERROR(INDEX($B438:$AT438,1,'번호선택_참고표'!$H$55),0)</f>
        <v/>
      </c>
      <c r="AW438" s="64">
        <f>IF(OR('번호선택_참고표'!$C$55=$AU438,'번호선택_참고표'!$D$55=$AU438,'번호선택_참고표'!$E$55=$AU438,'번호선택_참고표'!$F$55=$AU438,'번호선택_참고표'!$G$55=$AU438,'번호선택_참고표'!$H$55=$AU438),1,0)</f>
        <v/>
      </c>
      <c r="AX438" s="64">
        <f>IF(AV438=6,6,IF(AND(AV438=5,AW438=1),5,IF(AND(AV438=5,AW438=0),4,IF(AV438=4,3,IF(AV438=3,2,0)))))</f>
        <v/>
      </c>
      <c r="AY438" s="64">
        <f>IF(AV438=6,"1등",IF(AND(AV438=5,AW438=1),"2등",IF(AND(AV438=5,AW438=0),"3등",IF(AV438=4,"4등",IF(AV438=3,"5등","-")))))</f>
        <v/>
      </c>
      <c r="AZ438" s="64">
        <f>AV438*10000+AW438*1000+ROW()</f>
        <v/>
      </c>
      <c r="BB438" s="63" t="inlineStr">
        <is>
          <t>11 16 29 38 41 44</t>
        </is>
      </c>
    </row>
    <row r="439">
      <c r="A439" s="64" t="n">
        <v>438</v>
      </c>
      <c r="B439" t="n">
        <v>0</v>
      </c>
      <c r="C439" t="n">
        <v>0</v>
      </c>
      <c r="D439" t="n">
        <v>0</v>
      </c>
      <c r="E439" t="n">
        <v>0</v>
      </c>
      <c r="F439" t="n">
        <v>0</v>
      </c>
      <c r="G439" t="n">
        <v>1</v>
      </c>
      <c r="H439" t="n">
        <v>0</v>
      </c>
      <c r="I439" t="n">
        <v>0</v>
      </c>
      <c r="J439" t="n">
        <v>0</v>
      </c>
      <c r="K439" t="n">
        <v>0</v>
      </c>
      <c r="L439" t="n">
        <v>0</v>
      </c>
      <c r="M439" t="n">
        <v>1</v>
      </c>
      <c r="N439" t="n">
        <v>0</v>
      </c>
      <c r="O439" t="n">
        <v>0</v>
      </c>
      <c r="P439" t="n">
        <v>0</v>
      </c>
      <c r="Q439" t="n">
        <v>0</v>
      </c>
      <c r="R439" t="n">
        <v>0</v>
      </c>
      <c r="S439" t="n">
        <v>0</v>
      </c>
      <c r="T439" t="n">
        <v>0</v>
      </c>
      <c r="U439" t="n">
        <v>1</v>
      </c>
      <c r="V439" t="n">
        <v>0</v>
      </c>
      <c r="W439" t="n">
        <v>0</v>
      </c>
      <c r="X439" t="n">
        <v>0</v>
      </c>
      <c r="Y439" t="n">
        <v>0</v>
      </c>
      <c r="Z439" t="n">
        <v>0</v>
      </c>
      <c r="AA439" t="n">
        <v>1</v>
      </c>
      <c r="AB439" t="n">
        <v>0</v>
      </c>
      <c r="AC439" t="n">
        <v>0</v>
      </c>
      <c r="AD439" t="n">
        <v>1</v>
      </c>
      <c r="AE439" t="n">
        <v>0</v>
      </c>
      <c r="AF439" t="n">
        <v>0</v>
      </c>
      <c r="AG439" t="n">
        <v>0</v>
      </c>
      <c r="AH439" t="n">
        <v>0</v>
      </c>
      <c r="AI439" t="n">
        <v>0</v>
      </c>
      <c r="AJ439" t="n">
        <v>0</v>
      </c>
      <c r="AK439" t="n">
        <v>0</v>
      </c>
      <c r="AL439" t="n">
        <v>0</v>
      </c>
      <c r="AM439" t="n">
        <v>1</v>
      </c>
      <c r="AN439" t="n">
        <v>0</v>
      </c>
      <c r="AO439" t="n">
        <v>0</v>
      </c>
      <c r="AP439" t="n">
        <v>0</v>
      </c>
      <c r="AQ439" t="n">
        <v>0</v>
      </c>
      <c r="AR439" t="n">
        <v>0</v>
      </c>
      <c r="AS439" t="n">
        <v>0</v>
      </c>
      <c r="AT439" t="n">
        <v>0</v>
      </c>
      <c r="AU439" s="63" t="n">
        <v>45</v>
      </c>
      <c r="AV439" s="64">
        <f>IFERROR(INDEX($B439:$AT439,1,'번호선택_참고표'!$C$55),0)+IFERROR(INDEX($B439:$AT439,1,'번호선택_참고표'!$D$55),0)+IFERROR(INDEX($B439:$AT439,1,'번호선택_참고표'!$E$55),0)+IFERROR(INDEX($B439:$AT439,1,'번호선택_참고표'!$F$55),0)+IFERROR(INDEX($B439:$AT439,1,'번호선택_참고표'!$G$55),0)+IFERROR(INDEX($B439:$AT439,1,'번호선택_참고표'!$H$55),0)</f>
        <v/>
      </c>
      <c r="AW439" s="64">
        <f>IF(OR('번호선택_참고표'!$C$55=$AU439,'번호선택_참고표'!$D$55=$AU439,'번호선택_참고표'!$E$55=$AU439,'번호선택_참고표'!$F$55=$AU439,'번호선택_참고표'!$G$55=$AU439,'번호선택_참고표'!$H$55=$AU439),1,0)</f>
        <v/>
      </c>
      <c r="AX439" s="64">
        <f>IF(AV439=6,6,IF(AND(AV439=5,AW439=1),5,IF(AND(AV439=5,AW439=0),4,IF(AV439=4,3,IF(AV439=3,2,0)))))</f>
        <v/>
      </c>
      <c r="AY439" s="64">
        <f>IF(AV439=6,"1등",IF(AND(AV439=5,AW439=1),"2등",IF(AND(AV439=5,AW439=0),"3등",IF(AV439=4,"4등",IF(AV439=3,"5등","-")))))</f>
        <v/>
      </c>
      <c r="AZ439" s="64">
        <f>AV439*10000+AW439*1000+ROW()</f>
        <v/>
      </c>
      <c r="BB439" s="63" t="inlineStr">
        <is>
          <t>6 12 20 26 29 38</t>
        </is>
      </c>
    </row>
    <row r="440">
      <c r="A440" s="64" t="n">
        <v>439</v>
      </c>
      <c r="B440" t="n">
        <v>0</v>
      </c>
      <c r="C440" t="n">
        <v>0</v>
      </c>
      <c r="D440" t="n">
        <v>0</v>
      </c>
      <c r="E440" t="n">
        <v>0</v>
      </c>
      <c r="F440" t="n">
        <v>0</v>
      </c>
      <c r="G440" t="n">
        <v>0</v>
      </c>
      <c r="H440" t="n">
        <v>0</v>
      </c>
      <c r="I440" t="n">
        <v>0</v>
      </c>
      <c r="J440" t="n">
        <v>0</v>
      </c>
      <c r="K440" t="n">
        <v>0</v>
      </c>
      <c r="L440" t="n">
        <v>0</v>
      </c>
      <c r="M440" t="n">
        <v>0</v>
      </c>
      <c r="N440" t="n">
        <v>0</v>
      </c>
      <c r="O440" t="n">
        <v>0</v>
      </c>
      <c r="P440" t="n">
        <v>0</v>
      </c>
      <c r="Q440" t="n">
        <v>0</v>
      </c>
      <c r="R440" t="n">
        <v>1</v>
      </c>
      <c r="S440" t="n">
        <v>0</v>
      </c>
      <c r="T440" t="n">
        <v>0</v>
      </c>
      <c r="U440" t="n">
        <v>1</v>
      </c>
      <c r="V440" t="n">
        <v>0</v>
      </c>
      <c r="W440" t="n">
        <v>0</v>
      </c>
      <c r="X440" t="n">
        <v>0</v>
      </c>
      <c r="Y440" t="n">
        <v>0</v>
      </c>
      <c r="Z440" t="n">
        <v>0</v>
      </c>
      <c r="AA440" t="n">
        <v>0</v>
      </c>
      <c r="AB440" t="n">
        <v>0</v>
      </c>
      <c r="AC440" t="n">
        <v>0</v>
      </c>
      <c r="AD440" t="n">
        <v>0</v>
      </c>
      <c r="AE440" t="n">
        <v>1</v>
      </c>
      <c r="AF440" t="n">
        <v>1</v>
      </c>
      <c r="AG440" t="n">
        <v>0</v>
      </c>
      <c r="AH440" t="n">
        <v>0</v>
      </c>
      <c r="AI440" t="n">
        <v>0</v>
      </c>
      <c r="AJ440" t="n">
        <v>0</v>
      </c>
      <c r="AK440" t="n">
        <v>0</v>
      </c>
      <c r="AL440" t="n">
        <v>1</v>
      </c>
      <c r="AM440" t="n">
        <v>0</v>
      </c>
      <c r="AN440" t="n">
        <v>0</v>
      </c>
      <c r="AO440" t="n">
        <v>1</v>
      </c>
      <c r="AP440" t="n">
        <v>0</v>
      </c>
      <c r="AQ440" t="n">
        <v>0</v>
      </c>
      <c r="AR440" t="n">
        <v>0</v>
      </c>
      <c r="AS440" t="n">
        <v>0</v>
      </c>
      <c r="AT440" t="n">
        <v>0</v>
      </c>
      <c r="AU440" s="63" t="n">
        <v>25</v>
      </c>
      <c r="AV440" s="64">
        <f>IFERROR(INDEX($B440:$AT440,1,'번호선택_참고표'!$C$55),0)+IFERROR(INDEX($B440:$AT440,1,'번호선택_참고표'!$D$55),0)+IFERROR(INDEX($B440:$AT440,1,'번호선택_참고표'!$E$55),0)+IFERROR(INDEX($B440:$AT440,1,'번호선택_참고표'!$F$55),0)+IFERROR(INDEX($B440:$AT440,1,'번호선택_참고표'!$G$55),0)+IFERROR(INDEX($B440:$AT440,1,'번호선택_참고표'!$H$55),0)</f>
        <v/>
      </c>
      <c r="AW440" s="64">
        <f>IF(OR('번호선택_참고표'!$C$55=$AU440,'번호선택_참고표'!$D$55=$AU440,'번호선택_참고표'!$E$55=$AU440,'번호선택_참고표'!$F$55=$AU440,'번호선택_참고표'!$G$55=$AU440,'번호선택_참고표'!$H$55=$AU440),1,0)</f>
        <v/>
      </c>
      <c r="AX440" s="64">
        <f>IF(AV440=6,6,IF(AND(AV440=5,AW440=1),5,IF(AND(AV440=5,AW440=0),4,IF(AV440=4,3,IF(AV440=3,2,0)))))</f>
        <v/>
      </c>
      <c r="AY440" s="64">
        <f>IF(AV440=6,"1등",IF(AND(AV440=5,AW440=1),"2등",IF(AND(AV440=5,AW440=0),"3등",IF(AV440=4,"4등",IF(AV440=3,"5등","-")))))</f>
        <v/>
      </c>
      <c r="AZ440" s="64">
        <f>AV440*10000+AW440*1000+ROW()</f>
        <v/>
      </c>
      <c r="BB440" s="63" t="inlineStr">
        <is>
          <t>17 20 30 31 37 40</t>
        </is>
      </c>
    </row>
    <row r="441">
      <c r="A441" s="64" t="n">
        <v>440</v>
      </c>
      <c r="B441" t="n">
        <v>0</v>
      </c>
      <c r="C441" t="n">
        <v>0</v>
      </c>
      <c r="D441" t="n">
        <v>0</v>
      </c>
      <c r="E441" t="n">
        <v>0</v>
      </c>
      <c r="F441" t="n">
        <v>0</v>
      </c>
      <c r="G441" t="n">
        <v>0</v>
      </c>
      <c r="H441" t="n">
        <v>0</v>
      </c>
      <c r="I441" t="n">
        <v>0</v>
      </c>
      <c r="J441" t="n">
        <v>0</v>
      </c>
      <c r="K441" t="n">
        <v>1</v>
      </c>
      <c r="L441" t="n">
        <v>0</v>
      </c>
      <c r="M441" t="n">
        <v>0</v>
      </c>
      <c r="N441" t="n">
        <v>0</v>
      </c>
      <c r="O441" t="n">
        <v>0</v>
      </c>
      <c r="P441" t="n">
        <v>0</v>
      </c>
      <c r="Q441" t="n">
        <v>0</v>
      </c>
      <c r="R441" t="n">
        <v>0</v>
      </c>
      <c r="S441" t="n">
        <v>0</v>
      </c>
      <c r="T441" t="n">
        <v>0</v>
      </c>
      <c r="U441" t="n">
        <v>0</v>
      </c>
      <c r="V441" t="n">
        <v>0</v>
      </c>
      <c r="W441" t="n">
        <v>1</v>
      </c>
      <c r="X441" t="n">
        <v>0</v>
      </c>
      <c r="Y441" t="n">
        <v>0</v>
      </c>
      <c r="Z441" t="n">
        <v>0</v>
      </c>
      <c r="AA441" t="n">
        <v>0</v>
      </c>
      <c r="AB441" t="n">
        <v>0</v>
      </c>
      <c r="AC441" t="n">
        <v>1</v>
      </c>
      <c r="AD441" t="n">
        <v>0</v>
      </c>
      <c r="AE441" t="n">
        <v>0</v>
      </c>
      <c r="AF441" t="n">
        <v>0</v>
      </c>
      <c r="AG441" t="n">
        <v>0</v>
      </c>
      <c r="AH441" t="n">
        <v>0</v>
      </c>
      <c r="AI441" t="n">
        <v>1</v>
      </c>
      <c r="AJ441" t="n">
        <v>0</v>
      </c>
      <c r="AK441" t="n">
        <v>1</v>
      </c>
      <c r="AL441" t="n">
        <v>0</v>
      </c>
      <c r="AM441" t="n">
        <v>0</v>
      </c>
      <c r="AN441" t="n">
        <v>0</v>
      </c>
      <c r="AO441" t="n">
        <v>0</v>
      </c>
      <c r="AP441" t="n">
        <v>0</v>
      </c>
      <c r="AQ441" t="n">
        <v>0</v>
      </c>
      <c r="AR441" t="n">
        <v>0</v>
      </c>
      <c r="AS441" t="n">
        <v>1</v>
      </c>
      <c r="AT441" t="n">
        <v>0</v>
      </c>
      <c r="AU441" s="63" t="n">
        <v>2</v>
      </c>
      <c r="AV441" s="64">
        <f>IFERROR(INDEX($B441:$AT441,1,'번호선택_참고표'!$C$55),0)+IFERROR(INDEX($B441:$AT441,1,'번호선택_참고표'!$D$55),0)+IFERROR(INDEX($B441:$AT441,1,'번호선택_참고표'!$E$55),0)+IFERROR(INDEX($B441:$AT441,1,'번호선택_참고표'!$F$55),0)+IFERROR(INDEX($B441:$AT441,1,'번호선택_참고표'!$G$55),0)+IFERROR(INDEX($B441:$AT441,1,'번호선택_참고표'!$H$55),0)</f>
        <v/>
      </c>
      <c r="AW441" s="64">
        <f>IF(OR('번호선택_참고표'!$C$55=$AU441,'번호선택_참고표'!$D$55=$AU441,'번호선택_참고표'!$E$55=$AU441,'번호선택_참고표'!$F$55=$AU441,'번호선택_참고표'!$G$55=$AU441,'번호선택_참고표'!$H$55=$AU441),1,0)</f>
        <v/>
      </c>
      <c r="AX441" s="64">
        <f>IF(AV441=6,6,IF(AND(AV441=5,AW441=1),5,IF(AND(AV441=5,AW441=0),4,IF(AV441=4,3,IF(AV441=3,2,0)))))</f>
        <v/>
      </c>
      <c r="AY441" s="64">
        <f>IF(AV441=6,"1등",IF(AND(AV441=5,AW441=1),"2등",IF(AND(AV441=5,AW441=0),"3등",IF(AV441=4,"4등",IF(AV441=3,"5등","-")))))</f>
        <v/>
      </c>
      <c r="AZ441" s="64">
        <f>AV441*10000+AW441*1000+ROW()</f>
        <v/>
      </c>
      <c r="BB441" s="63" t="inlineStr">
        <is>
          <t>10 22 28 34 36 44</t>
        </is>
      </c>
    </row>
    <row r="442">
      <c r="A442" s="64" t="n">
        <v>441</v>
      </c>
      <c r="B442" t="n">
        <v>1</v>
      </c>
      <c r="C442" t="n">
        <v>0</v>
      </c>
      <c r="D442" t="n">
        <v>0</v>
      </c>
      <c r="E442" t="n">
        <v>0</v>
      </c>
      <c r="F442" t="n">
        <v>0</v>
      </c>
      <c r="G442" t="n">
        <v>0</v>
      </c>
      <c r="H442" t="n">
        <v>0</v>
      </c>
      <c r="I442" t="n">
        <v>0</v>
      </c>
      <c r="J442" t="n">
        <v>0</v>
      </c>
      <c r="K442" t="n">
        <v>0</v>
      </c>
      <c r="L442" t="n">
        <v>0</v>
      </c>
      <c r="M442" t="n">
        <v>0</v>
      </c>
      <c r="N442" t="n">
        <v>0</v>
      </c>
      <c r="O442" t="n">
        <v>0</v>
      </c>
      <c r="P442" t="n">
        <v>0</v>
      </c>
      <c r="Q442" t="n">
        <v>0</v>
      </c>
      <c r="R442" t="n">
        <v>0</v>
      </c>
      <c r="S442" t="n">
        <v>0</v>
      </c>
      <c r="T442" t="n">
        <v>0</v>
      </c>
      <c r="U442" t="n">
        <v>0</v>
      </c>
      <c r="V442" t="n">
        <v>0</v>
      </c>
      <c r="W442" t="n">
        <v>0</v>
      </c>
      <c r="X442" t="n">
        <v>1</v>
      </c>
      <c r="Y442" t="n">
        <v>0</v>
      </c>
      <c r="Z442" t="n">
        <v>0</v>
      </c>
      <c r="AA442" t="n">
        <v>0</v>
      </c>
      <c r="AB442" t="n">
        <v>0</v>
      </c>
      <c r="AC442" t="n">
        <v>1</v>
      </c>
      <c r="AD442" t="n">
        <v>0</v>
      </c>
      <c r="AE442" t="n">
        <v>1</v>
      </c>
      <c r="AF442" t="n">
        <v>0</v>
      </c>
      <c r="AG442" t="n">
        <v>0</v>
      </c>
      <c r="AH442" t="n">
        <v>0</v>
      </c>
      <c r="AI442" t="n">
        <v>1</v>
      </c>
      <c r="AJ442" t="n">
        <v>1</v>
      </c>
      <c r="AK442" t="n">
        <v>0</v>
      </c>
      <c r="AL442" t="n">
        <v>0</v>
      </c>
      <c r="AM442" t="n">
        <v>0</v>
      </c>
      <c r="AN442" t="n">
        <v>0</v>
      </c>
      <c r="AO442" t="n">
        <v>0</v>
      </c>
      <c r="AP442" t="n">
        <v>0</v>
      </c>
      <c r="AQ442" t="n">
        <v>0</v>
      </c>
      <c r="AR442" t="n">
        <v>0</v>
      </c>
      <c r="AS442" t="n">
        <v>0</v>
      </c>
      <c r="AT442" t="n">
        <v>0</v>
      </c>
      <c r="AU442" s="63" t="n">
        <v>9</v>
      </c>
      <c r="AV442" s="64">
        <f>IFERROR(INDEX($B442:$AT442,1,'번호선택_참고표'!$C$55),0)+IFERROR(INDEX($B442:$AT442,1,'번호선택_참고표'!$D$55),0)+IFERROR(INDEX($B442:$AT442,1,'번호선택_참고표'!$E$55),0)+IFERROR(INDEX($B442:$AT442,1,'번호선택_참고표'!$F$55),0)+IFERROR(INDEX($B442:$AT442,1,'번호선택_참고표'!$G$55),0)+IFERROR(INDEX($B442:$AT442,1,'번호선택_참고표'!$H$55),0)</f>
        <v/>
      </c>
      <c r="AW442" s="64">
        <f>IF(OR('번호선택_참고표'!$C$55=$AU442,'번호선택_참고표'!$D$55=$AU442,'번호선택_참고표'!$E$55=$AU442,'번호선택_참고표'!$F$55=$AU442,'번호선택_참고표'!$G$55=$AU442,'번호선택_참고표'!$H$55=$AU442),1,0)</f>
        <v/>
      </c>
      <c r="AX442" s="64">
        <f>IF(AV442=6,6,IF(AND(AV442=5,AW442=1),5,IF(AND(AV442=5,AW442=0),4,IF(AV442=4,3,IF(AV442=3,2,0)))))</f>
        <v/>
      </c>
      <c r="AY442" s="64">
        <f>IF(AV442=6,"1등",IF(AND(AV442=5,AW442=1),"2등",IF(AND(AV442=5,AW442=0),"3등",IF(AV442=4,"4등",IF(AV442=3,"5등","-")))))</f>
        <v/>
      </c>
      <c r="AZ442" s="64">
        <f>AV442*10000+AW442*1000+ROW()</f>
        <v/>
      </c>
      <c r="BB442" s="63" t="inlineStr">
        <is>
          <t>1 23 28 30 34 35</t>
        </is>
      </c>
    </row>
    <row r="443">
      <c r="A443" s="64" t="n">
        <v>442</v>
      </c>
      <c r="B443" t="n">
        <v>0</v>
      </c>
      <c r="C443" t="n">
        <v>0</v>
      </c>
      <c r="D443" t="n">
        <v>0</v>
      </c>
      <c r="E443" t="n">
        <v>0</v>
      </c>
      <c r="F443" t="n">
        <v>0</v>
      </c>
      <c r="G443" t="n">
        <v>0</v>
      </c>
      <c r="H443" t="n">
        <v>0</v>
      </c>
      <c r="I443" t="n">
        <v>0</v>
      </c>
      <c r="J443" t="n">
        <v>0</v>
      </c>
      <c r="K443" t="n">
        <v>0</v>
      </c>
      <c r="L443" t="n">
        <v>0</v>
      </c>
      <c r="M443" t="n">
        <v>0</v>
      </c>
      <c r="N443" t="n">
        <v>0</v>
      </c>
      <c r="O443" t="n">
        <v>0</v>
      </c>
      <c r="P443" t="n">
        <v>0</v>
      </c>
      <c r="Q443" t="n">
        <v>0</v>
      </c>
      <c r="R443" t="n">
        <v>0</v>
      </c>
      <c r="S443" t="n">
        <v>0</v>
      </c>
      <c r="T443" t="n">
        <v>0</v>
      </c>
      <c r="U443" t="n">
        <v>0</v>
      </c>
      <c r="V443" t="n">
        <v>0</v>
      </c>
      <c r="W443" t="n">
        <v>0</v>
      </c>
      <c r="X443" t="n">
        <v>0</v>
      </c>
      <c r="Y443" t="n">
        <v>0</v>
      </c>
      <c r="Z443" t="n">
        <v>1</v>
      </c>
      <c r="AA443" t="n">
        <v>0</v>
      </c>
      <c r="AB443" t="n">
        <v>1</v>
      </c>
      <c r="AC443" t="n">
        <v>0</v>
      </c>
      <c r="AD443" t="n">
        <v>1</v>
      </c>
      <c r="AE443" t="n">
        <v>0</v>
      </c>
      <c r="AF443" t="n">
        <v>0</v>
      </c>
      <c r="AG443" t="n">
        <v>0</v>
      </c>
      <c r="AH443" t="n">
        <v>0</v>
      </c>
      <c r="AI443" t="n">
        <v>0</v>
      </c>
      <c r="AJ443" t="n">
        <v>0</v>
      </c>
      <c r="AK443" t="n">
        <v>1</v>
      </c>
      <c r="AL443" t="n">
        <v>0</v>
      </c>
      <c r="AM443" t="n">
        <v>1</v>
      </c>
      <c r="AN443" t="n">
        <v>0</v>
      </c>
      <c r="AO443" t="n">
        <v>1</v>
      </c>
      <c r="AP443" t="n">
        <v>0</v>
      </c>
      <c r="AQ443" t="n">
        <v>0</v>
      </c>
      <c r="AR443" t="n">
        <v>0</v>
      </c>
      <c r="AS443" t="n">
        <v>0</v>
      </c>
      <c r="AT443" t="n">
        <v>0</v>
      </c>
      <c r="AU443" s="63" t="n">
        <v>41</v>
      </c>
      <c r="AV443" s="64">
        <f>IFERROR(INDEX($B443:$AT443,1,'번호선택_참고표'!$C$55),0)+IFERROR(INDEX($B443:$AT443,1,'번호선택_참고표'!$D$55),0)+IFERROR(INDEX($B443:$AT443,1,'번호선택_참고표'!$E$55),0)+IFERROR(INDEX($B443:$AT443,1,'번호선택_참고표'!$F$55),0)+IFERROR(INDEX($B443:$AT443,1,'번호선택_참고표'!$G$55),0)+IFERROR(INDEX($B443:$AT443,1,'번호선택_참고표'!$H$55),0)</f>
        <v/>
      </c>
      <c r="AW443" s="64">
        <f>IF(OR('번호선택_참고표'!$C$55=$AU443,'번호선택_참고표'!$D$55=$AU443,'번호선택_참고표'!$E$55=$AU443,'번호선택_참고표'!$F$55=$AU443,'번호선택_참고표'!$G$55=$AU443,'번호선택_참고표'!$H$55=$AU443),1,0)</f>
        <v/>
      </c>
      <c r="AX443" s="64">
        <f>IF(AV443=6,6,IF(AND(AV443=5,AW443=1),5,IF(AND(AV443=5,AW443=0),4,IF(AV443=4,3,IF(AV443=3,2,0)))))</f>
        <v/>
      </c>
      <c r="AY443" s="64">
        <f>IF(AV443=6,"1등",IF(AND(AV443=5,AW443=1),"2등",IF(AND(AV443=5,AW443=0),"3등",IF(AV443=4,"4등",IF(AV443=3,"5등","-")))))</f>
        <v/>
      </c>
      <c r="AZ443" s="64">
        <f>AV443*10000+AW443*1000+ROW()</f>
        <v/>
      </c>
      <c r="BB443" s="63" t="inlineStr">
        <is>
          <t>25 27 29 36 38 40</t>
        </is>
      </c>
    </row>
    <row r="444">
      <c r="A444" s="64" t="n">
        <v>443</v>
      </c>
      <c r="B444" t="n">
        <v>0</v>
      </c>
      <c r="C444" t="n">
        <v>0</v>
      </c>
      <c r="D444" t="n">
        <v>0</v>
      </c>
      <c r="E444" t="n">
        <v>1</v>
      </c>
      <c r="F444" t="n">
        <v>0</v>
      </c>
      <c r="G444" t="n">
        <v>1</v>
      </c>
      <c r="H444" t="n">
        <v>0</v>
      </c>
      <c r="I444" t="n">
        <v>0</v>
      </c>
      <c r="J444" t="n">
        <v>0</v>
      </c>
      <c r="K444" t="n">
        <v>1</v>
      </c>
      <c r="L444" t="n">
        <v>0</v>
      </c>
      <c r="M444" t="n">
        <v>0</v>
      </c>
      <c r="N444" t="n">
        <v>0</v>
      </c>
      <c r="O444" t="n">
        <v>0</v>
      </c>
      <c r="P444" t="n">
        <v>0</v>
      </c>
      <c r="Q444" t="n">
        <v>0</v>
      </c>
      <c r="R444" t="n">
        <v>0</v>
      </c>
      <c r="S444" t="n">
        <v>0</v>
      </c>
      <c r="T444" t="n">
        <v>1</v>
      </c>
      <c r="U444" t="n">
        <v>1</v>
      </c>
      <c r="V444" t="n">
        <v>0</v>
      </c>
      <c r="W444" t="n">
        <v>0</v>
      </c>
      <c r="X444" t="n">
        <v>0</v>
      </c>
      <c r="Y444" t="n">
        <v>0</v>
      </c>
      <c r="Z444" t="n">
        <v>0</v>
      </c>
      <c r="AA444" t="n">
        <v>0</v>
      </c>
      <c r="AB444" t="n">
        <v>0</v>
      </c>
      <c r="AC444" t="n">
        <v>0</v>
      </c>
      <c r="AD444" t="n">
        <v>0</v>
      </c>
      <c r="AE444" t="n">
        <v>0</v>
      </c>
      <c r="AF444" t="n">
        <v>0</v>
      </c>
      <c r="AG444" t="n">
        <v>0</v>
      </c>
      <c r="AH444" t="n">
        <v>0</v>
      </c>
      <c r="AI444" t="n">
        <v>0</v>
      </c>
      <c r="AJ444" t="n">
        <v>0</v>
      </c>
      <c r="AK444" t="n">
        <v>0</v>
      </c>
      <c r="AL444" t="n">
        <v>0</v>
      </c>
      <c r="AM444" t="n">
        <v>0</v>
      </c>
      <c r="AN444" t="n">
        <v>0</v>
      </c>
      <c r="AO444" t="n">
        <v>0</v>
      </c>
      <c r="AP444" t="n">
        <v>0</v>
      </c>
      <c r="AQ444" t="n">
        <v>0</v>
      </c>
      <c r="AR444" t="n">
        <v>0</v>
      </c>
      <c r="AS444" t="n">
        <v>1</v>
      </c>
      <c r="AT444" t="n">
        <v>0</v>
      </c>
      <c r="AU444" s="63" t="n">
        <v>14</v>
      </c>
      <c r="AV444" s="64">
        <f>IFERROR(INDEX($B444:$AT444,1,'번호선택_참고표'!$C$55),0)+IFERROR(INDEX($B444:$AT444,1,'번호선택_참고표'!$D$55),0)+IFERROR(INDEX($B444:$AT444,1,'번호선택_참고표'!$E$55),0)+IFERROR(INDEX($B444:$AT444,1,'번호선택_참고표'!$F$55),0)+IFERROR(INDEX($B444:$AT444,1,'번호선택_참고표'!$G$55),0)+IFERROR(INDEX($B444:$AT444,1,'번호선택_참고표'!$H$55),0)</f>
        <v/>
      </c>
      <c r="AW444" s="64">
        <f>IF(OR('번호선택_참고표'!$C$55=$AU444,'번호선택_참고표'!$D$55=$AU444,'번호선택_참고표'!$E$55=$AU444,'번호선택_참고표'!$F$55=$AU444,'번호선택_참고표'!$G$55=$AU444,'번호선택_참고표'!$H$55=$AU444),1,0)</f>
        <v/>
      </c>
      <c r="AX444" s="64">
        <f>IF(AV444=6,6,IF(AND(AV444=5,AW444=1),5,IF(AND(AV444=5,AW444=0),4,IF(AV444=4,3,IF(AV444=3,2,0)))))</f>
        <v/>
      </c>
      <c r="AY444" s="64">
        <f>IF(AV444=6,"1등",IF(AND(AV444=5,AW444=1),"2등",IF(AND(AV444=5,AW444=0),"3등",IF(AV444=4,"4등",IF(AV444=3,"5등","-")))))</f>
        <v/>
      </c>
      <c r="AZ444" s="64">
        <f>AV444*10000+AW444*1000+ROW()</f>
        <v/>
      </c>
      <c r="BB444" s="63" t="inlineStr">
        <is>
          <t>4 6 10 19 20 44</t>
        </is>
      </c>
    </row>
    <row r="445">
      <c r="A445" s="64" t="n">
        <v>444</v>
      </c>
      <c r="B445" t="n">
        <v>0</v>
      </c>
      <c r="C445" t="n">
        <v>0</v>
      </c>
      <c r="D445" t="n">
        <v>0</v>
      </c>
      <c r="E445" t="n">
        <v>0</v>
      </c>
      <c r="F445" t="n">
        <v>0</v>
      </c>
      <c r="G445" t="n">
        <v>0</v>
      </c>
      <c r="H445" t="n">
        <v>0</v>
      </c>
      <c r="I445" t="n">
        <v>0</v>
      </c>
      <c r="J445" t="n">
        <v>0</v>
      </c>
      <c r="K445" t="n">
        <v>0</v>
      </c>
      <c r="L445" t="n">
        <v>1</v>
      </c>
      <c r="M445" t="n">
        <v>0</v>
      </c>
      <c r="N445" t="n">
        <v>1</v>
      </c>
      <c r="O445" t="n">
        <v>0</v>
      </c>
      <c r="P445" t="n">
        <v>0</v>
      </c>
      <c r="Q445" t="n">
        <v>0</v>
      </c>
      <c r="R445" t="n">
        <v>0</v>
      </c>
      <c r="S445" t="n">
        <v>0</v>
      </c>
      <c r="T445" t="n">
        <v>0</v>
      </c>
      <c r="U445" t="n">
        <v>0</v>
      </c>
      <c r="V445" t="n">
        <v>0</v>
      </c>
      <c r="W445" t="n">
        <v>0</v>
      </c>
      <c r="X445" t="n">
        <v>1</v>
      </c>
      <c r="Y445" t="n">
        <v>0</v>
      </c>
      <c r="Z445" t="n">
        <v>0</v>
      </c>
      <c r="AA445" t="n">
        <v>0</v>
      </c>
      <c r="AB445" t="n">
        <v>0</v>
      </c>
      <c r="AC445" t="n">
        <v>0</v>
      </c>
      <c r="AD445" t="n">
        <v>0</v>
      </c>
      <c r="AE445" t="n">
        <v>0</v>
      </c>
      <c r="AF445" t="n">
        <v>0</v>
      </c>
      <c r="AG445" t="n">
        <v>0</v>
      </c>
      <c r="AH445" t="n">
        <v>0</v>
      </c>
      <c r="AI445" t="n">
        <v>0</v>
      </c>
      <c r="AJ445" t="n">
        <v>1</v>
      </c>
      <c r="AK445" t="n">
        <v>0</v>
      </c>
      <c r="AL445" t="n">
        <v>0</v>
      </c>
      <c r="AM445" t="n">
        <v>0</v>
      </c>
      <c r="AN445" t="n">
        <v>0</v>
      </c>
      <c r="AO445" t="n">
        <v>0</v>
      </c>
      <c r="AP445" t="n">
        <v>0</v>
      </c>
      <c r="AQ445" t="n">
        <v>0</v>
      </c>
      <c r="AR445" t="n">
        <v>1</v>
      </c>
      <c r="AS445" t="n">
        <v>0</v>
      </c>
      <c r="AT445" t="n">
        <v>1</v>
      </c>
      <c r="AU445" s="63" t="n">
        <v>17</v>
      </c>
      <c r="AV445" s="64">
        <f>IFERROR(INDEX($B445:$AT445,1,'번호선택_참고표'!$C$55),0)+IFERROR(INDEX($B445:$AT445,1,'번호선택_참고표'!$D$55),0)+IFERROR(INDEX($B445:$AT445,1,'번호선택_참고표'!$E$55),0)+IFERROR(INDEX($B445:$AT445,1,'번호선택_참고표'!$F$55),0)+IFERROR(INDEX($B445:$AT445,1,'번호선택_참고표'!$G$55),0)+IFERROR(INDEX($B445:$AT445,1,'번호선택_참고표'!$H$55),0)</f>
        <v/>
      </c>
      <c r="AW445" s="64">
        <f>IF(OR('번호선택_참고표'!$C$55=$AU445,'번호선택_참고표'!$D$55=$AU445,'번호선택_참고표'!$E$55=$AU445,'번호선택_참고표'!$F$55=$AU445,'번호선택_참고표'!$G$55=$AU445,'번호선택_참고표'!$H$55=$AU445),1,0)</f>
        <v/>
      </c>
      <c r="AX445" s="64">
        <f>IF(AV445=6,6,IF(AND(AV445=5,AW445=1),5,IF(AND(AV445=5,AW445=0),4,IF(AV445=4,3,IF(AV445=3,2,0)))))</f>
        <v/>
      </c>
      <c r="AY445" s="64">
        <f>IF(AV445=6,"1등",IF(AND(AV445=5,AW445=1),"2등",IF(AND(AV445=5,AW445=0),"3등",IF(AV445=4,"4등",IF(AV445=3,"5등","-")))))</f>
        <v/>
      </c>
      <c r="AZ445" s="64">
        <f>AV445*10000+AW445*1000+ROW()</f>
        <v/>
      </c>
      <c r="BB445" s="63" t="inlineStr">
        <is>
          <t>11 13 23 35 43 45</t>
        </is>
      </c>
    </row>
    <row r="446">
      <c r="A446" s="64" t="n">
        <v>445</v>
      </c>
      <c r="B446" t="n">
        <v>0</v>
      </c>
      <c r="C446" t="n">
        <v>0</v>
      </c>
      <c r="D446" t="n">
        <v>0</v>
      </c>
      <c r="E446" t="n">
        <v>0</v>
      </c>
      <c r="F446" t="n">
        <v>0</v>
      </c>
      <c r="G446" t="n">
        <v>0</v>
      </c>
      <c r="H446" t="n">
        <v>0</v>
      </c>
      <c r="I446" t="n">
        <v>0</v>
      </c>
      <c r="J446" t="n">
        <v>0</v>
      </c>
      <c r="K446" t="n">
        <v>0</v>
      </c>
      <c r="L446" t="n">
        <v>0</v>
      </c>
      <c r="M446" t="n">
        <v>0</v>
      </c>
      <c r="N446" t="n">
        <v>1</v>
      </c>
      <c r="O446" t="n">
        <v>0</v>
      </c>
      <c r="P446" t="n">
        <v>0</v>
      </c>
      <c r="Q446" t="n">
        <v>0</v>
      </c>
      <c r="R446" t="n">
        <v>0</v>
      </c>
      <c r="S446" t="n">
        <v>0</v>
      </c>
      <c r="T446" t="n">
        <v>0</v>
      </c>
      <c r="U446" t="n">
        <v>1</v>
      </c>
      <c r="V446" t="n">
        <v>1</v>
      </c>
      <c r="W446" t="n">
        <v>0</v>
      </c>
      <c r="X446" t="n">
        <v>0</v>
      </c>
      <c r="Y446" t="n">
        <v>0</v>
      </c>
      <c r="Z446" t="n">
        <v>0</v>
      </c>
      <c r="AA446" t="n">
        <v>0</v>
      </c>
      <c r="AB446" t="n">
        <v>0</v>
      </c>
      <c r="AC446" t="n">
        <v>0</v>
      </c>
      <c r="AD446" t="n">
        <v>0</v>
      </c>
      <c r="AE446" t="n">
        <v>1</v>
      </c>
      <c r="AF446" t="n">
        <v>0</v>
      </c>
      <c r="AG446" t="n">
        <v>0</v>
      </c>
      <c r="AH446" t="n">
        <v>0</v>
      </c>
      <c r="AI446" t="n">
        <v>0</v>
      </c>
      <c r="AJ446" t="n">
        <v>0</v>
      </c>
      <c r="AK446" t="n">
        <v>0</v>
      </c>
      <c r="AL446" t="n">
        <v>0</v>
      </c>
      <c r="AM446" t="n">
        <v>0</v>
      </c>
      <c r="AN446" t="n">
        <v>1</v>
      </c>
      <c r="AO446" t="n">
        <v>0</v>
      </c>
      <c r="AP446" t="n">
        <v>0</v>
      </c>
      <c r="AQ446" t="n">
        <v>0</v>
      </c>
      <c r="AR446" t="n">
        <v>0</v>
      </c>
      <c r="AS446" t="n">
        <v>0</v>
      </c>
      <c r="AT446" t="n">
        <v>1</v>
      </c>
      <c r="AU446" s="63" t="n">
        <v>32</v>
      </c>
      <c r="AV446" s="64">
        <f>IFERROR(INDEX($B446:$AT446,1,'번호선택_참고표'!$C$55),0)+IFERROR(INDEX($B446:$AT446,1,'번호선택_참고표'!$D$55),0)+IFERROR(INDEX($B446:$AT446,1,'번호선택_참고표'!$E$55),0)+IFERROR(INDEX($B446:$AT446,1,'번호선택_참고표'!$F$55),0)+IFERROR(INDEX($B446:$AT446,1,'번호선택_참고표'!$G$55),0)+IFERROR(INDEX($B446:$AT446,1,'번호선택_참고표'!$H$55),0)</f>
        <v/>
      </c>
      <c r="AW446" s="64">
        <f>IF(OR('번호선택_참고표'!$C$55=$AU446,'번호선택_참고표'!$D$55=$AU446,'번호선택_참고표'!$E$55=$AU446,'번호선택_참고표'!$F$55=$AU446,'번호선택_참고표'!$G$55=$AU446,'번호선택_참고표'!$H$55=$AU446),1,0)</f>
        <v/>
      </c>
      <c r="AX446" s="64">
        <f>IF(AV446=6,6,IF(AND(AV446=5,AW446=1),5,IF(AND(AV446=5,AW446=0),4,IF(AV446=4,3,IF(AV446=3,2,0)))))</f>
        <v/>
      </c>
      <c r="AY446" s="64">
        <f>IF(AV446=6,"1등",IF(AND(AV446=5,AW446=1),"2등",IF(AND(AV446=5,AW446=0),"3등",IF(AV446=4,"4등",IF(AV446=3,"5등","-")))))</f>
        <v/>
      </c>
      <c r="AZ446" s="64">
        <f>AV446*10000+AW446*1000+ROW()</f>
        <v/>
      </c>
      <c r="BB446" s="63" t="inlineStr">
        <is>
          <t>13 20 21 30 39 45</t>
        </is>
      </c>
    </row>
    <row r="447">
      <c r="A447" s="64" t="n">
        <v>446</v>
      </c>
      <c r="B447" t="n">
        <v>1</v>
      </c>
      <c r="C447" t="n">
        <v>0</v>
      </c>
      <c r="D447" t="n">
        <v>0</v>
      </c>
      <c r="E447" t="n">
        <v>0</v>
      </c>
      <c r="F447" t="n">
        <v>0</v>
      </c>
      <c r="G447" t="n">
        <v>0</v>
      </c>
      <c r="H447" t="n">
        <v>0</v>
      </c>
      <c r="I447" t="n">
        <v>0</v>
      </c>
      <c r="J447" t="n">
        <v>0</v>
      </c>
      <c r="K447" t="n">
        <v>0</v>
      </c>
      <c r="L447" t="n">
        <v>1</v>
      </c>
      <c r="M447" t="n">
        <v>1</v>
      </c>
      <c r="N447" t="n">
        <v>0</v>
      </c>
      <c r="O447" t="n">
        <v>1</v>
      </c>
      <c r="P447" t="n">
        <v>0</v>
      </c>
      <c r="Q447" t="n">
        <v>0</v>
      </c>
      <c r="R447" t="n">
        <v>0</v>
      </c>
      <c r="S447" t="n">
        <v>0</v>
      </c>
      <c r="T447" t="n">
        <v>0</v>
      </c>
      <c r="U447" t="n">
        <v>0</v>
      </c>
      <c r="V447" t="n">
        <v>0</v>
      </c>
      <c r="W447" t="n">
        <v>0</v>
      </c>
      <c r="X447" t="n">
        <v>0</v>
      </c>
      <c r="Y447" t="n">
        <v>0</v>
      </c>
      <c r="Z447" t="n">
        <v>0</v>
      </c>
      <c r="AA447" t="n">
        <v>1</v>
      </c>
      <c r="AB447" t="n">
        <v>0</v>
      </c>
      <c r="AC447" t="n">
        <v>0</v>
      </c>
      <c r="AD447" t="n">
        <v>0</v>
      </c>
      <c r="AE447" t="n">
        <v>0</v>
      </c>
      <c r="AF447" t="n">
        <v>0</v>
      </c>
      <c r="AG447" t="n">
        <v>0</v>
      </c>
      <c r="AH447" t="n">
        <v>0</v>
      </c>
      <c r="AI447" t="n">
        <v>0</v>
      </c>
      <c r="AJ447" t="n">
        <v>1</v>
      </c>
      <c r="AK447" t="n">
        <v>0</v>
      </c>
      <c r="AL447" t="n">
        <v>0</v>
      </c>
      <c r="AM447" t="n">
        <v>0</v>
      </c>
      <c r="AN447" t="n">
        <v>0</v>
      </c>
      <c r="AO447" t="n">
        <v>0</v>
      </c>
      <c r="AP447" t="n">
        <v>0</v>
      </c>
      <c r="AQ447" t="n">
        <v>0</v>
      </c>
      <c r="AR447" t="n">
        <v>0</v>
      </c>
      <c r="AS447" t="n">
        <v>0</v>
      </c>
      <c r="AT447" t="n">
        <v>0</v>
      </c>
      <c r="AU447" s="63" t="n">
        <v>6</v>
      </c>
      <c r="AV447" s="64">
        <f>IFERROR(INDEX($B447:$AT447,1,'번호선택_참고표'!$C$55),0)+IFERROR(INDEX($B447:$AT447,1,'번호선택_참고표'!$D$55),0)+IFERROR(INDEX($B447:$AT447,1,'번호선택_참고표'!$E$55),0)+IFERROR(INDEX($B447:$AT447,1,'번호선택_참고표'!$F$55),0)+IFERROR(INDEX($B447:$AT447,1,'번호선택_참고표'!$G$55),0)+IFERROR(INDEX($B447:$AT447,1,'번호선택_참고표'!$H$55),0)</f>
        <v/>
      </c>
      <c r="AW447" s="64">
        <f>IF(OR('번호선택_참고표'!$C$55=$AU447,'번호선택_참고표'!$D$55=$AU447,'번호선택_참고표'!$E$55=$AU447,'번호선택_참고표'!$F$55=$AU447,'번호선택_참고표'!$G$55=$AU447,'번호선택_참고표'!$H$55=$AU447),1,0)</f>
        <v/>
      </c>
      <c r="AX447" s="64">
        <f>IF(AV447=6,6,IF(AND(AV447=5,AW447=1),5,IF(AND(AV447=5,AW447=0),4,IF(AV447=4,3,IF(AV447=3,2,0)))))</f>
        <v/>
      </c>
      <c r="AY447" s="64">
        <f>IF(AV447=6,"1등",IF(AND(AV447=5,AW447=1),"2등",IF(AND(AV447=5,AW447=0),"3등",IF(AV447=4,"4등",IF(AV447=3,"5등","-")))))</f>
        <v/>
      </c>
      <c r="AZ447" s="64">
        <f>AV447*10000+AW447*1000+ROW()</f>
        <v/>
      </c>
      <c r="BB447" s="63" t="inlineStr">
        <is>
          <t>1 11 12 14 26 35</t>
        </is>
      </c>
    </row>
    <row r="448">
      <c r="A448" s="64" t="n">
        <v>447</v>
      </c>
      <c r="B448" t="n">
        <v>0</v>
      </c>
      <c r="C448" t="n">
        <v>1</v>
      </c>
      <c r="D448" t="n">
        <v>0</v>
      </c>
      <c r="E448" t="n">
        <v>0</v>
      </c>
      <c r="F448" t="n">
        <v>0</v>
      </c>
      <c r="G448" t="n">
        <v>0</v>
      </c>
      <c r="H448" t="n">
        <v>1</v>
      </c>
      <c r="I448" t="n">
        <v>1</v>
      </c>
      <c r="J448" t="n">
        <v>1</v>
      </c>
      <c r="K448" t="n">
        <v>0</v>
      </c>
      <c r="L448" t="n">
        <v>0</v>
      </c>
      <c r="M448" t="n">
        <v>0</v>
      </c>
      <c r="N448" t="n">
        <v>0</v>
      </c>
      <c r="O448" t="n">
        <v>0</v>
      </c>
      <c r="P448" t="n">
        <v>0</v>
      </c>
      <c r="Q448" t="n">
        <v>0</v>
      </c>
      <c r="R448" t="n">
        <v>1</v>
      </c>
      <c r="S448" t="n">
        <v>0</v>
      </c>
      <c r="T448" t="n">
        <v>0</v>
      </c>
      <c r="U448" t="n">
        <v>0</v>
      </c>
      <c r="V448" t="n">
        <v>0</v>
      </c>
      <c r="W448" t="n">
        <v>0</v>
      </c>
      <c r="X448" t="n">
        <v>0</v>
      </c>
      <c r="Y448" t="n">
        <v>0</v>
      </c>
      <c r="Z448" t="n">
        <v>0</v>
      </c>
      <c r="AA448" t="n">
        <v>0</v>
      </c>
      <c r="AB448" t="n">
        <v>0</v>
      </c>
      <c r="AC448" t="n">
        <v>0</v>
      </c>
      <c r="AD448" t="n">
        <v>0</v>
      </c>
      <c r="AE448" t="n">
        <v>0</v>
      </c>
      <c r="AF448" t="n">
        <v>0</v>
      </c>
      <c r="AG448" t="n">
        <v>0</v>
      </c>
      <c r="AH448" t="n">
        <v>1</v>
      </c>
      <c r="AI448" t="n">
        <v>0</v>
      </c>
      <c r="AJ448" t="n">
        <v>0</v>
      </c>
      <c r="AK448" t="n">
        <v>0</v>
      </c>
      <c r="AL448" t="n">
        <v>0</v>
      </c>
      <c r="AM448" t="n">
        <v>0</v>
      </c>
      <c r="AN448" t="n">
        <v>0</v>
      </c>
      <c r="AO448" t="n">
        <v>0</v>
      </c>
      <c r="AP448" t="n">
        <v>0</v>
      </c>
      <c r="AQ448" t="n">
        <v>0</v>
      </c>
      <c r="AR448" t="n">
        <v>0</v>
      </c>
      <c r="AS448" t="n">
        <v>0</v>
      </c>
      <c r="AT448" t="n">
        <v>0</v>
      </c>
      <c r="AU448" s="63" t="n">
        <v>34</v>
      </c>
      <c r="AV448" s="64">
        <f>IFERROR(INDEX($B448:$AT448,1,'번호선택_참고표'!$C$55),0)+IFERROR(INDEX($B448:$AT448,1,'번호선택_참고표'!$D$55),0)+IFERROR(INDEX($B448:$AT448,1,'번호선택_참고표'!$E$55),0)+IFERROR(INDEX($B448:$AT448,1,'번호선택_참고표'!$F$55),0)+IFERROR(INDEX($B448:$AT448,1,'번호선택_참고표'!$G$55),0)+IFERROR(INDEX($B448:$AT448,1,'번호선택_참고표'!$H$55),0)</f>
        <v/>
      </c>
      <c r="AW448" s="64">
        <f>IF(OR('번호선택_참고표'!$C$55=$AU448,'번호선택_참고표'!$D$55=$AU448,'번호선택_참고표'!$E$55=$AU448,'번호선택_참고표'!$F$55=$AU448,'번호선택_참고표'!$G$55=$AU448,'번호선택_참고표'!$H$55=$AU448),1,0)</f>
        <v/>
      </c>
      <c r="AX448" s="64">
        <f>IF(AV448=6,6,IF(AND(AV448=5,AW448=1),5,IF(AND(AV448=5,AW448=0),4,IF(AV448=4,3,IF(AV448=3,2,0)))))</f>
        <v/>
      </c>
      <c r="AY448" s="64">
        <f>IF(AV448=6,"1등",IF(AND(AV448=5,AW448=1),"2등",IF(AND(AV448=5,AW448=0),"3등",IF(AV448=4,"4등",IF(AV448=3,"5등","-")))))</f>
        <v/>
      </c>
      <c r="AZ448" s="64">
        <f>AV448*10000+AW448*1000+ROW()</f>
        <v/>
      </c>
      <c r="BB448" s="63" t="inlineStr">
        <is>
          <t>2 7 8 9 17 33</t>
        </is>
      </c>
    </row>
    <row r="449">
      <c r="A449" s="64" t="n">
        <v>448</v>
      </c>
      <c r="B449" t="n">
        <v>0</v>
      </c>
      <c r="C449" t="n">
        <v>0</v>
      </c>
      <c r="D449" t="n">
        <v>1</v>
      </c>
      <c r="E449" t="n">
        <v>0</v>
      </c>
      <c r="F449" t="n">
        <v>0</v>
      </c>
      <c r="G449" t="n">
        <v>0</v>
      </c>
      <c r="H449" t="n">
        <v>1</v>
      </c>
      <c r="I449" t="n">
        <v>0</v>
      </c>
      <c r="J449" t="n">
        <v>0</v>
      </c>
      <c r="K449" t="n">
        <v>0</v>
      </c>
      <c r="L449" t="n">
        <v>0</v>
      </c>
      <c r="M449" t="n">
        <v>0</v>
      </c>
      <c r="N449" t="n">
        <v>1</v>
      </c>
      <c r="O449" t="n">
        <v>0</v>
      </c>
      <c r="P449" t="n">
        <v>0</v>
      </c>
      <c r="Q449" t="n">
        <v>0</v>
      </c>
      <c r="R449" t="n">
        <v>0</v>
      </c>
      <c r="S449" t="n">
        <v>0</v>
      </c>
      <c r="T449" t="n">
        <v>0</v>
      </c>
      <c r="U449" t="n">
        <v>0</v>
      </c>
      <c r="V449" t="n">
        <v>0</v>
      </c>
      <c r="W449" t="n">
        <v>0</v>
      </c>
      <c r="X449" t="n">
        <v>0</v>
      </c>
      <c r="Y449" t="n">
        <v>0</v>
      </c>
      <c r="Z449" t="n">
        <v>0</v>
      </c>
      <c r="AA449" t="n">
        <v>0</v>
      </c>
      <c r="AB449" t="n">
        <v>1</v>
      </c>
      <c r="AC449" t="n">
        <v>0</v>
      </c>
      <c r="AD449" t="n">
        <v>0</v>
      </c>
      <c r="AE449" t="n">
        <v>0</v>
      </c>
      <c r="AF449" t="n">
        <v>0</v>
      </c>
      <c r="AG449" t="n">
        <v>0</v>
      </c>
      <c r="AH449" t="n">
        <v>0</v>
      </c>
      <c r="AI449" t="n">
        <v>0</v>
      </c>
      <c r="AJ449" t="n">
        <v>0</v>
      </c>
      <c r="AK449" t="n">
        <v>0</v>
      </c>
      <c r="AL449" t="n">
        <v>0</v>
      </c>
      <c r="AM449" t="n">
        <v>0</v>
      </c>
      <c r="AN449" t="n">
        <v>0</v>
      </c>
      <c r="AO449" t="n">
        <v>1</v>
      </c>
      <c r="AP449" t="n">
        <v>1</v>
      </c>
      <c r="AQ449" t="n">
        <v>0</v>
      </c>
      <c r="AR449" t="n">
        <v>0</v>
      </c>
      <c r="AS449" t="n">
        <v>0</v>
      </c>
      <c r="AT449" t="n">
        <v>0</v>
      </c>
      <c r="AU449" s="63" t="n">
        <v>36</v>
      </c>
      <c r="AV449" s="64">
        <f>IFERROR(INDEX($B449:$AT449,1,'번호선택_참고표'!$C$55),0)+IFERROR(INDEX($B449:$AT449,1,'번호선택_참고표'!$D$55),0)+IFERROR(INDEX($B449:$AT449,1,'번호선택_참고표'!$E$55),0)+IFERROR(INDEX($B449:$AT449,1,'번호선택_참고표'!$F$55),0)+IFERROR(INDEX($B449:$AT449,1,'번호선택_참고표'!$G$55),0)+IFERROR(INDEX($B449:$AT449,1,'번호선택_참고표'!$H$55),0)</f>
        <v/>
      </c>
      <c r="AW449" s="64">
        <f>IF(OR('번호선택_참고표'!$C$55=$AU449,'번호선택_참고표'!$D$55=$AU449,'번호선택_참고표'!$E$55=$AU449,'번호선택_참고표'!$F$55=$AU449,'번호선택_참고표'!$G$55=$AU449,'번호선택_참고표'!$H$55=$AU449),1,0)</f>
        <v/>
      </c>
      <c r="AX449" s="64">
        <f>IF(AV449=6,6,IF(AND(AV449=5,AW449=1),5,IF(AND(AV449=5,AW449=0),4,IF(AV449=4,3,IF(AV449=3,2,0)))))</f>
        <v/>
      </c>
      <c r="AY449" s="64">
        <f>IF(AV449=6,"1등",IF(AND(AV449=5,AW449=1),"2등",IF(AND(AV449=5,AW449=0),"3등",IF(AV449=4,"4등",IF(AV449=3,"5등","-")))))</f>
        <v/>
      </c>
      <c r="AZ449" s="64">
        <f>AV449*10000+AW449*1000+ROW()</f>
        <v/>
      </c>
      <c r="BB449" s="63" t="inlineStr">
        <is>
          <t>3 7 13 27 40 41</t>
        </is>
      </c>
    </row>
    <row r="450">
      <c r="A450" s="64" t="n">
        <v>449</v>
      </c>
      <c r="B450" t="n">
        <v>0</v>
      </c>
      <c r="C450" t="n">
        <v>0</v>
      </c>
      <c r="D450" t="n">
        <v>1</v>
      </c>
      <c r="E450" t="n">
        <v>0</v>
      </c>
      <c r="F450" t="n">
        <v>0</v>
      </c>
      <c r="G450" t="n">
        <v>0</v>
      </c>
      <c r="H450" t="n">
        <v>0</v>
      </c>
      <c r="I450" t="n">
        <v>0</v>
      </c>
      <c r="J450" t="n">
        <v>0</v>
      </c>
      <c r="K450" t="n">
        <v>1</v>
      </c>
      <c r="L450" t="n">
        <v>0</v>
      </c>
      <c r="M450" t="n">
        <v>0</v>
      </c>
      <c r="N450" t="n">
        <v>0</v>
      </c>
      <c r="O450" t="n">
        <v>0</v>
      </c>
      <c r="P450" t="n">
        <v>0</v>
      </c>
      <c r="Q450" t="n">
        <v>0</v>
      </c>
      <c r="R450" t="n">
        <v>0</v>
      </c>
      <c r="S450" t="n">
        <v>0</v>
      </c>
      <c r="T450" t="n">
        <v>0</v>
      </c>
      <c r="U450" t="n">
        <v>1</v>
      </c>
      <c r="V450" t="n">
        <v>0</v>
      </c>
      <c r="W450" t="n">
        <v>0</v>
      </c>
      <c r="X450" t="n">
        <v>0</v>
      </c>
      <c r="Y450" t="n">
        <v>0</v>
      </c>
      <c r="Z450" t="n">
        <v>0</v>
      </c>
      <c r="AA450" t="n">
        <v>1</v>
      </c>
      <c r="AB450" t="n">
        <v>0</v>
      </c>
      <c r="AC450" t="n">
        <v>0</v>
      </c>
      <c r="AD450" t="n">
        <v>0</v>
      </c>
      <c r="AE450" t="n">
        <v>0</v>
      </c>
      <c r="AF450" t="n">
        <v>0</v>
      </c>
      <c r="AG450" t="n">
        <v>0</v>
      </c>
      <c r="AH450" t="n">
        <v>0</v>
      </c>
      <c r="AI450" t="n">
        <v>0</v>
      </c>
      <c r="AJ450" t="n">
        <v>1</v>
      </c>
      <c r="AK450" t="n">
        <v>0</v>
      </c>
      <c r="AL450" t="n">
        <v>0</v>
      </c>
      <c r="AM450" t="n">
        <v>0</v>
      </c>
      <c r="AN450" t="n">
        <v>0</v>
      </c>
      <c r="AO450" t="n">
        <v>0</v>
      </c>
      <c r="AP450" t="n">
        <v>0</v>
      </c>
      <c r="AQ450" t="n">
        <v>0</v>
      </c>
      <c r="AR450" t="n">
        <v>1</v>
      </c>
      <c r="AS450" t="n">
        <v>0</v>
      </c>
      <c r="AT450" t="n">
        <v>0</v>
      </c>
      <c r="AU450" s="63" t="n">
        <v>36</v>
      </c>
      <c r="AV450" s="64">
        <f>IFERROR(INDEX($B450:$AT450,1,'번호선택_참고표'!$C$55),0)+IFERROR(INDEX($B450:$AT450,1,'번호선택_참고표'!$D$55),0)+IFERROR(INDEX($B450:$AT450,1,'번호선택_참고표'!$E$55),0)+IFERROR(INDEX($B450:$AT450,1,'번호선택_참고표'!$F$55),0)+IFERROR(INDEX($B450:$AT450,1,'번호선택_참고표'!$G$55),0)+IFERROR(INDEX($B450:$AT450,1,'번호선택_참고표'!$H$55),0)</f>
        <v/>
      </c>
      <c r="AW450" s="64">
        <f>IF(OR('번호선택_참고표'!$C$55=$AU450,'번호선택_참고표'!$D$55=$AU450,'번호선택_참고표'!$E$55=$AU450,'번호선택_참고표'!$F$55=$AU450,'번호선택_참고표'!$G$55=$AU450,'번호선택_참고표'!$H$55=$AU450),1,0)</f>
        <v/>
      </c>
      <c r="AX450" s="64">
        <f>IF(AV450=6,6,IF(AND(AV450=5,AW450=1),5,IF(AND(AV450=5,AW450=0),4,IF(AV450=4,3,IF(AV450=3,2,0)))))</f>
        <v/>
      </c>
      <c r="AY450" s="64">
        <f>IF(AV450=6,"1등",IF(AND(AV450=5,AW450=1),"2등",IF(AND(AV450=5,AW450=0),"3등",IF(AV450=4,"4등",IF(AV450=3,"5등","-")))))</f>
        <v/>
      </c>
      <c r="AZ450" s="64">
        <f>AV450*10000+AW450*1000+ROW()</f>
        <v/>
      </c>
      <c r="BB450" s="63" t="inlineStr">
        <is>
          <t>3 10 20 26 35 43</t>
        </is>
      </c>
    </row>
    <row r="451">
      <c r="A451" s="64" t="n">
        <v>450</v>
      </c>
      <c r="B451" t="n">
        <v>0</v>
      </c>
      <c r="C451" t="n">
        <v>0</v>
      </c>
      <c r="D451" t="n">
        <v>0</v>
      </c>
      <c r="E451" t="n">
        <v>0</v>
      </c>
      <c r="F451" t="n">
        <v>0</v>
      </c>
      <c r="G451" t="n">
        <v>1</v>
      </c>
      <c r="H451" t="n">
        <v>0</v>
      </c>
      <c r="I451" t="n">
        <v>0</v>
      </c>
      <c r="J451" t="n">
        <v>0</v>
      </c>
      <c r="K451" t="n">
        <v>0</v>
      </c>
      <c r="L451" t="n">
        <v>0</v>
      </c>
      <c r="M451" t="n">
        <v>0</v>
      </c>
      <c r="N451" t="n">
        <v>0</v>
      </c>
      <c r="O451" t="n">
        <v>1</v>
      </c>
      <c r="P451" t="n">
        <v>0</v>
      </c>
      <c r="Q451" t="n">
        <v>0</v>
      </c>
      <c r="R451" t="n">
        <v>0</v>
      </c>
      <c r="S451" t="n">
        <v>0</v>
      </c>
      <c r="T451" t="n">
        <v>1</v>
      </c>
      <c r="U451" t="n">
        <v>0</v>
      </c>
      <c r="V451" t="n">
        <v>1</v>
      </c>
      <c r="W451" t="n">
        <v>0</v>
      </c>
      <c r="X451" t="n">
        <v>1</v>
      </c>
      <c r="Y451" t="n">
        <v>0</v>
      </c>
      <c r="Z451" t="n">
        <v>0</v>
      </c>
      <c r="AA451" t="n">
        <v>0</v>
      </c>
      <c r="AB451" t="n">
        <v>0</v>
      </c>
      <c r="AC451" t="n">
        <v>0</v>
      </c>
      <c r="AD451" t="n">
        <v>0</v>
      </c>
      <c r="AE451" t="n">
        <v>0</v>
      </c>
      <c r="AF451" t="n">
        <v>1</v>
      </c>
      <c r="AG451" t="n">
        <v>0</v>
      </c>
      <c r="AH451" t="n">
        <v>0</v>
      </c>
      <c r="AI451" t="n">
        <v>0</v>
      </c>
      <c r="AJ451" t="n">
        <v>0</v>
      </c>
      <c r="AK451" t="n">
        <v>0</v>
      </c>
      <c r="AL451" t="n">
        <v>0</v>
      </c>
      <c r="AM451" t="n">
        <v>0</v>
      </c>
      <c r="AN451" t="n">
        <v>0</v>
      </c>
      <c r="AO451" t="n">
        <v>0</v>
      </c>
      <c r="AP451" t="n">
        <v>0</v>
      </c>
      <c r="AQ451" t="n">
        <v>0</v>
      </c>
      <c r="AR451" t="n">
        <v>0</v>
      </c>
      <c r="AS451" t="n">
        <v>0</v>
      </c>
      <c r="AT451" t="n">
        <v>0</v>
      </c>
      <c r="AU451" s="63" t="n">
        <v>13</v>
      </c>
      <c r="AV451" s="64">
        <f>IFERROR(INDEX($B451:$AT451,1,'번호선택_참고표'!$C$55),0)+IFERROR(INDEX($B451:$AT451,1,'번호선택_참고표'!$D$55),0)+IFERROR(INDEX($B451:$AT451,1,'번호선택_참고표'!$E$55),0)+IFERROR(INDEX($B451:$AT451,1,'번호선택_참고표'!$F$55),0)+IFERROR(INDEX($B451:$AT451,1,'번호선택_참고표'!$G$55),0)+IFERROR(INDEX($B451:$AT451,1,'번호선택_참고표'!$H$55),0)</f>
        <v/>
      </c>
      <c r="AW451" s="64">
        <f>IF(OR('번호선택_참고표'!$C$55=$AU451,'번호선택_참고표'!$D$55=$AU451,'번호선택_참고표'!$E$55=$AU451,'번호선택_참고표'!$F$55=$AU451,'번호선택_참고표'!$G$55=$AU451,'번호선택_참고표'!$H$55=$AU451),1,0)</f>
        <v/>
      </c>
      <c r="AX451" s="64">
        <f>IF(AV451=6,6,IF(AND(AV451=5,AW451=1),5,IF(AND(AV451=5,AW451=0),4,IF(AV451=4,3,IF(AV451=3,2,0)))))</f>
        <v/>
      </c>
      <c r="AY451" s="64">
        <f>IF(AV451=6,"1등",IF(AND(AV451=5,AW451=1),"2등",IF(AND(AV451=5,AW451=0),"3등",IF(AV451=4,"4등",IF(AV451=3,"5등","-")))))</f>
        <v/>
      </c>
      <c r="AZ451" s="64">
        <f>AV451*10000+AW451*1000+ROW()</f>
        <v/>
      </c>
      <c r="BB451" s="63" t="inlineStr">
        <is>
          <t>6 14 19 21 23 31</t>
        </is>
      </c>
    </row>
    <row r="452">
      <c r="A452" s="64" t="n">
        <v>451</v>
      </c>
      <c r="B452" t="n">
        <v>0</v>
      </c>
      <c r="C452" t="n">
        <v>0</v>
      </c>
      <c r="D452" t="n">
        <v>0</v>
      </c>
      <c r="E452" t="n">
        <v>0</v>
      </c>
      <c r="F452" t="n">
        <v>0</v>
      </c>
      <c r="G452" t="n">
        <v>0</v>
      </c>
      <c r="H452" t="n">
        <v>0</v>
      </c>
      <c r="I452" t="n">
        <v>0</v>
      </c>
      <c r="J452" t="n">
        <v>0</v>
      </c>
      <c r="K452" t="n">
        <v>0</v>
      </c>
      <c r="L452" t="n">
        <v>0</v>
      </c>
      <c r="M452" t="n">
        <v>1</v>
      </c>
      <c r="N452" t="n">
        <v>0</v>
      </c>
      <c r="O452" t="n">
        <v>0</v>
      </c>
      <c r="P452" t="n">
        <v>1</v>
      </c>
      <c r="Q452" t="n">
        <v>0</v>
      </c>
      <c r="R452" t="n">
        <v>0</v>
      </c>
      <c r="S452" t="n">
        <v>0</v>
      </c>
      <c r="T452" t="n">
        <v>0</v>
      </c>
      <c r="U452" t="n">
        <v>1</v>
      </c>
      <c r="V452" t="n">
        <v>0</v>
      </c>
      <c r="W452" t="n">
        <v>0</v>
      </c>
      <c r="X452" t="n">
        <v>0</v>
      </c>
      <c r="Y452" t="n">
        <v>1</v>
      </c>
      <c r="Z452" t="n">
        <v>0</v>
      </c>
      <c r="AA452" t="n">
        <v>0</v>
      </c>
      <c r="AB452" t="n">
        <v>0</v>
      </c>
      <c r="AC452" t="n">
        <v>0</v>
      </c>
      <c r="AD452" t="n">
        <v>0</v>
      </c>
      <c r="AE452" t="n">
        <v>1</v>
      </c>
      <c r="AF452" t="n">
        <v>0</v>
      </c>
      <c r="AG452" t="n">
        <v>0</v>
      </c>
      <c r="AH452" t="n">
        <v>0</v>
      </c>
      <c r="AI452" t="n">
        <v>0</v>
      </c>
      <c r="AJ452" t="n">
        <v>0</v>
      </c>
      <c r="AK452" t="n">
        <v>0</v>
      </c>
      <c r="AL452" t="n">
        <v>0</v>
      </c>
      <c r="AM452" t="n">
        <v>1</v>
      </c>
      <c r="AN452" t="n">
        <v>0</v>
      </c>
      <c r="AO452" t="n">
        <v>0</v>
      </c>
      <c r="AP452" t="n">
        <v>0</v>
      </c>
      <c r="AQ452" t="n">
        <v>0</v>
      </c>
      <c r="AR452" t="n">
        <v>0</v>
      </c>
      <c r="AS452" t="n">
        <v>0</v>
      </c>
      <c r="AT452" t="n">
        <v>0</v>
      </c>
      <c r="AU452" s="63" t="n">
        <v>29</v>
      </c>
      <c r="AV452" s="64">
        <f>IFERROR(INDEX($B452:$AT452,1,'번호선택_참고표'!$C$55),0)+IFERROR(INDEX($B452:$AT452,1,'번호선택_참고표'!$D$55),0)+IFERROR(INDEX($B452:$AT452,1,'번호선택_참고표'!$E$55),0)+IFERROR(INDEX($B452:$AT452,1,'번호선택_참고표'!$F$55),0)+IFERROR(INDEX($B452:$AT452,1,'번호선택_참고표'!$G$55),0)+IFERROR(INDEX($B452:$AT452,1,'번호선택_참고표'!$H$55),0)</f>
        <v/>
      </c>
      <c r="AW452" s="64">
        <f>IF(OR('번호선택_참고표'!$C$55=$AU452,'번호선택_참고표'!$D$55=$AU452,'번호선택_참고표'!$E$55=$AU452,'번호선택_참고표'!$F$55=$AU452,'번호선택_참고표'!$G$55=$AU452,'번호선택_참고표'!$H$55=$AU452),1,0)</f>
        <v/>
      </c>
      <c r="AX452" s="64">
        <f>IF(AV452=6,6,IF(AND(AV452=5,AW452=1),5,IF(AND(AV452=5,AW452=0),4,IF(AV452=4,3,IF(AV452=3,2,0)))))</f>
        <v/>
      </c>
      <c r="AY452" s="64">
        <f>IF(AV452=6,"1등",IF(AND(AV452=5,AW452=1),"2등",IF(AND(AV452=5,AW452=0),"3등",IF(AV452=4,"4등",IF(AV452=3,"5등","-")))))</f>
        <v/>
      </c>
      <c r="AZ452" s="64">
        <f>AV452*10000+AW452*1000+ROW()</f>
        <v/>
      </c>
      <c r="BB452" s="63" t="inlineStr">
        <is>
          <t>12 15 20 24 30 38</t>
        </is>
      </c>
    </row>
    <row r="453">
      <c r="A453" s="64" t="n">
        <v>452</v>
      </c>
      <c r="B453" t="n">
        <v>0</v>
      </c>
      <c r="C453" t="n">
        <v>0</v>
      </c>
      <c r="D453" t="n">
        <v>0</v>
      </c>
      <c r="E453" t="n">
        <v>0</v>
      </c>
      <c r="F453" t="n">
        <v>0</v>
      </c>
      <c r="G453" t="n">
        <v>0</v>
      </c>
      <c r="H453" t="n">
        <v>0</v>
      </c>
      <c r="I453" t="n">
        <v>1</v>
      </c>
      <c r="J453" t="n">
        <v>0</v>
      </c>
      <c r="K453" t="n">
        <v>1</v>
      </c>
      <c r="L453" t="n">
        <v>0</v>
      </c>
      <c r="M453" t="n">
        <v>0</v>
      </c>
      <c r="N453" t="n">
        <v>0</v>
      </c>
      <c r="O453" t="n">
        <v>0</v>
      </c>
      <c r="P453" t="n">
        <v>0</v>
      </c>
      <c r="Q453" t="n">
        <v>0</v>
      </c>
      <c r="R453" t="n">
        <v>0</v>
      </c>
      <c r="S453" t="n">
        <v>1</v>
      </c>
      <c r="T453" t="n">
        <v>0</v>
      </c>
      <c r="U453" t="n">
        <v>0</v>
      </c>
      <c r="V453" t="n">
        <v>0</v>
      </c>
      <c r="W453" t="n">
        <v>0</v>
      </c>
      <c r="X453" t="n">
        <v>0</v>
      </c>
      <c r="Y453" t="n">
        <v>0</v>
      </c>
      <c r="Z453" t="n">
        <v>0</v>
      </c>
      <c r="AA453" t="n">
        <v>0</v>
      </c>
      <c r="AB453" t="n">
        <v>0</v>
      </c>
      <c r="AC453" t="n">
        <v>0</v>
      </c>
      <c r="AD453" t="n">
        <v>0</v>
      </c>
      <c r="AE453" t="n">
        <v>1</v>
      </c>
      <c r="AF453" t="n">
        <v>0</v>
      </c>
      <c r="AG453" t="n">
        <v>1</v>
      </c>
      <c r="AH453" t="n">
        <v>0</v>
      </c>
      <c r="AI453" t="n">
        <v>1</v>
      </c>
      <c r="AJ453" t="n">
        <v>0</v>
      </c>
      <c r="AK453" t="n">
        <v>0</v>
      </c>
      <c r="AL453" t="n">
        <v>0</v>
      </c>
      <c r="AM453" t="n">
        <v>0</v>
      </c>
      <c r="AN453" t="n">
        <v>0</v>
      </c>
      <c r="AO453" t="n">
        <v>0</v>
      </c>
      <c r="AP453" t="n">
        <v>0</v>
      </c>
      <c r="AQ453" t="n">
        <v>0</v>
      </c>
      <c r="AR453" t="n">
        <v>0</v>
      </c>
      <c r="AS453" t="n">
        <v>0</v>
      </c>
      <c r="AT453" t="n">
        <v>0</v>
      </c>
      <c r="AU453" s="63" t="n">
        <v>27</v>
      </c>
      <c r="AV453" s="64">
        <f>IFERROR(INDEX($B453:$AT453,1,'번호선택_참고표'!$C$55),0)+IFERROR(INDEX($B453:$AT453,1,'번호선택_참고표'!$D$55),0)+IFERROR(INDEX($B453:$AT453,1,'번호선택_참고표'!$E$55),0)+IFERROR(INDEX($B453:$AT453,1,'번호선택_참고표'!$F$55),0)+IFERROR(INDEX($B453:$AT453,1,'번호선택_참고표'!$G$55),0)+IFERROR(INDEX($B453:$AT453,1,'번호선택_참고표'!$H$55),0)</f>
        <v/>
      </c>
      <c r="AW453" s="64">
        <f>IF(OR('번호선택_참고표'!$C$55=$AU453,'번호선택_참고표'!$D$55=$AU453,'번호선택_참고표'!$E$55=$AU453,'번호선택_참고표'!$F$55=$AU453,'번호선택_참고표'!$G$55=$AU453,'번호선택_참고표'!$H$55=$AU453),1,0)</f>
        <v/>
      </c>
      <c r="AX453" s="64">
        <f>IF(AV453=6,6,IF(AND(AV453=5,AW453=1),5,IF(AND(AV453=5,AW453=0),4,IF(AV453=4,3,IF(AV453=3,2,0)))))</f>
        <v/>
      </c>
      <c r="AY453" s="64">
        <f>IF(AV453=6,"1등",IF(AND(AV453=5,AW453=1),"2등",IF(AND(AV453=5,AW453=0),"3등",IF(AV453=4,"4등",IF(AV453=3,"5등","-")))))</f>
        <v/>
      </c>
      <c r="AZ453" s="64">
        <f>AV453*10000+AW453*1000+ROW()</f>
        <v/>
      </c>
      <c r="BB453" s="63" t="inlineStr">
        <is>
          <t>8 10 18 30 32 34</t>
        </is>
      </c>
    </row>
    <row r="454">
      <c r="A454" s="64" t="n">
        <v>453</v>
      </c>
      <c r="B454" t="n">
        <v>0</v>
      </c>
      <c r="C454" t="n">
        <v>0</v>
      </c>
      <c r="D454" t="n">
        <v>0</v>
      </c>
      <c r="E454" t="n">
        <v>0</v>
      </c>
      <c r="F454" t="n">
        <v>0</v>
      </c>
      <c r="G454" t="n">
        <v>0</v>
      </c>
      <c r="H454" t="n">
        <v>0</v>
      </c>
      <c r="I454" t="n">
        <v>0</v>
      </c>
      <c r="J454" t="n">
        <v>0</v>
      </c>
      <c r="K454" t="n">
        <v>0</v>
      </c>
      <c r="L454" t="n">
        <v>0</v>
      </c>
      <c r="M454" t="n">
        <v>1</v>
      </c>
      <c r="N454" t="n">
        <v>0</v>
      </c>
      <c r="O454" t="n">
        <v>0</v>
      </c>
      <c r="P454" t="n">
        <v>0</v>
      </c>
      <c r="Q454" t="n">
        <v>0</v>
      </c>
      <c r="R454" t="n">
        <v>0</v>
      </c>
      <c r="S454" t="n">
        <v>0</v>
      </c>
      <c r="T454" t="n">
        <v>0</v>
      </c>
      <c r="U454" t="n">
        <v>0</v>
      </c>
      <c r="V454" t="n">
        <v>0</v>
      </c>
      <c r="W454" t="n">
        <v>0</v>
      </c>
      <c r="X454" t="n">
        <v>0</v>
      </c>
      <c r="Y454" t="n">
        <v>1</v>
      </c>
      <c r="Z454" t="n">
        <v>0</v>
      </c>
      <c r="AA454" t="n">
        <v>0</v>
      </c>
      <c r="AB454" t="n">
        <v>0</v>
      </c>
      <c r="AC454" t="n">
        <v>0</v>
      </c>
      <c r="AD454" t="n">
        <v>0</v>
      </c>
      <c r="AE454" t="n">
        <v>0</v>
      </c>
      <c r="AF454" t="n">
        <v>0</v>
      </c>
      <c r="AG454" t="n">
        <v>0</v>
      </c>
      <c r="AH454" t="n">
        <v>1</v>
      </c>
      <c r="AI454" t="n">
        <v>0</v>
      </c>
      <c r="AJ454" t="n">
        <v>0</v>
      </c>
      <c r="AK454" t="n">
        <v>0</v>
      </c>
      <c r="AL454" t="n">
        <v>0</v>
      </c>
      <c r="AM454" t="n">
        <v>1</v>
      </c>
      <c r="AN454" t="n">
        <v>0</v>
      </c>
      <c r="AO454" t="n">
        <v>1</v>
      </c>
      <c r="AP454" t="n">
        <v>0</v>
      </c>
      <c r="AQ454" t="n">
        <v>1</v>
      </c>
      <c r="AR454" t="n">
        <v>0</v>
      </c>
      <c r="AS454" t="n">
        <v>0</v>
      </c>
      <c r="AT454" t="n">
        <v>0</v>
      </c>
      <c r="AU454" s="63" t="n">
        <v>30</v>
      </c>
      <c r="AV454" s="64">
        <f>IFERROR(INDEX($B454:$AT454,1,'번호선택_참고표'!$C$55),0)+IFERROR(INDEX($B454:$AT454,1,'번호선택_참고표'!$D$55),0)+IFERROR(INDEX($B454:$AT454,1,'번호선택_참고표'!$E$55),0)+IFERROR(INDEX($B454:$AT454,1,'번호선택_참고표'!$F$55),0)+IFERROR(INDEX($B454:$AT454,1,'번호선택_참고표'!$G$55),0)+IFERROR(INDEX($B454:$AT454,1,'번호선택_참고표'!$H$55),0)</f>
        <v/>
      </c>
      <c r="AW454" s="64">
        <f>IF(OR('번호선택_참고표'!$C$55=$AU454,'번호선택_참고표'!$D$55=$AU454,'번호선택_참고표'!$E$55=$AU454,'번호선택_참고표'!$F$55=$AU454,'번호선택_참고표'!$G$55=$AU454,'번호선택_참고표'!$H$55=$AU454),1,0)</f>
        <v/>
      </c>
      <c r="AX454" s="64">
        <f>IF(AV454=6,6,IF(AND(AV454=5,AW454=1),5,IF(AND(AV454=5,AW454=0),4,IF(AV454=4,3,IF(AV454=3,2,0)))))</f>
        <v/>
      </c>
      <c r="AY454" s="64">
        <f>IF(AV454=6,"1등",IF(AND(AV454=5,AW454=1),"2등",IF(AND(AV454=5,AW454=0),"3등",IF(AV454=4,"4등",IF(AV454=3,"5등","-")))))</f>
        <v/>
      </c>
      <c r="AZ454" s="64">
        <f>AV454*10000+AW454*1000+ROW()</f>
        <v/>
      </c>
      <c r="BB454" s="63" t="inlineStr">
        <is>
          <t>12 24 33 38 40 42</t>
        </is>
      </c>
    </row>
    <row r="455">
      <c r="A455" s="64" t="n">
        <v>454</v>
      </c>
      <c r="B455" t="n">
        <v>0</v>
      </c>
      <c r="C455" t="n">
        <v>0</v>
      </c>
      <c r="D455" t="n">
        <v>0</v>
      </c>
      <c r="E455" t="n">
        <v>0</v>
      </c>
      <c r="F455" t="n">
        <v>0</v>
      </c>
      <c r="G455" t="n">
        <v>0</v>
      </c>
      <c r="H455" t="n">
        <v>0</v>
      </c>
      <c r="I455" t="n">
        <v>0</v>
      </c>
      <c r="J455" t="n">
        <v>0</v>
      </c>
      <c r="K455" t="n">
        <v>0</v>
      </c>
      <c r="L455" t="n">
        <v>0</v>
      </c>
      <c r="M455" t="n">
        <v>0</v>
      </c>
      <c r="N455" t="n">
        <v>1</v>
      </c>
      <c r="O455" t="n">
        <v>0</v>
      </c>
      <c r="P455" t="n">
        <v>0</v>
      </c>
      <c r="Q455" t="n">
        <v>0</v>
      </c>
      <c r="R455" t="n">
        <v>0</v>
      </c>
      <c r="S455" t="n">
        <v>0</v>
      </c>
      <c r="T455" t="n">
        <v>0</v>
      </c>
      <c r="U455" t="n">
        <v>0</v>
      </c>
      <c r="V455" t="n">
        <v>0</v>
      </c>
      <c r="W455" t="n">
        <v>0</v>
      </c>
      <c r="X455" t="n">
        <v>0</v>
      </c>
      <c r="Y455" t="n">
        <v>0</v>
      </c>
      <c r="Z455" t="n">
        <v>1</v>
      </c>
      <c r="AA455" t="n">
        <v>0</v>
      </c>
      <c r="AB455" t="n">
        <v>1</v>
      </c>
      <c r="AC455" t="n">
        <v>0</v>
      </c>
      <c r="AD455" t="n">
        <v>0</v>
      </c>
      <c r="AE455" t="n">
        <v>0</v>
      </c>
      <c r="AF455" t="n">
        <v>0</v>
      </c>
      <c r="AG455" t="n">
        <v>0</v>
      </c>
      <c r="AH455" t="n">
        <v>0</v>
      </c>
      <c r="AI455" t="n">
        <v>1</v>
      </c>
      <c r="AJ455" t="n">
        <v>0</v>
      </c>
      <c r="AK455" t="n">
        <v>0</v>
      </c>
      <c r="AL455" t="n">
        <v>0</v>
      </c>
      <c r="AM455" t="n">
        <v>1</v>
      </c>
      <c r="AN455" t="n">
        <v>0</v>
      </c>
      <c r="AO455" t="n">
        <v>0</v>
      </c>
      <c r="AP455" t="n">
        <v>1</v>
      </c>
      <c r="AQ455" t="n">
        <v>0</v>
      </c>
      <c r="AR455" t="n">
        <v>0</v>
      </c>
      <c r="AS455" t="n">
        <v>0</v>
      </c>
      <c r="AT455" t="n">
        <v>0</v>
      </c>
      <c r="AU455" s="63" t="n">
        <v>10</v>
      </c>
      <c r="AV455" s="64">
        <f>IFERROR(INDEX($B455:$AT455,1,'번호선택_참고표'!$C$55),0)+IFERROR(INDEX($B455:$AT455,1,'번호선택_참고표'!$D$55),0)+IFERROR(INDEX($B455:$AT455,1,'번호선택_참고표'!$E$55),0)+IFERROR(INDEX($B455:$AT455,1,'번호선택_참고표'!$F$55),0)+IFERROR(INDEX($B455:$AT455,1,'번호선택_참고표'!$G$55),0)+IFERROR(INDEX($B455:$AT455,1,'번호선택_참고표'!$H$55),0)</f>
        <v/>
      </c>
      <c r="AW455" s="64">
        <f>IF(OR('번호선택_참고표'!$C$55=$AU455,'번호선택_참고표'!$D$55=$AU455,'번호선택_참고표'!$E$55=$AU455,'번호선택_참고표'!$F$55=$AU455,'번호선택_참고표'!$G$55=$AU455,'번호선택_참고표'!$H$55=$AU455),1,0)</f>
        <v/>
      </c>
      <c r="AX455" s="64">
        <f>IF(AV455=6,6,IF(AND(AV455=5,AW455=1),5,IF(AND(AV455=5,AW455=0),4,IF(AV455=4,3,IF(AV455=3,2,0)))))</f>
        <v/>
      </c>
      <c r="AY455" s="64">
        <f>IF(AV455=6,"1등",IF(AND(AV455=5,AW455=1),"2등",IF(AND(AV455=5,AW455=0),"3등",IF(AV455=4,"4등",IF(AV455=3,"5등","-")))))</f>
        <v/>
      </c>
      <c r="AZ455" s="64">
        <f>AV455*10000+AW455*1000+ROW()</f>
        <v/>
      </c>
      <c r="BB455" s="63" t="inlineStr">
        <is>
          <t>13 25 27 34 38 41</t>
        </is>
      </c>
    </row>
    <row r="456">
      <c r="A456" s="64" t="n">
        <v>455</v>
      </c>
      <c r="B456" t="n">
        <v>0</v>
      </c>
      <c r="C456" t="n">
        <v>0</v>
      </c>
      <c r="D456" t="n">
        <v>0</v>
      </c>
      <c r="E456" t="n">
        <v>1</v>
      </c>
      <c r="F456" t="n">
        <v>0</v>
      </c>
      <c r="G456" t="n">
        <v>0</v>
      </c>
      <c r="H456" t="n">
        <v>0</v>
      </c>
      <c r="I456" t="n">
        <v>0</v>
      </c>
      <c r="J456" t="n">
        <v>0</v>
      </c>
      <c r="K456" t="n">
        <v>0</v>
      </c>
      <c r="L456" t="n">
        <v>0</v>
      </c>
      <c r="M456" t="n">
        <v>0</v>
      </c>
      <c r="N456" t="n">
        <v>0</v>
      </c>
      <c r="O456" t="n">
        <v>0</v>
      </c>
      <c r="P456" t="n">
        <v>0</v>
      </c>
      <c r="Q456" t="n">
        <v>0</v>
      </c>
      <c r="R456" t="n">
        <v>0</v>
      </c>
      <c r="S456" t="n">
        <v>0</v>
      </c>
      <c r="T456" t="n">
        <v>1</v>
      </c>
      <c r="U456" t="n">
        <v>1</v>
      </c>
      <c r="V456" t="n">
        <v>0</v>
      </c>
      <c r="W456" t="n">
        <v>0</v>
      </c>
      <c r="X456" t="n">
        <v>0</v>
      </c>
      <c r="Y456" t="n">
        <v>0</v>
      </c>
      <c r="Z456" t="n">
        <v>0</v>
      </c>
      <c r="AA456" t="n">
        <v>1</v>
      </c>
      <c r="AB456" t="n">
        <v>0</v>
      </c>
      <c r="AC456" t="n">
        <v>0</v>
      </c>
      <c r="AD456" t="n">
        <v>0</v>
      </c>
      <c r="AE456" t="n">
        <v>1</v>
      </c>
      <c r="AF456" t="n">
        <v>0</v>
      </c>
      <c r="AG456" t="n">
        <v>0</v>
      </c>
      <c r="AH456" t="n">
        <v>0</v>
      </c>
      <c r="AI456" t="n">
        <v>0</v>
      </c>
      <c r="AJ456" t="n">
        <v>1</v>
      </c>
      <c r="AK456" t="n">
        <v>0</v>
      </c>
      <c r="AL456" t="n">
        <v>0</v>
      </c>
      <c r="AM456" t="n">
        <v>0</v>
      </c>
      <c r="AN456" t="n">
        <v>0</v>
      </c>
      <c r="AO456" t="n">
        <v>0</v>
      </c>
      <c r="AP456" t="n">
        <v>0</v>
      </c>
      <c r="AQ456" t="n">
        <v>0</v>
      </c>
      <c r="AR456" t="n">
        <v>0</v>
      </c>
      <c r="AS456" t="n">
        <v>0</v>
      </c>
      <c r="AT456" t="n">
        <v>0</v>
      </c>
      <c r="AU456" s="63" t="n">
        <v>24</v>
      </c>
      <c r="AV456" s="64">
        <f>IFERROR(INDEX($B456:$AT456,1,'번호선택_참고표'!$C$55),0)+IFERROR(INDEX($B456:$AT456,1,'번호선택_참고표'!$D$55),0)+IFERROR(INDEX($B456:$AT456,1,'번호선택_참고표'!$E$55),0)+IFERROR(INDEX($B456:$AT456,1,'번호선택_참고표'!$F$55),0)+IFERROR(INDEX($B456:$AT456,1,'번호선택_참고표'!$G$55),0)+IFERROR(INDEX($B456:$AT456,1,'번호선택_참고표'!$H$55),0)</f>
        <v/>
      </c>
      <c r="AW456" s="64">
        <f>IF(OR('번호선택_참고표'!$C$55=$AU456,'번호선택_참고표'!$D$55=$AU456,'번호선택_참고표'!$E$55=$AU456,'번호선택_참고표'!$F$55=$AU456,'번호선택_참고표'!$G$55=$AU456,'번호선택_참고표'!$H$55=$AU456),1,0)</f>
        <v/>
      </c>
      <c r="AX456" s="64">
        <f>IF(AV456=6,6,IF(AND(AV456=5,AW456=1),5,IF(AND(AV456=5,AW456=0),4,IF(AV456=4,3,IF(AV456=3,2,0)))))</f>
        <v/>
      </c>
      <c r="AY456" s="64">
        <f>IF(AV456=6,"1등",IF(AND(AV456=5,AW456=1),"2등",IF(AND(AV456=5,AW456=0),"3등",IF(AV456=4,"4등",IF(AV456=3,"5등","-")))))</f>
        <v/>
      </c>
      <c r="AZ456" s="64">
        <f>AV456*10000+AW456*1000+ROW()</f>
        <v/>
      </c>
      <c r="BB456" s="63" t="inlineStr">
        <is>
          <t>4 19 20 26 30 35</t>
        </is>
      </c>
    </row>
    <row r="457">
      <c r="A457" s="64" t="n">
        <v>456</v>
      </c>
      <c r="B457" t="n">
        <v>1</v>
      </c>
      <c r="C457" t="n">
        <v>0</v>
      </c>
      <c r="D457" t="n">
        <v>0</v>
      </c>
      <c r="E457" t="n">
        <v>0</v>
      </c>
      <c r="F457" t="n">
        <v>0</v>
      </c>
      <c r="G457" t="n">
        <v>0</v>
      </c>
      <c r="H457" t="n">
        <v>1</v>
      </c>
      <c r="I457" t="n">
        <v>0</v>
      </c>
      <c r="J457" t="n">
        <v>0</v>
      </c>
      <c r="K457" t="n">
        <v>0</v>
      </c>
      <c r="L457" t="n">
        <v>0</v>
      </c>
      <c r="M457" t="n">
        <v>1</v>
      </c>
      <c r="N457" t="n">
        <v>0</v>
      </c>
      <c r="O457" t="n">
        <v>0</v>
      </c>
      <c r="P457" t="n">
        <v>0</v>
      </c>
      <c r="Q457" t="n">
        <v>0</v>
      </c>
      <c r="R457" t="n">
        <v>0</v>
      </c>
      <c r="S457" t="n">
        <v>1</v>
      </c>
      <c r="T457" t="n">
        <v>0</v>
      </c>
      <c r="U457" t="n">
        <v>0</v>
      </c>
      <c r="V457" t="n">
        <v>0</v>
      </c>
      <c r="W457" t="n">
        <v>0</v>
      </c>
      <c r="X457" t="n">
        <v>1</v>
      </c>
      <c r="Y457" t="n">
        <v>0</v>
      </c>
      <c r="Z457" t="n">
        <v>0</v>
      </c>
      <c r="AA457" t="n">
        <v>0</v>
      </c>
      <c r="AB457" t="n">
        <v>1</v>
      </c>
      <c r="AC457" t="n">
        <v>0</v>
      </c>
      <c r="AD457" t="n">
        <v>0</v>
      </c>
      <c r="AE457" t="n">
        <v>0</v>
      </c>
      <c r="AF457" t="n">
        <v>0</v>
      </c>
      <c r="AG457" t="n">
        <v>0</v>
      </c>
      <c r="AH457" t="n">
        <v>0</v>
      </c>
      <c r="AI457" t="n">
        <v>0</v>
      </c>
      <c r="AJ457" t="n">
        <v>0</v>
      </c>
      <c r="AK457" t="n">
        <v>0</v>
      </c>
      <c r="AL457" t="n">
        <v>0</v>
      </c>
      <c r="AM457" t="n">
        <v>0</v>
      </c>
      <c r="AN457" t="n">
        <v>0</v>
      </c>
      <c r="AO457" t="n">
        <v>0</v>
      </c>
      <c r="AP457" t="n">
        <v>0</v>
      </c>
      <c r="AQ457" t="n">
        <v>0</v>
      </c>
      <c r="AR457" t="n">
        <v>0</v>
      </c>
      <c r="AS457" t="n">
        <v>0</v>
      </c>
      <c r="AT457" t="n">
        <v>0</v>
      </c>
      <c r="AU457" s="63" t="n">
        <v>44</v>
      </c>
      <c r="AV457" s="64">
        <f>IFERROR(INDEX($B457:$AT457,1,'번호선택_참고표'!$C$55),0)+IFERROR(INDEX($B457:$AT457,1,'번호선택_참고표'!$D$55),0)+IFERROR(INDEX($B457:$AT457,1,'번호선택_참고표'!$E$55),0)+IFERROR(INDEX($B457:$AT457,1,'번호선택_참고표'!$F$55),0)+IFERROR(INDEX($B457:$AT457,1,'번호선택_참고표'!$G$55),0)+IFERROR(INDEX($B457:$AT457,1,'번호선택_참고표'!$H$55),0)</f>
        <v/>
      </c>
      <c r="AW457" s="64">
        <f>IF(OR('번호선택_참고표'!$C$55=$AU457,'번호선택_참고표'!$D$55=$AU457,'번호선택_참고표'!$E$55=$AU457,'번호선택_참고표'!$F$55=$AU457,'번호선택_참고표'!$G$55=$AU457,'번호선택_참고표'!$H$55=$AU457),1,0)</f>
        <v/>
      </c>
      <c r="AX457" s="64">
        <f>IF(AV457=6,6,IF(AND(AV457=5,AW457=1),5,IF(AND(AV457=5,AW457=0),4,IF(AV457=4,3,IF(AV457=3,2,0)))))</f>
        <v/>
      </c>
      <c r="AY457" s="64">
        <f>IF(AV457=6,"1등",IF(AND(AV457=5,AW457=1),"2등",IF(AND(AV457=5,AW457=0),"3등",IF(AV457=4,"4등",IF(AV457=3,"5등","-")))))</f>
        <v/>
      </c>
      <c r="AZ457" s="64">
        <f>AV457*10000+AW457*1000+ROW()</f>
        <v/>
      </c>
      <c r="BB457" s="63" t="inlineStr">
        <is>
          <t>1 7 12 18 23 27</t>
        </is>
      </c>
    </row>
    <row r="458">
      <c r="A458" s="64" t="n">
        <v>457</v>
      </c>
      <c r="B458" t="n">
        <v>0</v>
      </c>
      <c r="C458" t="n">
        <v>0</v>
      </c>
      <c r="D458" t="n">
        <v>0</v>
      </c>
      <c r="E458" t="n">
        <v>0</v>
      </c>
      <c r="F458" t="n">
        <v>0</v>
      </c>
      <c r="G458" t="n">
        <v>0</v>
      </c>
      <c r="H458" t="n">
        <v>0</v>
      </c>
      <c r="I458" t="n">
        <v>1</v>
      </c>
      <c r="J458" t="n">
        <v>0</v>
      </c>
      <c r="K458" t="n">
        <v>1</v>
      </c>
      <c r="L458" t="n">
        <v>0</v>
      </c>
      <c r="M458" t="n">
        <v>0</v>
      </c>
      <c r="N458" t="n">
        <v>0</v>
      </c>
      <c r="O458" t="n">
        <v>0</v>
      </c>
      <c r="P458" t="n">
        <v>0</v>
      </c>
      <c r="Q458" t="n">
        <v>0</v>
      </c>
      <c r="R458" t="n">
        <v>0</v>
      </c>
      <c r="S458" t="n">
        <v>1</v>
      </c>
      <c r="T458" t="n">
        <v>0</v>
      </c>
      <c r="U458" t="n">
        <v>0</v>
      </c>
      <c r="V458" t="n">
        <v>0</v>
      </c>
      <c r="W458" t="n">
        <v>0</v>
      </c>
      <c r="X458" t="n">
        <v>1</v>
      </c>
      <c r="Y458" t="n">
        <v>0</v>
      </c>
      <c r="Z458" t="n">
        <v>0</v>
      </c>
      <c r="AA458" t="n">
        <v>0</v>
      </c>
      <c r="AB458" t="n">
        <v>1</v>
      </c>
      <c r="AC458" t="n">
        <v>0</v>
      </c>
      <c r="AD458" t="n">
        <v>0</v>
      </c>
      <c r="AE458" t="n">
        <v>0</v>
      </c>
      <c r="AF458" t="n">
        <v>0</v>
      </c>
      <c r="AG458" t="n">
        <v>0</v>
      </c>
      <c r="AH458" t="n">
        <v>0</v>
      </c>
      <c r="AI458" t="n">
        <v>0</v>
      </c>
      <c r="AJ458" t="n">
        <v>0</v>
      </c>
      <c r="AK458" t="n">
        <v>0</v>
      </c>
      <c r="AL458" t="n">
        <v>0</v>
      </c>
      <c r="AM458" t="n">
        <v>0</v>
      </c>
      <c r="AN458" t="n">
        <v>0</v>
      </c>
      <c r="AO458" t="n">
        <v>1</v>
      </c>
      <c r="AP458" t="n">
        <v>0</v>
      </c>
      <c r="AQ458" t="n">
        <v>0</v>
      </c>
      <c r="AR458" t="n">
        <v>0</v>
      </c>
      <c r="AS458" t="n">
        <v>0</v>
      </c>
      <c r="AT458" t="n">
        <v>0</v>
      </c>
      <c r="AU458" s="63" t="n">
        <v>33</v>
      </c>
      <c r="AV458" s="64">
        <f>IFERROR(INDEX($B458:$AT458,1,'번호선택_참고표'!$C$55),0)+IFERROR(INDEX($B458:$AT458,1,'번호선택_참고표'!$D$55),0)+IFERROR(INDEX($B458:$AT458,1,'번호선택_참고표'!$E$55),0)+IFERROR(INDEX($B458:$AT458,1,'번호선택_참고표'!$F$55),0)+IFERROR(INDEX($B458:$AT458,1,'번호선택_참고표'!$G$55),0)+IFERROR(INDEX($B458:$AT458,1,'번호선택_참고표'!$H$55),0)</f>
        <v/>
      </c>
      <c r="AW458" s="64">
        <f>IF(OR('번호선택_참고표'!$C$55=$AU458,'번호선택_참고표'!$D$55=$AU458,'번호선택_참고표'!$E$55=$AU458,'번호선택_참고표'!$F$55=$AU458,'번호선택_참고표'!$G$55=$AU458,'번호선택_참고표'!$H$55=$AU458),1,0)</f>
        <v/>
      </c>
      <c r="AX458" s="64">
        <f>IF(AV458=6,6,IF(AND(AV458=5,AW458=1),5,IF(AND(AV458=5,AW458=0),4,IF(AV458=4,3,IF(AV458=3,2,0)))))</f>
        <v/>
      </c>
      <c r="AY458" s="64">
        <f>IF(AV458=6,"1등",IF(AND(AV458=5,AW458=1),"2등",IF(AND(AV458=5,AW458=0),"3등",IF(AV458=4,"4등",IF(AV458=3,"5등","-")))))</f>
        <v/>
      </c>
      <c r="AZ458" s="64">
        <f>AV458*10000+AW458*1000+ROW()</f>
        <v/>
      </c>
      <c r="BB458" s="63" t="inlineStr">
        <is>
          <t>8 10 18 23 27 40</t>
        </is>
      </c>
    </row>
    <row r="459">
      <c r="A459" s="64" t="n">
        <v>458</v>
      </c>
      <c r="B459" t="n">
        <v>0</v>
      </c>
      <c r="C459" t="n">
        <v>0</v>
      </c>
      <c r="D459" t="n">
        <v>0</v>
      </c>
      <c r="E459" t="n">
        <v>1</v>
      </c>
      <c r="F459" t="n">
        <v>0</v>
      </c>
      <c r="G459" t="n">
        <v>0</v>
      </c>
      <c r="H459" t="n">
        <v>0</v>
      </c>
      <c r="I459" t="n">
        <v>0</v>
      </c>
      <c r="J459" t="n">
        <v>1</v>
      </c>
      <c r="K459" t="n">
        <v>1</v>
      </c>
      <c r="L459" t="n">
        <v>0</v>
      </c>
      <c r="M459" t="n">
        <v>0</v>
      </c>
      <c r="N459" t="n">
        <v>0</v>
      </c>
      <c r="O459" t="n">
        <v>0</v>
      </c>
      <c r="P459" t="n">
        <v>0</v>
      </c>
      <c r="Q459" t="n">
        <v>0</v>
      </c>
      <c r="R459" t="n">
        <v>0</v>
      </c>
      <c r="S459" t="n">
        <v>0</v>
      </c>
      <c r="T459" t="n">
        <v>0</v>
      </c>
      <c r="U459" t="n">
        <v>0</v>
      </c>
      <c r="V459" t="n">
        <v>0</v>
      </c>
      <c r="W459" t="n">
        <v>0</v>
      </c>
      <c r="X459" t="n">
        <v>0</v>
      </c>
      <c r="Y459" t="n">
        <v>0</v>
      </c>
      <c r="Z459" t="n">
        <v>0</v>
      </c>
      <c r="AA459" t="n">
        <v>0</v>
      </c>
      <c r="AB459" t="n">
        <v>0</v>
      </c>
      <c r="AC459" t="n">
        <v>0</v>
      </c>
      <c r="AD459" t="n">
        <v>0</v>
      </c>
      <c r="AE459" t="n">
        <v>0</v>
      </c>
      <c r="AF459" t="n">
        <v>0</v>
      </c>
      <c r="AG459" t="n">
        <v>1</v>
      </c>
      <c r="AH459" t="n">
        <v>0</v>
      </c>
      <c r="AI459" t="n">
        <v>0</v>
      </c>
      <c r="AJ459" t="n">
        <v>0</v>
      </c>
      <c r="AK459" t="n">
        <v>1</v>
      </c>
      <c r="AL459" t="n">
        <v>0</v>
      </c>
      <c r="AM459" t="n">
        <v>0</v>
      </c>
      <c r="AN459" t="n">
        <v>0</v>
      </c>
      <c r="AO459" t="n">
        <v>1</v>
      </c>
      <c r="AP459" t="n">
        <v>0</v>
      </c>
      <c r="AQ459" t="n">
        <v>0</v>
      </c>
      <c r="AR459" t="n">
        <v>0</v>
      </c>
      <c r="AS459" t="n">
        <v>0</v>
      </c>
      <c r="AT459" t="n">
        <v>0</v>
      </c>
      <c r="AU459" s="63" t="n">
        <v>18</v>
      </c>
      <c r="AV459" s="64">
        <f>IFERROR(INDEX($B459:$AT459,1,'번호선택_참고표'!$C$55),0)+IFERROR(INDEX($B459:$AT459,1,'번호선택_참고표'!$D$55),0)+IFERROR(INDEX($B459:$AT459,1,'번호선택_참고표'!$E$55),0)+IFERROR(INDEX($B459:$AT459,1,'번호선택_참고표'!$F$55),0)+IFERROR(INDEX($B459:$AT459,1,'번호선택_참고표'!$G$55),0)+IFERROR(INDEX($B459:$AT459,1,'번호선택_참고표'!$H$55),0)</f>
        <v/>
      </c>
      <c r="AW459" s="64">
        <f>IF(OR('번호선택_참고표'!$C$55=$AU459,'번호선택_참고표'!$D$55=$AU459,'번호선택_참고표'!$E$55=$AU459,'번호선택_참고표'!$F$55=$AU459,'번호선택_참고표'!$G$55=$AU459,'번호선택_참고표'!$H$55=$AU459),1,0)</f>
        <v/>
      </c>
      <c r="AX459" s="64">
        <f>IF(AV459=6,6,IF(AND(AV459=5,AW459=1),5,IF(AND(AV459=5,AW459=0),4,IF(AV459=4,3,IF(AV459=3,2,0)))))</f>
        <v/>
      </c>
      <c r="AY459" s="64">
        <f>IF(AV459=6,"1등",IF(AND(AV459=5,AW459=1),"2등",IF(AND(AV459=5,AW459=0),"3등",IF(AV459=4,"4등",IF(AV459=3,"5등","-")))))</f>
        <v/>
      </c>
      <c r="AZ459" s="64">
        <f>AV459*10000+AW459*1000+ROW()</f>
        <v/>
      </c>
      <c r="BB459" s="63" t="inlineStr">
        <is>
          <t>4 9 10 32 36 40</t>
        </is>
      </c>
    </row>
    <row r="460">
      <c r="A460" s="64" t="n">
        <v>459</v>
      </c>
      <c r="B460" t="n">
        <v>0</v>
      </c>
      <c r="C460" t="n">
        <v>0</v>
      </c>
      <c r="D460" t="n">
        <v>0</v>
      </c>
      <c r="E460" t="n">
        <v>1</v>
      </c>
      <c r="F460" t="n">
        <v>0</v>
      </c>
      <c r="G460" t="n">
        <v>1</v>
      </c>
      <c r="H460" t="n">
        <v>0</v>
      </c>
      <c r="I460" t="n">
        <v>0</v>
      </c>
      <c r="J460" t="n">
        <v>0</v>
      </c>
      <c r="K460" t="n">
        <v>1</v>
      </c>
      <c r="L460" t="n">
        <v>0</v>
      </c>
      <c r="M460" t="n">
        <v>0</v>
      </c>
      <c r="N460" t="n">
        <v>0</v>
      </c>
      <c r="O460" t="n">
        <v>1</v>
      </c>
      <c r="P460" t="n">
        <v>0</v>
      </c>
      <c r="Q460" t="n">
        <v>0</v>
      </c>
      <c r="R460" t="n">
        <v>0</v>
      </c>
      <c r="S460" t="n">
        <v>0</v>
      </c>
      <c r="T460" t="n">
        <v>0</v>
      </c>
      <c r="U460" t="n">
        <v>0</v>
      </c>
      <c r="V460" t="n">
        <v>0</v>
      </c>
      <c r="W460" t="n">
        <v>0</v>
      </c>
      <c r="X460" t="n">
        <v>0</v>
      </c>
      <c r="Y460" t="n">
        <v>0</v>
      </c>
      <c r="Z460" t="n">
        <v>1</v>
      </c>
      <c r="AA460" t="n">
        <v>0</v>
      </c>
      <c r="AB460" t="n">
        <v>0</v>
      </c>
      <c r="AC460" t="n">
        <v>0</v>
      </c>
      <c r="AD460" t="n">
        <v>0</v>
      </c>
      <c r="AE460" t="n">
        <v>0</v>
      </c>
      <c r="AF460" t="n">
        <v>0</v>
      </c>
      <c r="AG460" t="n">
        <v>0</v>
      </c>
      <c r="AH460" t="n">
        <v>0</v>
      </c>
      <c r="AI460" t="n">
        <v>0</v>
      </c>
      <c r="AJ460" t="n">
        <v>0</v>
      </c>
      <c r="AK460" t="n">
        <v>0</v>
      </c>
      <c r="AL460" t="n">
        <v>0</v>
      </c>
      <c r="AM460" t="n">
        <v>0</v>
      </c>
      <c r="AN460" t="n">
        <v>0</v>
      </c>
      <c r="AO460" t="n">
        <v>1</v>
      </c>
      <c r="AP460" t="n">
        <v>0</v>
      </c>
      <c r="AQ460" t="n">
        <v>0</v>
      </c>
      <c r="AR460" t="n">
        <v>0</v>
      </c>
      <c r="AS460" t="n">
        <v>0</v>
      </c>
      <c r="AT460" t="n">
        <v>0</v>
      </c>
      <c r="AU460" s="63" t="n">
        <v>12</v>
      </c>
      <c r="AV460" s="64">
        <f>IFERROR(INDEX($B460:$AT460,1,'번호선택_참고표'!$C$55),0)+IFERROR(INDEX($B460:$AT460,1,'번호선택_참고표'!$D$55),0)+IFERROR(INDEX($B460:$AT460,1,'번호선택_참고표'!$E$55),0)+IFERROR(INDEX($B460:$AT460,1,'번호선택_참고표'!$F$55),0)+IFERROR(INDEX($B460:$AT460,1,'번호선택_참고표'!$G$55),0)+IFERROR(INDEX($B460:$AT460,1,'번호선택_참고표'!$H$55),0)</f>
        <v/>
      </c>
      <c r="AW460" s="64">
        <f>IF(OR('번호선택_참고표'!$C$55=$AU460,'번호선택_참고표'!$D$55=$AU460,'번호선택_참고표'!$E$55=$AU460,'번호선택_참고표'!$F$55=$AU460,'번호선택_참고표'!$G$55=$AU460,'번호선택_참고표'!$H$55=$AU460),1,0)</f>
        <v/>
      </c>
      <c r="AX460" s="64">
        <f>IF(AV460=6,6,IF(AND(AV460=5,AW460=1),5,IF(AND(AV460=5,AW460=0),4,IF(AV460=4,3,IF(AV460=3,2,0)))))</f>
        <v/>
      </c>
      <c r="AY460" s="64">
        <f>IF(AV460=6,"1등",IF(AND(AV460=5,AW460=1),"2등",IF(AND(AV460=5,AW460=0),"3등",IF(AV460=4,"4등",IF(AV460=3,"5등","-")))))</f>
        <v/>
      </c>
      <c r="AZ460" s="64">
        <f>AV460*10000+AW460*1000+ROW()</f>
        <v/>
      </c>
      <c r="BB460" s="63" t="inlineStr">
        <is>
          <t>4 6 10 14 25 40</t>
        </is>
      </c>
    </row>
    <row r="461">
      <c r="A461" s="64" t="n">
        <v>460</v>
      </c>
      <c r="B461" t="n">
        <v>0</v>
      </c>
      <c r="C461" t="n">
        <v>0</v>
      </c>
      <c r="D461" t="n">
        <v>0</v>
      </c>
      <c r="E461" t="n">
        <v>0</v>
      </c>
      <c r="F461" t="n">
        <v>0</v>
      </c>
      <c r="G461" t="n">
        <v>0</v>
      </c>
      <c r="H461" t="n">
        <v>0</v>
      </c>
      <c r="I461" t="n">
        <v>1</v>
      </c>
      <c r="J461" t="n">
        <v>0</v>
      </c>
      <c r="K461" t="n">
        <v>0</v>
      </c>
      <c r="L461" t="n">
        <v>1</v>
      </c>
      <c r="M461" t="n">
        <v>0</v>
      </c>
      <c r="N461" t="n">
        <v>0</v>
      </c>
      <c r="O461" t="n">
        <v>0</v>
      </c>
      <c r="P461" t="n">
        <v>0</v>
      </c>
      <c r="Q461" t="n">
        <v>0</v>
      </c>
      <c r="R461" t="n">
        <v>0</v>
      </c>
      <c r="S461" t="n">
        <v>0</v>
      </c>
      <c r="T461" t="n">
        <v>0</v>
      </c>
      <c r="U461" t="n">
        <v>0</v>
      </c>
      <c r="V461" t="n">
        <v>0</v>
      </c>
      <c r="W461" t="n">
        <v>0</v>
      </c>
      <c r="X461" t="n">
        <v>0</v>
      </c>
      <c r="Y461" t="n">
        <v>0</v>
      </c>
      <c r="Z461" t="n">
        <v>0</v>
      </c>
      <c r="AA461" t="n">
        <v>0</v>
      </c>
      <c r="AB461" t="n">
        <v>0</v>
      </c>
      <c r="AC461" t="n">
        <v>1</v>
      </c>
      <c r="AD461" t="n">
        <v>0</v>
      </c>
      <c r="AE461" t="n">
        <v>1</v>
      </c>
      <c r="AF461" t="n">
        <v>0</v>
      </c>
      <c r="AG461" t="n">
        <v>0</v>
      </c>
      <c r="AH461" t="n">
        <v>0</v>
      </c>
      <c r="AI461" t="n">
        <v>0</v>
      </c>
      <c r="AJ461" t="n">
        <v>0</v>
      </c>
      <c r="AK461" t="n">
        <v>0</v>
      </c>
      <c r="AL461" t="n">
        <v>0</v>
      </c>
      <c r="AM461" t="n">
        <v>0</v>
      </c>
      <c r="AN461" t="n">
        <v>0</v>
      </c>
      <c r="AO461" t="n">
        <v>0</v>
      </c>
      <c r="AP461" t="n">
        <v>0</v>
      </c>
      <c r="AQ461" t="n">
        <v>0</v>
      </c>
      <c r="AR461" t="n">
        <v>1</v>
      </c>
      <c r="AS461" t="n">
        <v>0</v>
      </c>
      <c r="AT461" t="n">
        <v>1</v>
      </c>
      <c r="AU461" s="63" t="n">
        <v>41</v>
      </c>
      <c r="AV461" s="64">
        <f>IFERROR(INDEX($B461:$AT461,1,'번호선택_참고표'!$C$55),0)+IFERROR(INDEX($B461:$AT461,1,'번호선택_참고표'!$D$55),0)+IFERROR(INDEX($B461:$AT461,1,'번호선택_참고표'!$E$55),0)+IFERROR(INDEX($B461:$AT461,1,'번호선택_참고표'!$F$55),0)+IFERROR(INDEX($B461:$AT461,1,'번호선택_참고표'!$G$55),0)+IFERROR(INDEX($B461:$AT461,1,'번호선택_참고표'!$H$55),0)</f>
        <v/>
      </c>
      <c r="AW461" s="64">
        <f>IF(OR('번호선택_참고표'!$C$55=$AU461,'번호선택_참고표'!$D$55=$AU461,'번호선택_참고표'!$E$55=$AU461,'번호선택_참고표'!$F$55=$AU461,'번호선택_참고표'!$G$55=$AU461,'번호선택_참고표'!$H$55=$AU461),1,0)</f>
        <v/>
      </c>
      <c r="AX461" s="64">
        <f>IF(AV461=6,6,IF(AND(AV461=5,AW461=1),5,IF(AND(AV461=5,AW461=0),4,IF(AV461=4,3,IF(AV461=3,2,0)))))</f>
        <v/>
      </c>
      <c r="AY461" s="64">
        <f>IF(AV461=6,"1등",IF(AND(AV461=5,AW461=1),"2등",IF(AND(AV461=5,AW461=0),"3등",IF(AV461=4,"4등",IF(AV461=3,"5등","-")))))</f>
        <v/>
      </c>
      <c r="AZ461" s="64">
        <f>AV461*10000+AW461*1000+ROW()</f>
        <v/>
      </c>
      <c r="BB461" s="63" t="inlineStr">
        <is>
          <t>8 11 28 30 43 45</t>
        </is>
      </c>
    </row>
    <row r="462">
      <c r="A462" s="64" t="n">
        <v>461</v>
      </c>
      <c r="B462" t="n">
        <v>0</v>
      </c>
      <c r="C462" t="n">
        <v>0</v>
      </c>
      <c r="D462" t="n">
        <v>0</v>
      </c>
      <c r="E462" t="n">
        <v>0</v>
      </c>
      <c r="F462" t="n">
        <v>0</v>
      </c>
      <c r="G462" t="n">
        <v>0</v>
      </c>
      <c r="H462" t="n">
        <v>0</v>
      </c>
      <c r="I462" t="n">
        <v>0</v>
      </c>
      <c r="J462" t="n">
        <v>0</v>
      </c>
      <c r="K462" t="n">
        <v>0</v>
      </c>
      <c r="L462" t="n">
        <v>1</v>
      </c>
      <c r="M462" t="n">
        <v>0</v>
      </c>
      <c r="N462" t="n">
        <v>0</v>
      </c>
      <c r="O462" t="n">
        <v>0</v>
      </c>
      <c r="P462" t="n">
        <v>0</v>
      </c>
      <c r="Q462" t="n">
        <v>0</v>
      </c>
      <c r="R462" t="n">
        <v>0</v>
      </c>
      <c r="S462" t="n">
        <v>1</v>
      </c>
      <c r="T462" t="n">
        <v>0</v>
      </c>
      <c r="U462" t="n">
        <v>0</v>
      </c>
      <c r="V462" t="n">
        <v>0</v>
      </c>
      <c r="W462" t="n">
        <v>0</v>
      </c>
      <c r="X462" t="n">
        <v>0</v>
      </c>
      <c r="Y462" t="n">
        <v>0</v>
      </c>
      <c r="Z462" t="n">
        <v>0</v>
      </c>
      <c r="AA462" t="n">
        <v>1</v>
      </c>
      <c r="AB462" t="n">
        <v>0</v>
      </c>
      <c r="AC462" t="n">
        <v>0</v>
      </c>
      <c r="AD462" t="n">
        <v>0</v>
      </c>
      <c r="AE462" t="n">
        <v>0</v>
      </c>
      <c r="AF462" t="n">
        <v>1</v>
      </c>
      <c r="AG462" t="n">
        <v>0</v>
      </c>
      <c r="AH462" t="n">
        <v>0</v>
      </c>
      <c r="AI462" t="n">
        <v>0</v>
      </c>
      <c r="AJ462" t="n">
        <v>0</v>
      </c>
      <c r="AK462" t="n">
        <v>0</v>
      </c>
      <c r="AL462" t="n">
        <v>1</v>
      </c>
      <c r="AM462" t="n">
        <v>0</v>
      </c>
      <c r="AN462" t="n">
        <v>0</v>
      </c>
      <c r="AO462" t="n">
        <v>1</v>
      </c>
      <c r="AP462" t="n">
        <v>0</v>
      </c>
      <c r="AQ462" t="n">
        <v>0</v>
      </c>
      <c r="AR462" t="n">
        <v>0</v>
      </c>
      <c r="AS462" t="n">
        <v>0</v>
      </c>
      <c r="AT462" t="n">
        <v>0</v>
      </c>
      <c r="AU462" s="63" t="n">
        <v>43</v>
      </c>
      <c r="AV462" s="64">
        <f>IFERROR(INDEX($B462:$AT462,1,'번호선택_참고표'!$C$55),0)+IFERROR(INDEX($B462:$AT462,1,'번호선택_참고표'!$D$55),0)+IFERROR(INDEX($B462:$AT462,1,'번호선택_참고표'!$E$55),0)+IFERROR(INDEX($B462:$AT462,1,'번호선택_참고표'!$F$55),0)+IFERROR(INDEX($B462:$AT462,1,'번호선택_참고표'!$G$55),0)+IFERROR(INDEX($B462:$AT462,1,'번호선택_참고표'!$H$55),0)</f>
        <v/>
      </c>
      <c r="AW462" s="64">
        <f>IF(OR('번호선택_참고표'!$C$55=$AU462,'번호선택_참고표'!$D$55=$AU462,'번호선택_참고표'!$E$55=$AU462,'번호선택_참고표'!$F$55=$AU462,'번호선택_참고표'!$G$55=$AU462,'번호선택_참고표'!$H$55=$AU462),1,0)</f>
        <v/>
      </c>
      <c r="AX462" s="64">
        <f>IF(AV462=6,6,IF(AND(AV462=5,AW462=1),5,IF(AND(AV462=5,AW462=0),4,IF(AV462=4,3,IF(AV462=3,2,0)))))</f>
        <v/>
      </c>
      <c r="AY462" s="64">
        <f>IF(AV462=6,"1등",IF(AND(AV462=5,AW462=1),"2등",IF(AND(AV462=5,AW462=0),"3등",IF(AV462=4,"4등",IF(AV462=3,"5등","-")))))</f>
        <v/>
      </c>
      <c r="AZ462" s="64">
        <f>AV462*10000+AW462*1000+ROW()</f>
        <v/>
      </c>
      <c r="BB462" s="63" t="inlineStr">
        <is>
          <t>11 18 26 31 37 40</t>
        </is>
      </c>
    </row>
    <row r="463">
      <c r="A463" s="64" t="n">
        <v>462</v>
      </c>
      <c r="B463" t="n">
        <v>0</v>
      </c>
      <c r="C463" t="n">
        <v>0</v>
      </c>
      <c r="D463" t="n">
        <v>1</v>
      </c>
      <c r="E463" t="n">
        <v>0</v>
      </c>
      <c r="F463" t="n">
        <v>0</v>
      </c>
      <c r="G463" t="n">
        <v>0</v>
      </c>
      <c r="H463" t="n">
        <v>0</v>
      </c>
      <c r="I463" t="n">
        <v>0</v>
      </c>
      <c r="J463" t="n">
        <v>0</v>
      </c>
      <c r="K463" t="n">
        <v>0</v>
      </c>
      <c r="L463" t="n">
        <v>0</v>
      </c>
      <c r="M463" t="n">
        <v>0</v>
      </c>
      <c r="N463" t="n">
        <v>0</v>
      </c>
      <c r="O463" t="n">
        <v>0</v>
      </c>
      <c r="P463" t="n">
        <v>0</v>
      </c>
      <c r="Q463" t="n">
        <v>0</v>
      </c>
      <c r="R463" t="n">
        <v>0</v>
      </c>
      <c r="S463" t="n">
        <v>0</v>
      </c>
      <c r="T463" t="n">
        <v>0</v>
      </c>
      <c r="U463" t="n">
        <v>1</v>
      </c>
      <c r="V463" t="n">
        <v>0</v>
      </c>
      <c r="W463" t="n">
        <v>0</v>
      </c>
      <c r="X463" t="n">
        <v>0</v>
      </c>
      <c r="Y463" t="n">
        <v>1</v>
      </c>
      <c r="Z463" t="n">
        <v>0</v>
      </c>
      <c r="AA463" t="n">
        <v>0</v>
      </c>
      <c r="AB463" t="n">
        <v>0</v>
      </c>
      <c r="AC463" t="n">
        <v>0</v>
      </c>
      <c r="AD463" t="n">
        <v>0</v>
      </c>
      <c r="AE463" t="n">
        <v>0</v>
      </c>
      <c r="AF463" t="n">
        <v>0</v>
      </c>
      <c r="AG463" t="n">
        <v>1</v>
      </c>
      <c r="AH463" t="n">
        <v>0</v>
      </c>
      <c r="AI463" t="n">
        <v>0</v>
      </c>
      <c r="AJ463" t="n">
        <v>0</v>
      </c>
      <c r="AK463" t="n">
        <v>0</v>
      </c>
      <c r="AL463" t="n">
        <v>1</v>
      </c>
      <c r="AM463" t="n">
        <v>0</v>
      </c>
      <c r="AN463" t="n">
        <v>0</v>
      </c>
      <c r="AO463" t="n">
        <v>0</v>
      </c>
      <c r="AP463" t="n">
        <v>0</v>
      </c>
      <c r="AQ463" t="n">
        <v>0</v>
      </c>
      <c r="AR463" t="n">
        <v>0</v>
      </c>
      <c r="AS463" t="n">
        <v>0</v>
      </c>
      <c r="AT463" t="n">
        <v>1</v>
      </c>
      <c r="AU463" s="63" t="n">
        <v>4</v>
      </c>
      <c r="AV463" s="64">
        <f>IFERROR(INDEX($B463:$AT463,1,'번호선택_참고표'!$C$55),0)+IFERROR(INDEX($B463:$AT463,1,'번호선택_참고표'!$D$55),0)+IFERROR(INDEX($B463:$AT463,1,'번호선택_참고표'!$E$55),0)+IFERROR(INDEX($B463:$AT463,1,'번호선택_참고표'!$F$55),0)+IFERROR(INDEX($B463:$AT463,1,'번호선택_참고표'!$G$55),0)+IFERROR(INDEX($B463:$AT463,1,'번호선택_참고표'!$H$55),0)</f>
        <v/>
      </c>
      <c r="AW463" s="64">
        <f>IF(OR('번호선택_참고표'!$C$55=$AU463,'번호선택_참고표'!$D$55=$AU463,'번호선택_참고표'!$E$55=$AU463,'번호선택_참고표'!$F$55=$AU463,'번호선택_참고표'!$G$55=$AU463,'번호선택_참고표'!$H$55=$AU463),1,0)</f>
        <v/>
      </c>
      <c r="AX463" s="64">
        <f>IF(AV463=6,6,IF(AND(AV463=5,AW463=1),5,IF(AND(AV463=5,AW463=0),4,IF(AV463=4,3,IF(AV463=3,2,0)))))</f>
        <v/>
      </c>
      <c r="AY463" s="64">
        <f>IF(AV463=6,"1등",IF(AND(AV463=5,AW463=1),"2등",IF(AND(AV463=5,AW463=0),"3등",IF(AV463=4,"4등",IF(AV463=3,"5등","-")))))</f>
        <v/>
      </c>
      <c r="AZ463" s="64">
        <f>AV463*10000+AW463*1000+ROW()</f>
        <v/>
      </c>
      <c r="BB463" s="63" t="inlineStr">
        <is>
          <t>3 20 24 32 37 45</t>
        </is>
      </c>
    </row>
    <row r="464">
      <c r="A464" s="64" t="n">
        <v>463</v>
      </c>
      <c r="B464" t="n">
        <v>0</v>
      </c>
      <c r="C464" t="n">
        <v>0</v>
      </c>
      <c r="D464" t="n">
        <v>0</v>
      </c>
      <c r="E464" t="n">
        <v>0</v>
      </c>
      <c r="F464" t="n">
        <v>0</v>
      </c>
      <c r="G464" t="n">
        <v>0</v>
      </c>
      <c r="H464" t="n">
        <v>0</v>
      </c>
      <c r="I464" t="n">
        <v>0</v>
      </c>
      <c r="J464" t="n">
        <v>0</v>
      </c>
      <c r="K464" t="n">
        <v>0</v>
      </c>
      <c r="L464" t="n">
        <v>0</v>
      </c>
      <c r="M464" t="n">
        <v>0</v>
      </c>
      <c r="N464" t="n">
        <v>0</v>
      </c>
      <c r="O464" t="n">
        <v>0</v>
      </c>
      <c r="P464" t="n">
        <v>0</v>
      </c>
      <c r="Q464" t="n">
        <v>0</v>
      </c>
      <c r="R464" t="n">
        <v>0</v>
      </c>
      <c r="S464" t="n">
        <v>0</v>
      </c>
      <c r="T464" t="n">
        <v>0</v>
      </c>
      <c r="U464" t="n">
        <v>0</v>
      </c>
      <c r="V464" t="n">
        <v>0</v>
      </c>
      <c r="W464" t="n">
        <v>0</v>
      </c>
      <c r="X464" t="n">
        <v>1</v>
      </c>
      <c r="Y464" t="n">
        <v>0</v>
      </c>
      <c r="Z464" t="n">
        <v>0</v>
      </c>
      <c r="AA464" t="n">
        <v>0</v>
      </c>
      <c r="AB464" t="n">
        <v>0</v>
      </c>
      <c r="AC464" t="n">
        <v>0</v>
      </c>
      <c r="AD464" t="n">
        <v>1</v>
      </c>
      <c r="AE464" t="n">
        <v>0</v>
      </c>
      <c r="AF464" t="n">
        <v>1</v>
      </c>
      <c r="AG464" t="n">
        <v>0</v>
      </c>
      <c r="AH464" t="n">
        <v>1</v>
      </c>
      <c r="AI464" t="n">
        <v>1</v>
      </c>
      <c r="AJ464" t="n">
        <v>0</v>
      </c>
      <c r="AK464" t="n">
        <v>0</v>
      </c>
      <c r="AL464" t="n">
        <v>0</v>
      </c>
      <c r="AM464" t="n">
        <v>0</v>
      </c>
      <c r="AN464" t="n">
        <v>0</v>
      </c>
      <c r="AO464" t="n">
        <v>0</v>
      </c>
      <c r="AP464" t="n">
        <v>0</v>
      </c>
      <c r="AQ464" t="n">
        <v>0</v>
      </c>
      <c r="AR464" t="n">
        <v>0</v>
      </c>
      <c r="AS464" t="n">
        <v>1</v>
      </c>
      <c r="AT464" t="n">
        <v>0</v>
      </c>
      <c r="AU464" s="63" t="n">
        <v>40</v>
      </c>
      <c r="AV464" s="64">
        <f>IFERROR(INDEX($B464:$AT464,1,'번호선택_참고표'!$C$55),0)+IFERROR(INDEX($B464:$AT464,1,'번호선택_참고표'!$D$55),0)+IFERROR(INDEX($B464:$AT464,1,'번호선택_참고표'!$E$55),0)+IFERROR(INDEX($B464:$AT464,1,'번호선택_참고표'!$F$55),0)+IFERROR(INDEX($B464:$AT464,1,'번호선택_참고표'!$G$55),0)+IFERROR(INDEX($B464:$AT464,1,'번호선택_참고표'!$H$55),0)</f>
        <v/>
      </c>
      <c r="AW464" s="64">
        <f>IF(OR('번호선택_참고표'!$C$55=$AU464,'번호선택_참고표'!$D$55=$AU464,'번호선택_참고표'!$E$55=$AU464,'번호선택_참고표'!$F$55=$AU464,'번호선택_참고표'!$G$55=$AU464,'번호선택_참고표'!$H$55=$AU464),1,0)</f>
        <v/>
      </c>
      <c r="AX464" s="64">
        <f>IF(AV464=6,6,IF(AND(AV464=5,AW464=1),5,IF(AND(AV464=5,AW464=0),4,IF(AV464=4,3,IF(AV464=3,2,0)))))</f>
        <v/>
      </c>
      <c r="AY464" s="64">
        <f>IF(AV464=6,"1등",IF(AND(AV464=5,AW464=1),"2등",IF(AND(AV464=5,AW464=0),"3등",IF(AV464=4,"4등",IF(AV464=3,"5등","-")))))</f>
        <v/>
      </c>
      <c r="AZ464" s="64">
        <f>AV464*10000+AW464*1000+ROW()</f>
        <v/>
      </c>
      <c r="BB464" s="63" t="inlineStr">
        <is>
          <t>23 29 31 33 34 44</t>
        </is>
      </c>
    </row>
    <row r="465">
      <c r="A465" s="64" t="n">
        <v>464</v>
      </c>
      <c r="B465" t="n">
        <v>0</v>
      </c>
      <c r="C465" t="n">
        <v>0</v>
      </c>
      <c r="D465" t="n">
        <v>0</v>
      </c>
      <c r="E465" t="n">
        <v>0</v>
      </c>
      <c r="F465" t="n">
        <v>0</v>
      </c>
      <c r="G465" t="n">
        <v>1</v>
      </c>
      <c r="H465" t="n">
        <v>0</v>
      </c>
      <c r="I465" t="n">
        <v>0</v>
      </c>
      <c r="J465" t="n">
        <v>0</v>
      </c>
      <c r="K465" t="n">
        <v>0</v>
      </c>
      <c r="L465" t="n">
        <v>0</v>
      </c>
      <c r="M465" t="n">
        <v>1</v>
      </c>
      <c r="N465" t="n">
        <v>0</v>
      </c>
      <c r="O465" t="n">
        <v>0</v>
      </c>
      <c r="P465" t="n">
        <v>1</v>
      </c>
      <c r="Q465" t="n">
        <v>0</v>
      </c>
      <c r="R465" t="n">
        <v>0</v>
      </c>
      <c r="S465" t="n">
        <v>0</v>
      </c>
      <c r="T465" t="n">
        <v>0</v>
      </c>
      <c r="U465" t="n">
        <v>0</v>
      </c>
      <c r="V465" t="n">
        <v>0</v>
      </c>
      <c r="W465" t="n">
        <v>0</v>
      </c>
      <c r="X465" t="n">
        <v>0</v>
      </c>
      <c r="Y465" t="n">
        <v>0</v>
      </c>
      <c r="Z465" t="n">
        <v>0</v>
      </c>
      <c r="AA465" t="n">
        <v>0</v>
      </c>
      <c r="AB465" t="n">
        <v>0</v>
      </c>
      <c r="AC465" t="n">
        <v>0</v>
      </c>
      <c r="AD465" t="n">
        <v>0</v>
      </c>
      <c r="AE465" t="n">
        <v>0</v>
      </c>
      <c r="AF465" t="n">
        <v>0</v>
      </c>
      <c r="AG465" t="n">
        <v>0</v>
      </c>
      <c r="AH465" t="n">
        <v>0</v>
      </c>
      <c r="AI465" t="n">
        <v>1</v>
      </c>
      <c r="AJ465" t="n">
        <v>0</v>
      </c>
      <c r="AK465" t="n">
        <v>0</v>
      </c>
      <c r="AL465" t="n">
        <v>0</v>
      </c>
      <c r="AM465" t="n">
        <v>0</v>
      </c>
      <c r="AN465" t="n">
        <v>0</v>
      </c>
      <c r="AO465" t="n">
        <v>0</v>
      </c>
      <c r="AP465" t="n">
        <v>0</v>
      </c>
      <c r="AQ465" t="n">
        <v>1</v>
      </c>
      <c r="AR465" t="n">
        <v>0</v>
      </c>
      <c r="AS465" t="n">
        <v>1</v>
      </c>
      <c r="AT465" t="n">
        <v>0</v>
      </c>
      <c r="AU465" s="63" t="n">
        <v>4</v>
      </c>
      <c r="AV465" s="64">
        <f>IFERROR(INDEX($B465:$AT465,1,'번호선택_참고표'!$C$55),0)+IFERROR(INDEX($B465:$AT465,1,'번호선택_참고표'!$D$55),0)+IFERROR(INDEX($B465:$AT465,1,'번호선택_참고표'!$E$55),0)+IFERROR(INDEX($B465:$AT465,1,'번호선택_참고표'!$F$55),0)+IFERROR(INDEX($B465:$AT465,1,'번호선택_참고표'!$G$55),0)+IFERROR(INDEX($B465:$AT465,1,'번호선택_참고표'!$H$55),0)</f>
        <v/>
      </c>
      <c r="AW465" s="64">
        <f>IF(OR('번호선택_참고표'!$C$55=$AU465,'번호선택_참고표'!$D$55=$AU465,'번호선택_참고표'!$E$55=$AU465,'번호선택_참고표'!$F$55=$AU465,'번호선택_참고표'!$G$55=$AU465,'번호선택_참고표'!$H$55=$AU465),1,0)</f>
        <v/>
      </c>
      <c r="AX465" s="64">
        <f>IF(AV465=6,6,IF(AND(AV465=5,AW465=1),5,IF(AND(AV465=5,AW465=0),4,IF(AV465=4,3,IF(AV465=3,2,0)))))</f>
        <v/>
      </c>
      <c r="AY465" s="64">
        <f>IF(AV465=6,"1등",IF(AND(AV465=5,AW465=1),"2등",IF(AND(AV465=5,AW465=0),"3등",IF(AV465=4,"4등",IF(AV465=3,"5등","-")))))</f>
        <v/>
      </c>
      <c r="AZ465" s="64">
        <f>AV465*10000+AW465*1000+ROW()</f>
        <v/>
      </c>
      <c r="BB465" s="63" t="inlineStr">
        <is>
          <t>6 12 15 34 42 44</t>
        </is>
      </c>
    </row>
    <row r="466">
      <c r="A466" s="64" t="n">
        <v>465</v>
      </c>
      <c r="B466" t="n">
        <v>1</v>
      </c>
      <c r="C466" t="n">
        <v>0</v>
      </c>
      <c r="D466" t="n">
        <v>0</v>
      </c>
      <c r="E466" t="n">
        <v>0</v>
      </c>
      <c r="F466" t="n">
        <v>0</v>
      </c>
      <c r="G466" t="n">
        <v>0</v>
      </c>
      <c r="H466" t="n">
        <v>0</v>
      </c>
      <c r="I466" t="n">
        <v>1</v>
      </c>
      <c r="J466" t="n">
        <v>0</v>
      </c>
      <c r="K466" t="n">
        <v>0</v>
      </c>
      <c r="L466" t="n">
        <v>1</v>
      </c>
      <c r="M466" t="n">
        <v>0</v>
      </c>
      <c r="N466" t="n">
        <v>1</v>
      </c>
      <c r="O466" t="n">
        <v>0</v>
      </c>
      <c r="P466" t="n">
        <v>0</v>
      </c>
      <c r="Q466" t="n">
        <v>0</v>
      </c>
      <c r="R466" t="n">
        <v>0</v>
      </c>
      <c r="S466" t="n">
        <v>0</v>
      </c>
      <c r="T466" t="n">
        <v>0</v>
      </c>
      <c r="U466" t="n">
        <v>0</v>
      </c>
      <c r="V466" t="n">
        <v>0</v>
      </c>
      <c r="W466" t="n">
        <v>1</v>
      </c>
      <c r="X466" t="n">
        <v>0</v>
      </c>
      <c r="Y466" t="n">
        <v>0</v>
      </c>
      <c r="Z466" t="n">
        <v>0</v>
      </c>
      <c r="AA466" t="n">
        <v>0</v>
      </c>
      <c r="AB466" t="n">
        <v>0</v>
      </c>
      <c r="AC466" t="n">
        <v>0</v>
      </c>
      <c r="AD466" t="n">
        <v>0</v>
      </c>
      <c r="AE466" t="n">
        <v>0</v>
      </c>
      <c r="AF466" t="n">
        <v>0</v>
      </c>
      <c r="AG466" t="n">
        <v>0</v>
      </c>
      <c r="AH466" t="n">
        <v>0</v>
      </c>
      <c r="AI466" t="n">
        <v>0</v>
      </c>
      <c r="AJ466" t="n">
        <v>0</v>
      </c>
      <c r="AK466" t="n">
        <v>0</v>
      </c>
      <c r="AL466" t="n">
        <v>0</v>
      </c>
      <c r="AM466" t="n">
        <v>1</v>
      </c>
      <c r="AN466" t="n">
        <v>0</v>
      </c>
      <c r="AO466" t="n">
        <v>0</v>
      </c>
      <c r="AP466" t="n">
        <v>0</v>
      </c>
      <c r="AQ466" t="n">
        <v>0</v>
      </c>
      <c r="AR466" t="n">
        <v>0</v>
      </c>
      <c r="AS466" t="n">
        <v>0</v>
      </c>
      <c r="AT466" t="n">
        <v>0</v>
      </c>
      <c r="AU466" s="63" t="n">
        <v>31</v>
      </c>
      <c r="AV466" s="64">
        <f>IFERROR(INDEX($B466:$AT466,1,'번호선택_참고표'!$C$55),0)+IFERROR(INDEX($B466:$AT466,1,'번호선택_참고표'!$D$55),0)+IFERROR(INDEX($B466:$AT466,1,'번호선택_참고표'!$E$55),0)+IFERROR(INDEX($B466:$AT466,1,'번호선택_참고표'!$F$55),0)+IFERROR(INDEX($B466:$AT466,1,'번호선택_참고표'!$G$55),0)+IFERROR(INDEX($B466:$AT466,1,'번호선택_참고표'!$H$55),0)</f>
        <v/>
      </c>
      <c r="AW466" s="64">
        <f>IF(OR('번호선택_참고표'!$C$55=$AU466,'번호선택_참고표'!$D$55=$AU466,'번호선택_참고표'!$E$55=$AU466,'번호선택_참고표'!$F$55=$AU466,'번호선택_참고표'!$G$55=$AU466,'번호선택_참고표'!$H$55=$AU466),1,0)</f>
        <v/>
      </c>
      <c r="AX466" s="64">
        <f>IF(AV466=6,6,IF(AND(AV466=5,AW466=1),5,IF(AND(AV466=5,AW466=0),4,IF(AV466=4,3,IF(AV466=3,2,0)))))</f>
        <v/>
      </c>
      <c r="AY466" s="64">
        <f>IF(AV466=6,"1등",IF(AND(AV466=5,AW466=1),"2등",IF(AND(AV466=5,AW466=0),"3등",IF(AV466=4,"4등",IF(AV466=3,"5등","-")))))</f>
        <v/>
      </c>
      <c r="AZ466" s="64">
        <f>AV466*10000+AW466*1000+ROW()</f>
        <v/>
      </c>
      <c r="BB466" s="63" t="inlineStr">
        <is>
          <t>1 8 11 13 22 38</t>
        </is>
      </c>
    </row>
    <row r="467">
      <c r="A467" s="64" t="n">
        <v>466</v>
      </c>
      <c r="B467" t="n">
        <v>0</v>
      </c>
      <c r="C467" t="n">
        <v>0</v>
      </c>
      <c r="D467" t="n">
        <v>0</v>
      </c>
      <c r="E467" t="n">
        <v>1</v>
      </c>
      <c r="F467" t="n">
        <v>0</v>
      </c>
      <c r="G467" t="n">
        <v>0</v>
      </c>
      <c r="H467" t="n">
        <v>0</v>
      </c>
      <c r="I467" t="n">
        <v>0</v>
      </c>
      <c r="J467" t="n">
        <v>0</v>
      </c>
      <c r="K467" t="n">
        <v>1</v>
      </c>
      <c r="L467" t="n">
        <v>0</v>
      </c>
      <c r="M467" t="n">
        <v>0</v>
      </c>
      <c r="N467" t="n">
        <v>1</v>
      </c>
      <c r="O467" t="n">
        <v>0</v>
      </c>
      <c r="P467" t="n">
        <v>0</v>
      </c>
      <c r="Q467" t="n">
        <v>0</v>
      </c>
      <c r="R467" t="n">
        <v>0</v>
      </c>
      <c r="S467" t="n">
        <v>0</v>
      </c>
      <c r="T467" t="n">
        <v>0</v>
      </c>
      <c r="U467" t="n">
        <v>0</v>
      </c>
      <c r="V467" t="n">
        <v>0</v>
      </c>
      <c r="W467" t="n">
        <v>0</v>
      </c>
      <c r="X467" t="n">
        <v>1</v>
      </c>
      <c r="Y467" t="n">
        <v>0</v>
      </c>
      <c r="Z467" t="n">
        <v>0</v>
      </c>
      <c r="AA467" t="n">
        <v>0</v>
      </c>
      <c r="AB467" t="n">
        <v>0</v>
      </c>
      <c r="AC467" t="n">
        <v>0</v>
      </c>
      <c r="AD467" t="n">
        <v>0</v>
      </c>
      <c r="AE467" t="n">
        <v>0</v>
      </c>
      <c r="AF467" t="n">
        <v>0</v>
      </c>
      <c r="AG467" t="n">
        <v>1</v>
      </c>
      <c r="AH467" t="n">
        <v>0</v>
      </c>
      <c r="AI467" t="n">
        <v>0</v>
      </c>
      <c r="AJ467" t="n">
        <v>0</v>
      </c>
      <c r="AK467" t="n">
        <v>0</v>
      </c>
      <c r="AL467" t="n">
        <v>0</v>
      </c>
      <c r="AM467" t="n">
        <v>0</v>
      </c>
      <c r="AN467" t="n">
        <v>0</v>
      </c>
      <c r="AO467" t="n">
        <v>0</v>
      </c>
      <c r="AP467" t="n">
        <v>0</v>
      </c>
      <c r="AQ467" t="n">
        <v>0</v>
      </c>
      <c r="AR467" t="n">
        <v>0</v>
      </c>
      <c r="AS467" t="n">
        <v>1</v>
      </c>
      <c r="AT467" t="n">
        <v>0</v>
      </c>
      <c r="AU467" s="63" t="n">
        <v>20</v>
      </c>
      <c r="AV467" s="64">
        <f>IFERROR(INDEX($B467:$AT467,1,'번호선택_참고표'!$C$55),0)+IFERROR(INDEX($B467:$AT467,1,'번호선택_참고표'!$D$55),0)+IFERROR(INDEX($B467:$AT467,1,'번호선택_참고표'!$E$55),0)+IFERROR(INDEX($B467:$AT467,1,'번호선택_참고표'!$F$55),0)+IFERROR(INDEX($B467:$AT467,1,'번호선택_참고표'!$G$55),0)+IFERROR(INDEX($B467:$AT467,1,'번호선택_참고표'!$H$55),0)</f>
        <v/>
      </c>
      <c r="AW467" s="64">
        <f>IF(OR('번호선택_참고표'!$C$55=$AU467,'번호선택_참고표'!$D$55=$AU467,'번호선택_참고표'!$E$55=$AU467,'번호선택_참고표'!$F$55=$AU467,'번호선택_참고표'!$G$55=$AU467,'번호선택_참고표'!$H$55=$AU467),1,0)</f>
        <v/>
      </c>
      <c r="AX467" s="64">
        <f>IF(AV467=6,6,IF(AND(AV467=5,AW467=1),5,IF(AND(AV467=5,AW467=0),4,IF(AV467=4,3,IF(AV467=3,2,0)))))</f>
        <v/>
      </c>
      <c r="AY467" s="64">
        <f>IF(AV467=6,"1등",IF(AND(AV467=5,AW467=1),"2등",IF(AND(AV467=5,AW467=0),"3등",IF(AV467=4,"4등",IF(AV467=3,"5등","-")))))</f>
        <v/>
      </c>
      <c r="AZ467" s="64">
        <f>AV467*10000+AW467*1000+ROW()</f>
        <v/>
      </c>
      <c r="BB467" s="63" t="inlineStr">
        <is>
          <t>4 10 13 23 32 44</t>
        </is>
      </c>
    </row>
    <row r="468">
      <c r="A468" s="64" t="n">
        <v>467</v>
      </c>
      <c r="B468" t="n">
        <v>0</v>
      </c>
      <c r="C468" t="n">
        <v>1</v>
      </c>
      <c r="D468" t="n">
        <v>0</v>
      </c>
      <c r="E468" t="n">
        <v>0</v>
      </c>
      <c r="F468" t="n">
        <v>0</v>
      </c>
      <c r="G468" t="n">
        <v>0</v>
      </c>
      <c r="H468" t="n">
        <v>0</v>
      </c>
      <c r="I468" t="n">
        <v>0</v>
      </c>
      <c r="J468" t="n">
        <v>0</v>
      </c>
      <c r="K468" t="n">
        <v>0</v>
      </c>
      <c r="L468" t="n">
        <v>0</v>
      </c>
      <c r="M468" t="n">
        <v>1</v>
      </c>
      <c r="N468" t="n">
        <v>0</v>
      </c>
      <c r="O468" t="n">
        <v>1</v>
      </c>
      <c r="P468" t="n">
        <v>0</v>
      </c>
      <c r="Q468" t="n">
        <v>0</v>
      </c>
      <c r="R468" t="n">
        <v>1</v>
      </c>
      <c r="S468" t="n">
        <v>0</v>
      </c>
      <c r="T468" t="n">
        <v>0</v>
      </c>
      <c r="U468" t="n">
        <v>0</v>
      </c>
      <c r="V468" t="n">
        <v>0</v>
      </c>
      <c r="W468" t="n">
        <v>0</v>
      </c>
      <c r="X468" t="n">
        <v>0</v>
      </c>
      <c r="Y468" t="n">
        <v>1</v>
      </c>
      <c r="Z468" t="n">
        <v>0</v>
      </c>
      <c r="AA468" t="n">
        <v>0</v>
      </c>
      <c r="AB468" t="n">
        <v>0</v>
      </c>
      <c r="AC468" t="n">
        <v>0</v>
      </c>
      <c r="AD468" t="n">
        <v>0</v>
      </c>
      <c r="AE468" t="n">
        <v>0</v>
      </c>
      <c r="AF468" t="n">
        <v>0</v>
      </c>
      <c r="AG468" t="n">
        <v>0</v>
      </c>
      <c r="AH468" t="n">
        <v>0</v>
      </c>
      <c r="AI468" t="n">
        <v>0</v>
      </c>
      <c r="AJ468" t="n">
        <v>0</v>
      </c>
      <c r="AK468" t="n">
        <v>0</v>
      </c>
      <c r="AL468" t="n">
        <v>0</v>
      </c>
      <c r="AM468" t="n">
        <v>0</v>
      </c>
      <c r="AN468" t="n">
        <v>0</v>
      </c>
      <c r="AO468" t="n">
        <v>1</v>
      </c>
      <c r="AP468" t="n">
        <v>0</v>
      </c>
      <c r="AQ468" t="n">
        <v>0</v>
      </c>
      <c r="AR468" t="n">
        <v>0</v>
      </c>
      <c r="AS468" t="n">
        <v>0</v>
      </c>
      <c r="AT468" t="n">
        <v>0</v>
      </c>
      <c r="AU468" s="63" t="n">
        <v>39</v>
      </c>
      <c r="AV468" s="64">
        <f>IFERROR(INDEX($B468:$AT468,1,'번호선택_참고표'!$C$55),0)+IFERROR(INDEX($B468:$AT468,1,'번호선택_참고표'!$D$55),0)+IFERROR(INDEX($B468:$AT468,1,'번호선택_참고표'!$E$55),0)+IFERROR(INDEX($B468:$AT468,1,'번호선택_참고표'!$F$55),0)+IFERROR(INDEX($B468:$AT468,1,'번호선택_참고표'!$G$55),0)+IFERROR(INDEX($B468:$AT468,1,'번호선택_참고표'!$H$55),0)</f>
        <v/>
      </c>
      <c r="AW468" s="64">
        <f>IF(OR('번호선택_참고표'!$C$55=$AU468,'번호선택_참고표'!$D$55=$AU468,'번호선택_참고표'!$E$55=$AU468,'번호선택_참고표'!$F$55=$AU468,'번호선택_참고표'!$G$55=$AU468,'번호선택_참고표'!$H$55=$AU468),1,0)</f>
        <v/>
      </c>
      <c r="AX468" s="64">
        <f>IF(AV468=6,6,IF(AND(AV468=5,AW468=1),5,IF(AND(AV468=5,AW468=0),4,IF(AV468=4,3,IF(AV468=3,2,0)))))</f>
        <v/>
      </c>
      <c r="AY468" s="64">
        <f>IF(AV468=6,"1등",IF(AND(AV468=5,AW468=1),"2등",IF(AND(AV468=5,AW468=0),"3등",IF(AV468=4,"4등",IF(AV468=3,"5등","-")))))</f>
        <v/>
      </c>
      <c r="AZ468" s="64">
        <f>AV468*10000+AW468*1000+ROW()</f>
        <v/>
      </c>
      <c r="BB468" s="63" t="inlineStr">
        <is>
          <t>2 12 14 17 24 40</t>
        </is>
      </c>
    </row>
    <row r="469">
      <c r="A469" s="64" t="n">
        <v>468</v>
      </c>
      <c r="B469" t="n">
        <v>0</v>
      </c>
      <c r="C469" t="n">
        <v>0</v>
      </c>
      <c r="D469" t="n">
        <v>0</v>
      </c>
      <c r="E469" t="n">
        <v>0</v>
      </c>
      <c r="F469" t="n">
        <v>0</v>
      </c>
      <c r="G469" t="n">
        <v>0</v>
      </c>
      <c r="H469" t="n">
        <v>0</v>
      </c>
      <c r="I469" t="n">
        <v>1</v>
      </c>
      <c r="J469" t="n">
        <v>0</v>
      </c>
      <c r="K469" t="n">
        <v>0</v>
      </c>
      <c r="L469" t="n">
        <v>0</v>
      </c>
      <c r="M469" t="n">
        <v>0</v>
      </c>
      <c r="N469" t="n">
        <v>1</v>
      </c>
      <c r="O469" t="n">
        <v>0</v>
      </c>
      <c r="P469" t="n">
        <v>1</v>
      </c>
      <c r="Q469" t="n">
        <v>0</v>
      </c>
      <c r="R469" t="n">
        <v>0</v>
      </c>
      <c r="S469" t="n">
        <v>0</v>
      </c>
      <c r="T469" t="n">
        <v>0</v>
      </c>
      <c r="U469" t="n">
        <v>0</v>
      </c>
      <c r="V469" t="n">
        <v>0</v>
      </c>
      <c r="W469" t="n">
        <v>0</v>
      </c>
      <c r="X469" t="n">
        <v>0</v>
      </c>
      <c r="Y469" t="n">
        <v>0</v>
      </c>
      <c r="Z469" t="n">
        <v>0</v>
      </c>
      <c r="AA469" t="n">
        <v>0</v>
      </c>
      <c r="AB469" t="n">
        <v>0</v>
      </c>
      <c r="AC469" t="n">
        <v>1</v>
      </c>
      <c r="AD469" t="n">
        <v>0</v>
      </c>
      <c r="AE469" t="n">
        <v>0</v>
      </c>
      <c r="AF469" t="n">
        <v>0</v>
      </c>
      <c r="AG469" t="n">
        <v>0</v>
      </c>
      <c r="AH469" t="n">
        <v>0</v>
      </c>
      <c r="AI469" t="n">
        <v>0</v>
      </c>
      <c r="AJ469" t="n">
        <v>0</v>
      </c>
      <c r="AK469" t="n">
        <v>0</v>
      </c>
      <c r="AL469" t="n">
        <v>1</v>
      </c>
      <c r="AM469" t="n">
        <v>0</v>
      </c>
      <c r="AN469" t="n">
        <v>0</v>
      </c>
      <c r="AO469" t="n">
        <v>0</v>
      </c>
      <c r="AP469" t="n">
        <v>0</v>
      </c>
      <c r="AQ469" t="n">
        <v>0</v>
      </c>
      <c r="AR469" t="n">
        <v>1</v>
      </c>
      <c r="AS469" t="n">
        <v>0</v>
      </c>
      <c r="AT469" t="n">
        <v>0</v>
      </c>
      <c r="AU469" s="63" t="n">
        <v>17</v>
      </c>
      <c r="AV469" s="64">
        <f>IFERROR(INDEX($B469:$AT469,1,'번호선택_참고표'!$C$55),0)+IFERROR(INDEX($B469:$AT469,1,'번호선택_참고표'!$D$55),0)+IFERROR(INDEX($B469:$AT469,1,'번호선택_참고표'!$E$55),0)+IFERROR(INDEX($B469:$AT469,1,'번호선택_참고표'!$F$55),0)+IFERROR(INDEX($B469:$AT469,1,'번호선택_참고표'!$G$55),0)+IFERROR(INDEX($B469:$AT469,1,'번호선택_참고표'!$H$55),0)</f>
        <v/>
      </c>
      <c r="AW469" s="64">
        <f>IF(OR('번호선택_참고표'!$C$55=$AU469,'번호선택_참고표'!$D$55=$AU469,'번호선택_참고표'!$E$55=$AU469,'번호선택_참고표'!$F$55=$AU469,'번호선택_참고표'!$G$55=$AU469,'번호선택_참고표'!$H$55=$AU469),1,0)</f>
        <v/>
      </c>
      <c r="AX469" s="64">
        <f>IF(AV469=6,6,IF(AND(AV469=5,AW469=1),5,IF(AND(AV469=5,AW469=0),4,IF(AV469=4,3,IF(AV469=3,2,0)))))</f>
        <v/>
      </c>
      <c r="AY469" s="64">
        <f>IF(AV469=6,"1등",IF(AND(AV469=5,AW469=1),"2등",IF(AND(AV469=5,AW469=0),"3등",IF(AV469=4,"4등",IF(AV469=3,"5등","-")))))</f>
        <v/>
      </c>
      <c r="AZ469" s="64">
        <f>AV469*10000+AW469*1000+ROW()</f>
        <v/>
      </c>
      <c r="BB469" s="63" t="inlineStr">
        <is>
          <t>8 13 15 28 37 43</t>
        </is>
      </c>
    </row>
    <row r="470">
      <c r="A470" s="64" t="n">
        <v>469</v>
      </c>
      <c r="B470" t="n">
        <v>0</v>
      </c>
      <c r="C470" t="n">
        <v>0</v>
      </c>
      <c r="D470" t="n">
        <v>0</v>
      </c>
      <c r="E470" t="n">
        <v>1</v>
      </c>
      <c r="F470" t="n">
        <v>0</v>
      </c>
      <c r="G470" t="n">
        <v>0</v>
      </c>
      <c r="H470" t="n">
        <v>0</v>
      </c>
      <c r="I470" t="n">
        <v>0</v>
      </c>
      <c r="J470" t="n">
        <v>0</v>
      </c>
      <c r="K470" t="n">
        <v>0</v>
      </c>
      <c r="L470" t="n">
        <v>0</v>
      </c>
      <c r="M470" t="n">
        <v>0</v>
      </c>
      <c r="N470" t="n">
        <v>0</v>
      </c>
      <c r="O470" t="n">
        <v>0</v>
      </c>
      <c r="P470" t="n">
        <v>0</v>
      </c>
      <c r="Q470" t="n">
        <v>0</v>
      </c>
      <c r="R470" t="n">
        <v>0</v>
      </c>
      <c r="S470" t="n">
        <v>0</v>
      </c>
      <c r="T470" t="n">
        <v>0</v>
      </c>
      <c r="U470" t="n">
        <v>0</v>
      </c>
      <c r="V470" t="n">
        <v>1</v>
      </c>
      <c r="W470" t="n">
        <v>1</v>
      </c>
      <c r="X470" t="n">
        <v>0</v>
      </c>
      <c r="Y470" t="n">
        <v>0</v>
      </c>
      <c r="Z470" t="n">
        <v>0</v>
      </c>
      <c r="AA470" t="n">
        <v>0</v>
      </c>
      <c r="AB470" t="n">
        <v>0</v>
      </c>
      <c r="AC470" t="n">
        <v>0</v>
      </c>
      <c r="AD470" t="n">
        <v>0</v>
      </c>
      <c r="AE470" t="n">
        <v>0</v>
      </c>
      <c r="AF470" t="n">
        <v>0</v>
      </c>
      <c r="AG470" t="n">
        <v>0</v>
      </c>
      <c r="AH470" t="n">
        <v>0</v>
      </c>
      <c r="AI470" t="n">
        <v>1</v>
      </c>
      <c r="AJ470" t="n">
        <v>0</v>
      </c>
      <c r="AK470" t="n">
        <v>0</v>
      </c>
      <c r="AL470" t="n">
        <v>1</v>
      </c>
      <c r="AM470" t="n">
        <v>1</v>
      </c>
      <c r="AN470" t="n">
        <v>0</v>
      </c>
      <c r="AO470" t="n">
        <v>0</v>
      </c>
      <c r="AP470" t="n">
        <v>0</v>
      </c>
      <c r="AQ470" t="n">
        <v>0</v>
      </c>
      <c r="AR470" t="n">
        <v>0</v>
      </c>
      <c r="AS470" t="n">
        <v>0</v>
      </c>
      <c r="AT470" t="n">
        <v>0</v>
      </c>
      <c r="AU470" s="63" t="n">
        <v>33</v>
      </c>
      <c r="AV470" s="64">
        <f>IFERROR(INDEX($B470:$AT470,1,'번호선택_참고표'!$C$55),0)+IFERROR(INDEX($B470:$AT470,1,'번호선택_참고표'!$D$55),0)+IFERROR(INDEX($B470:$AT470,1,'번호선택_참고표'!$E$55),0)+IFERROR(INDEX($B470:$AT470,1,'번호선택_참고표'!$F$55),0)+IFERROR(INDEX($B470:$AT470,1,'번호선택_참고표'!$G$55),0)+IFERROR(INDEX($B470:$AT470,1,'번호선택_참고표'!$H$55),0)</f>
        <v/>
      </c>
      <c r="AW470" s="64">
        <f>IF(OR('번호선택_참고표'!$C$55=$AU470,'번호선택_참고표'!$D$55=$AU470,'번호선택_참고표'!$E$55=$AU470,'번호선택_참고표'!$F$55=$AU470,'번호선택_참고표'!$G$55=$AU470,'번호선택_참고표'!$H$55=$AU470),1,0)</f>
        <v/>
      </c>
      <c r="AX470" s="64">
        <f>IF(AV470=6,6,IF(AND(AV470=5,AW470=1),5,IF(AND(AV470=5,AW470=0),4,IF(AV470=4,3,IF(AV470=3,2,0)))))</f>
        <v/>
      </c>
      <c r="AY470" s="64">
        <f>IF(AV470=6,"1등",IF(AND(AV470=5,AW470=1),"2등",IF(AND(AV470=5,AW470=0),"3등",IF(AV470=4,"4등",IF(AV470=3,"5등","-")))))</f>
        <v/>
      </c>
      <c r="AZ470" s="64">
        <f>AV470*10000+AW470*1000+ROW()</f>
        <v/>
      </c>
      <c r="BB470" s="63" t="inlineStr">
        <is>
          <t>4 21 22 34 37 38</t>
        </is>
      </c>
    </row>
    <row r="471">
      <c r="A471" s="64" t="n">
        <v>470</v>
      </c>
      <c r="B471" t="n">
        <v>0</v>
      </c>
      <c r="C471" t="n">
        <v>0</v>
      </c>
      <c r="D471" t="n">
        <v>0</v>
      </c>
      <c r="E471" t="n">
        <v>0</v>
      </c>
      <c r="F471" t="n">
        <v>0</v>
      </c>
      <c r="G471" t="n">
        <v>0</v>
      </c>
      <c r="H471" t="n">
        <v>0</v>
      </c>
      <c r="I471" t="n">
        <v>0</v>
      </c>
      <c r="J471" t="n">
        <v>0</v>
      </c>
      <c r="K471" t="n">
        <v>1</v>
      </c>
      <c r="L471" t="n">
        <v>0</v>
      </c>
      <c r="M471" t="n">
        <v>0</v>
      </c>
      <c r="N471" t="n">
        <v>0</v>
      </c>
      <c r="O471" t="n">
        <v>0</v>
      </c>
      <c r="P471" t="n">
        <v>0</v>
      </c>
      <c r="Q471" t="n">
        <v>1</v>
      </c>
      <c r="R471" t="n">
        <v>0</v>
      </c>
      <c r="S471" t="n">
        <v>0</v>
      </c>
      <c r="T471" t="n">
        <v>0</v>
      </c>
      <c r="U471" t="n">
        <v>1</v>
      </c>
      <c r="V471" t="n">
        <v>0</v>
      </c>
      <c r="W471" t="n">
        <v>0</v>
      </c>
      <c r="X471" t="n">
        <v>0</v>
      </c>
      <c r="Y471" t="n">
        <v>0</v>
      </c>
      <c r="Z471" t="n">
        <v>0</v>
      </c>
      <c r="AA471" t="n">
        <v>0</v>
      </c>
      <c r="AB471" t="n">
        <v>0</v>
      </c>
      <c r="AC471" t="n">
        <v>0</v>
      </c>
      <c r="AD471" t="n">
        <v>0</v>
      </c>
      <c r="AE471" t="n">
        <v>0</v>
      </c>
      <c r="AF471" t="n">
        <v>0</v>
      </c>
      <c r="AG471" t="n">
        <v>0</v>
      </c>
      <c r="AH471" t="n">
        <v>0</v>
      </c>
      <c r="AI471" t="n">
        <v>0</v>
      </c>
      <c r="AJ471" t="n">
        <v>0</v>
      </c>
      <c r="AK471" t="n">
        <v>0</v>
      </c>
      <c r="AL471" t="n">
        <v>0</v>
      </c>
      <c r="AM471" t="n">
        <v>0</v>
      </c>
      <c r="AN471" t="n">
        <v>1</v>
      </c>
      <c r="AO471" t="n">
        <v>0</v>
      </c>
      <c r="AP471" t="n">
        <v>1</v>
      </c>
      <c r="AQ471" t="n">
        <v>1</v>
      </c>
      <c r="AR471" t="n">
        <v>0</v>
      </c>
      <c r="AS471" t="n">
        <v>0</v>
      </c>
      <c r="AT471" t="n">
        <v>0</v>
      </c>
      <c r="AU471" s="63" t="n">
        <v>27</v>
      </c>
      <c r="AV471" s="64">
        <f>IFERROR(INDEX($B471:$AT471,1,'번호선택_참고표'!$C$55),0)+IFERROR(INDEX($B471:$AT471,1,'번호선택_참고표'!$D$55),0)+IFERROR(INDEX($B471:$AT471,1,'번호선택_참고표'!$E$55),0)+IFERROR(INDEX($B471:$AT471,1,'번호선택_참고표'!$F$55),0)+IFERROR(INDEX($B471:$AT471,1,'번호선택_참고표'!$G$55),0)+IFERROR(INDEX($B471:$AT471,1,'번호선택_참고표'!$H$55),0)</f>
        <v/>
      </c>
      <c r="AW471" s="64">
        <f>IF(OR('번호선택_참고표'!$C$55=$AU471,'번호선택_참고표'!$D$55=$AU471,'번호선택_참고표'!$E$55=$AU471,'번호선택_참고표'!$F$55=$AU471,'번호선택_참고표'!$G$55=$AU471,'번호선택_참고표'!$H$55=$AU471),1,0)</f>
        <v/>
      </c>
      <c r="AX471" s="64">
        <f>IF(AV471=6,6,IF(AND(AV471=5,AW471=1),5,IF(AND(AV471=5,AW471=0),4,IF(AV471=4,3,IF(AV471=3,2,0)))))</f>
        <v/>
      </c>
      <c r="AY471" s="64">
        <f>IF(AV471=6,"1등",IF(AND(AV471=5,AW471=1),"2등",IF(AND(AV471=5,AW471=0),"3등",IF(AV471=4,"4등",IF(AV471=3,"5등","-")))))</f>
        <v/>
      </c>
      <c r="AZ471" s="64">
        <f>AV471*10000+AW471*1000+ROW()</f>
        <v/>
      </c>
      <c r="BB471" s="63" t="inlineStr">
        <is>
          <t>10 16 20 39 41 42</t>
        </is>
      </c>
    </row>
    <row r="472">
      <c r="A472" s="64" t="n">
        <v>471</v>
      </c>
      <c r="B472" t="n">
        <v>0</v>
      </c>
      <c r="C472" t="n">
        <v>0</v>
      </c>
      <c r="D472" t="n">
        <v>0</v>
      </c>
      <c r="E472" t="n">
        <v>0</v>
      </c>
      <c r="F472" t="n">
        <v>0</v>
      </c>
      <c r="G472" t="n">
        <v>1</v>
      </c>
      <c r="H472" t="n">
        <v>0</v>
      </c>
      <c r="I472" t="n">
        <v>0</v>
      </c>
      <c r="J472" t="n">
        <v>0</v>
      </c>
      <c r="K472" t="n">
        <v>0</v>
      </c>
      <c r="L472" t="n">
        <v>0</v>
      </c>
      <c r="M472" t="n">
        <v>0</v>
      </c>
      <c r="N472" t="n">
        <v>1</v>
      </c>
      <c r="O472" t="n">
        <v>0</v>
      </c>
      <c r="P472" t="n">
        <v>0</v>
      </c>
      <c r="Q472" t="n">
        <v>0</v>
      </c>
      <c r="R472" t="n">
        <v>0</v>
      </c>
      <c r="S472" t="n">
        <v>0</v>
      </c>
      <c r="T472" t="n">
        <v>0</v>
      </c>
      <c r="U472" t="n">
        <v>0</v>
      </c>
      <c r="V472" t="n">
        <v>0</v>
      </c>
      <c r="W472" t="n">
        <v>0</v>
      </c>
      <c r="X472" t="n">
        <v>0</v>
      </c>
      <c r="Y472" t="n">
        <v>0</v>
      </c>
      <c r="Z472" t="n">
        <v>0</v>
      </c>
      <c r="AA472" t="n">
        <v>0</v>
      </c>
      <c r="AB472" t="n">
        <v>0</v>
      </c>
      <c r="AC472" t="n">
        <v>0</v>
      </c>
      <c r="AD472" t="n">
        <v>1</v>
      </c>
      <c r="AE472" t="n">
        <v>0</v>
      </c>
      <c r="AF472" t="n">
        <v>0</v>
      </c>
      <c r="AG472" t="n">
        <v>0</v>
      </c>
      <c r="AH472" t="n">
        <v>0</v>
      </c>
      <c r="AI472" t="n">
        <v>0</v>
      </c>
      <c r="AJ472" t="n">
        <v>0</v>
      </c>
      <c r="AK472" t="n">
        <v>0</v>
      </c>
      <c r="AL472" t="n">
        <v>1</v>
      </c>
      <c r="AM472" t="n">
        <v>0</v>
      </c>
      <c r="AN472" t="n">
        <v>1</v>
      </c>
      <c r="AO472" t="n">
        <v>0</v>
      </c>
      <c r="AP472" t="n">
        <v>1</v>
      </c>
      <c r="AQ472" t="n">
        <v>0</v>
      </c>
      <c r="AR472" t="n">
        <v>0</v>
      </c>
      <c r="AS472" t="n">
        <v>0</v>
      </c>
      <c r="AT472" t="n">
        <v>0</v>
      </c>
      <c r="AU472" s="63" t="n">
        <v>43</v>
      </c>
      <c r="AV472" s="64">
        <f>IFERROR(INDEX($B472:$AT472,1,'번호선택_참고표'!$C$55),0)+IFERROR(INDEX($B472:$AT472,1,'번호선택_참고표'!$D$55),0)+IFERROR(INDEX($B472:$AT472,1,'번호선택_참고표'!$E$55),0)+IFERROR(INDEX($B472:$AT472,1,'번호선택_참고표'!$F$55),0)+IFERROR(INDEX($B472:$AT472,1,'번호선택_참고표'!$G$55),0)+IFERROR(INDEX($B472:$AT472,1,'번호선택_참고표'!$H$55),0)</f>
        <v/>
      </c>
      <c r="AW472" s="64">
        <f>IF(OR('번호선택_참고표'!$C$55=$AU472,'번호선택_참고표'!$D$55=$AU472,'번호선택_참고표'!$E$55=$AU472,'번호선택_참고표'!$F$55=$AU472,'번호선택_참고표'!$G$55=$AU472,'번호선택_참고표'!$H$55=$AU472),1,0)</f>
        <v/>
      </c>
      <c r="AX472" s="64">
        <f>IF(AV472=6,6,IF(AND(AV472=5,AW472=1),5,IF(AND(AV472=5,AW472=0),4,IF(AV472=4,3,IF(AV472=3,2,0)))))</f>
        <v/>
      </c>
      <c r="AY472" s="64">
        <f>IF(AV472=6,"1등",IF(AND(AV472=5,AW472=1),"2등",IF(AND(AV472=5,AW472=0),"3등",IF(AV472=4,"4등",IF(AV472=3,"5등","-")))))</f>
        <v/>
      </c>
      <c r="AZ472" s="64">
        <f>AV472*10000+AW472*1000+ROW()</f>
        <v/>
      </c>
      <c r="BB472" s="63" t="inlineStr">
        <is>
          <t>6 13 29 37 39 41</t>
        </is>
      </c>
    </row>
    <row r="473">
      <c r="A473" s="64" t="n">
        <v>472</v>
      </c>
      <c r="B473" t="n">
        <v>0</v>
      </c>
      <c r="C473" t="n">
        <v>0</v>
      </c>
      <c r="D473" t="n">
        <v>0</v>
      </c>
      <c r="E473" t="n">
        <v>0</v>
      </c>
      <c r="F473" t="n">
        <v>0</v>
      </c>
      <c r="G473" t="n">
        <v>0</v>
      </c>
      <c r="H473" t="n">
        <v>0</v>
      </c>
      <c r="I473" t="n">
        <v>0</v>
      </c>
      <c r="J473" t="n">
        <v>0</v>
      </c>
      <c r="K473" t="n">
        <v>0</v>
      </c>
      <c r="L473" t="n">
        <v>0</v>
      </c>
      <c r="M473" t="n">
        <v>0</v>
      </c>
      <c r="N473" t="n">
        <v>0</v>
      </c>
      <c r="O473" t="n">
        <v>0</v>
      </c>
      <c r="P473" t="n">
        <v>0</v>
      </c>
      <c r="Q473" t="n">
        <v>1</v>
      </c>
      <c r="R473" t="n">
        <v>0</v>
      </c>
      <c r="S473" t="n">
        <v>0</v>
      </c>
      <c r="T473" t="n">
        <v>0</v>
      </c>
      <c r="U473" t="n">
        <v>0</v>
      </c>
      <c r="V473" t="n">
        <v>0</v>
      </c>
      <c r="W473" t="n">
        <v>0</v>
      </c>
      <c r="X473" t="n">
        <v>0</v>
      </c>
      <c r="Y473" t="n">
        <v>0</v>
      </c>
      <c r="Z473" t="n">
        <v>1</v>
      </c>
      <c r="AA473" t="n">
        <v>1</v>
      </c>
      <c r="AB473" t="n">
        <v>0</v>
      </c>
      <c r="AC473" t="n">
        <v>0</v>
      </c>
      <c r="AD473" t="n">
        <v>0</v>
      </c>
      <c r="AE473" t="n">
        <v>0</v>
      </c>
      <c r="AF473" t="n">
        <v>1</v>
      </c>
      <c r="AG473" t="n">
        <v>0</v>
      </c>
      <c r="AH473" t="n">
        <v>0</v>
      </c>
      <c r="AI473" t="n">
        <v>0</v>
      </c>
      <c r="AJ473" t="n">
        <v>0</v>
      </c>
      <c r="AK473" t="n">
        <v>1</v>
      </c>
      <c r="AL473" t="n">
        <v>0</v>
      </c>
      <c r="AM473" t="n">
        <v>0</v>
      </c>
      <c r="AN473" t="n">
        <v>0</v>
      </c>
      <c r="AO473" t="n">
        <v>0</v>
      </c>
      <c r="AP473" t="n">
        <v>0</v>
      </c>
      <c r="AQ473" t="n">
        <v>0</v>
      </c>
      <c r="AR473" t="n">
        <v>1</v>
      </c>
      <c r="AS473" t="n">
        <v>0</v>
      </c>
      <c r="AT473" t="n">
        <v>0</v>
      </c>
      <c r="AU473" s="63" t="n">
        <v>44</v>
      </c>
      <c r="AV473" s="64">
        <f>IFERROR(INDEX($B473:$AT473,1,'번호선택_참고표'!$C$55),0)+IFERROR(INDEX($B473:$AT473,1,'번호선택_참고표'!$D$55),0)+IFERROR(INDEX($B473:$AT473,1,'번호선택_참고표'!$E$55),0)+IFERROR(INDEX($B473:$AT473,1,'번호선택_참고표'!$F$55),0)+IFERROR(INDEX($B473:$AT473,1,'번호선택_참고표'!$G$55),0)+IFERROR(INDEX($B473:$AT473,1,'번호선택_참고표'!$H$55),0)</f>
        <v/>
      </c>
      <c r="AW473" s="64">
        <f>IF(OR('번호선택_참고표'!$C$55=$AU473,'번호선택_참고표'!$D$55=$AU473,'번호선택_참고표'!$E$55=$AU473,'번호선택_참고표'!$F$55=$AU473,'번호선택_참고표'!$G$55=$AU473,'번호선택_참고표'!$H$55=$AU473),1,0)</f>
        <v/>
      </c>
      <c r="AX473" s="64">
        <f>IF(AV473=6,6,IF(AND(AV473=5,AW473=1),5,IF(AND(AV473=5,AW473=0),4,IF(AV473=4,3,IF(AV473=3,2,0)))))</f>
        <v/>
      </c>
      <c r="AY473" s="64">
        <f>IF(AV473=6,"1등",IF(AND(AV473=5,AW473=1),"2등",IF(AND(AV473=5,AW473=0),"3등",IF(AV473=4,"4등",IF(AV473=3,"5등","-")))))</f>
        <v/>
      </c>
      <c r="AZ473" s="64">
        <f>AV473*10000+AW473*1000+ROW()</f>
        <v/>
      </c>
      <c r="BB473" s="63" t="inlineStr">
        <is>
          <t>16 25 26 31 36 43</t>
        </is>
      </c>
    </row>
    <row r="474">
      <c r="A474" s="64" t="n">
        <v>473</v>
      </c>
      <c r="B474" t="n">
        <v>0</v>
      </c>
      <c r="C474" t="n">
        <v>0</v>
      </c>
      <c r="D474" t="n">
        <v>0</v>
      </c>
      <c r="E474" t="n">
        <v>0</v>
      </c>
      <c r="F474" t="n">
        <v>0</v>
      </c>
      <c r="G474" t="n">
        <v>0</v>
      </c>
      <c r="H474" t="n">
        <v>0</v>
      </c>
      <c r="I474" t="n">
        <v>1</v>
      </c>
      <c r="J474" t="n">
        <v>0</v>
      </c>
      <c r="K474" t="n">
        <v>0</v>
      </c>
      <c r="L474" t="n">
        <v>0</v>
      </c>
      <c r="M474" t="n">
        <v>0</v>
      </c>
      <c r="N474" t="n">
        <v>1</v>
      </c>
      <c r="O474" t="n">
        <v>0</v>
      </c>
      <c r="P474" t="n">
        <v>0</v>
      </c>
      <c r="Q474" t="n">
        <v>0</v>
      </c>
      <c r="R474" t="n">
        <v>0</v>
      </c>
      <c r="S474" t="n">
        <v>0</v>
      </c>
      <c r="T474" t="n">
        <v>0</v>
      </c>
      <c r="U474" t="n">
        <v>1</v>
      </c>
      <c r="V474" t="n">
        <v>0</v>
      </c>
      <c r="W474" t="n">
        <v>1</v>
      </c>
      <c r="X474" t="n">
        <v>1</v>
      </c>
      <c r="Y474" t="n">
        <v>0</v>
      </c>
      <c r="Z474" t="n">
        <v>0</v>
      </c>
      <c r="AA474" t="n">
        <v>0</v>
      </c>
      <c r="AB474" t="n">
        <v>0</v>
      </c>
      <c r="AC474" t="n">
        <v>0</v>
      </c>
      <c r="AD474" t="n">
        <v>0</v>
      </c>
      <c r="AE474" t="n">
        <v>0</v>
      </c>
      <c r="AF474" t="n">
        <v>0</v>
      </c>
      <c r="AG474" t="n">
        <v>0</v>
      </c>
      <c r="AH474" t="n">
        <v>0</v>
      </c>
      <c r="AI474" t="n">
        <v>0</v>
      </c>
      <c r="AJ474" t="n">
        <v>0</v>
      </c>
      <c r="AK474" t="n">
        <v>1</v>
      </c>
      <c r="AL474" t="n">
        <v>0</v>
      </c>
      <c r="AM474" t="n">
        <v>0</v>
      </c>
      <c r="AN474" t="n">
        <v>0</v>
      </c>
      <c r="AO474" t="n">
        <v>0</v>
      </c>
      <c r="AP474" t="n">
        <v>0</v>
      </c>
      <c r="AQ474" t="n">
        <v>0</v>
      </c>
      <c r="AR474" t="n">
        <v>0</v>
      </c>
      <c r="AS474" t="n">
        <v>0</v>
      </c>
      <c r="AT474" t="n">
        <v>0</v>
      </c>
      <c r="AU474" s="63" t="n">
        <v>34</v>
      </c>
      <c r="AV474" s="64">
        <f>IFERROR(INDEX($B474:$AT474,1,'번호선택_참고표'!$C$55),0)+IFERROR(INDEX($B474:$AT474,1,'번호선택_참고표'!$D$55),0)+IFERROR(INDEX($B474:$AT474,1,'번호선택_참고표'!$E$55),0)+IFERROR(INDEX($B474:$AT474,1,'번호선택_참고표'!$F$55),0)+IFERROR(INDEX($B474:$AT474,1,'번호선택_참고표'!$G$55),0)+IFERROR(INDEX($B474:$AT474,1,'번호선택_참고표'!$H$55),0)</f>
        <v/>
      </c>
      <c r="AW474" s="64">
        <f>IF(OR('번호선택_참고표'!$C$55=$AU474,'번호선택_참고표'!$D$55=$AU474,'번호선택_참고표'!$E$55=$AU474,'번호선택_참고표'!$F$55=$AU474,'번호선택_참고표'!$G$55=$AU474,'번호선택_참고표'!$H$55=$AU474),1,0)</f>
        <v/>
      </c>
      <c r="AX474" s="64">
        <f>IF(AV474=6,6,IF(AND(AV474=5,AW474=1),5,IF(AND(AV474=5,AW474=0),4,IF(AV474=4,3,IF(AV474=3,2,0)))))</f>
        <v/>
      </c>
      <c r="AY474" s="64">
        <f>IF(AV474=6,"1등",IF(AND(AV474=5,AW474=1),"2등",IF(AND(AV474=5,AW474=0),"3등",IF(AV474=4,"4등",IF(AV474=3,"5등","-")))))</f>
        <v/>
      </c>
      <c r="AZ474" s="64">
        <f>AV474*10000+AW474*1000+ROW()</f>
        <v/>
      </c>
      <c r="BB474" s="63" t="inlineStr">
        <is>
          <t>8 13 20 22 23 36</t>
        </is>
      </c>
    </row>
    <row r="475">
      <c r="A475" s="64" t="n">
        <v>474</v>
      </c>
      <c r="B475" t="n">
        <v>0</v>
      </c>
      <c r="C475" t="n">
        <v>0</v>
      </c>
      <c r="D475" t="n">
        <v>0</v>
      </c>
      <c r="E475" t="n">
        <v>1</v>
      </c>
      <c r="F475" t="n">
        <v>0</v>
      </c>
      <c r="G475" t="n">
        <v>0</v>
      </c>
      <c r="H475" t="n">
        <v>0</v>
      </c>
      <c r="I475" t="n">
        <v>0</v>
      </c>
      <c r="J475" t="n">
        <v>0</v>
      </c>
      <c r="K475" t="n">
        <v>0</v>
      </c>
      <c r="L475" t="n">
        <v>0</v>
      </c>
      <c r="M475" t="n">
        <v>0</v>
      </c>
      <c r="N475" t="n">
        <v>1</v>
      </c>
      <c r="O475" t="n">
        <v>0</v>
      </c>
      <c r="P475" t="n">
        <v>0</v>
      </c>
      <c r="Q475" t="n">
        <v>0</v>
      </c>
      <c r="R475" t="n">
        <v>0</v>
      </c>
      <c r="S475" t="n">
        <v>1</v>
      </c>
      <c r="T475" t="n">
        <v>0</v>
      </c>
      <c r="U475" t="n">
        <v>0</v>
      </c>
      <c r="V475" t="n">
        <v>0</v>
      </c>
      <c r="W475" t="n">
        <v>0</v>
      </c>
      <c r="X475" t="n">
        <v>0</v>
      </c>
      <c r="Y475" t="n">
        <v>0</v>
      </c>
      <c r="Z475" t="n">
        <v>0</v>
      </c>
      <c r="AA475" t="n">
        <v>0</v>
      </c>
      <c r="AB475" t="n">
        <v>0</v>
      </c>
      <c r="AC475" t="n">
        <v>0</v>
      </c>
      <c r="AD475" t="n">
        <v>0</v>
      </c>
      <c r="AE475" t="n">
        <v>0</v>
      </c>
      <c r="AF475" t="n">
        <v>1</v>
      </c>
      <c r="AG475" t="n">
        <v>0</v>
      </c>
      <c r="AH475" t="n">
        <v>1</v>
      </c>
      <c r="AI475" t="n">
        <v>0</v>
      </c>
      <c r="AJ475" t="n">
        <v>0</v>
      </c>
      <c r="AK475" t="n">
        <v>0</v>
      </c>
      <c r="AL475" t="n">
        <v>0</v>
      </c>
      <c r="AM475" t="n">
        <v>0</v>
      </c>
      <c r="AN475" t="n">
        <v>0</v>
      </c>
      <c r="AO475" t="n">
        <v>0</v>
      </c>
      <c r="AP475" t="n">
        <v>0</v>
      </c>
      <c r="AQ475" t="n">
        <v>0</v>
      </c>
      <c r="AR475" t="n">
        <v>0</v>
      </c>
      <c r="AS475" t="n">
        <v>0</v>
      </c>
      <c r="AT475" t="n">
        <v>1</v>
      </c>
      <c r="AU475" s="63" t="n">
        <v>43</v>
      </c>
      <c r="AV475" s="64">
        <f>IFERROR(INDEX($B475:$AT475,1,'번호선택_참고표'!$C$55),0)+IFERROR(INDEX($B475:$AT475,1,'번호선택_참고표'!$D$55),0)+IFERROR(INDEX($B475:$AT475,1,'번호선택_참고표'!$E$55),0)+IFERROR(INDEX($B475:$AT475,1,'번호선택_참고표'!$F$55),0)+IFERROR(INDEX($B475:$AT475,1,'번호선택_참고표'!$G$55),0)+IFERROR(INDEX($B475:$AT475,1,'번호선택_참고표'!$H$55),0)</f>
        <v/>
      </c>
      <c r="AW475" s="64">
        <f>IF(OR('번호선택_참고표'!$C$55=$AU475,'번호선택_참고표'!$D$55=$AU475,'번호선택_참고표'!$E$55=$AU475,'번호선택_참고표'!$F$55=$AU475,'번호선택_참고표'!$G$55=$AU475,'번호선택_참고표'!$H$55=$AU475),1,0)</f>
        <v/>
      </c>
      <c r="AX475" s="64">
        <f>IF(AV475=6,6,IF(AND(AV475=5,AW475=1),5,IF(AND(AV475=5,AW475=0),4,IF(AV475=4,3,IF(AV475=3,2,0)))))</f>
        <v/>
      </c>
      <c r="AY475" s="64">
        <f>IF(AV475=6,"1등",IF(AND(AV475=5,AW475=1),"2등",IF(AND(AV475=5,AW475=0),"3등",IF(AV475=4,"4등",IF(AV475=3,"5등","-")))))</f>
        <v/>
      </c>
      <c r="AZ475" s="64">
        <f>AV475*10000+AW475*1000+ROW()</f>
        <v/>
      </c>
      <c r="BB475" s="63" t="inlineStr">
        <is>
          <t>4 13 18 31 33 45</t>
        </is>
      </c>
    </row>
    <row r="476">
      <c r="A476" s="64" t="n">
        <v>475</v>
      </c>
      <c r="B476" t="n">
        <v>1</v>
      </c>
      <c r="C476" t="n">
        <v>0</v>
      </c>
      <c r="D476" t="n">
        <v>0</v>
      </c>
      <c r="E476" t="n">
        <v>0</v>
      </c>
      <c r="F476" t="n">
        <v>0</v>
      </c>
      <c r="G476" t="n">
        <v>0</v>
      </c>
      <c r="H476" t="n">
        <v>0</v>
      </c>
      <c r="I476" t="n">
        <v>0</v>
      </c>
      <c r="J476" t="n">
        <v>1</v>
      </c>
      <c r="K476" t="n">
        <v>0</v>
      </c>
      <c r="L476" t="n">
        <v>0</v>
      </c>
      <c r="M476" t="n">
        <v>0</v>
      </c>
      <c r="N476" t="n">
        <v>0</v>
      </c>
      <c r="O476" t="n">
        <v>1</v>
      </c>
      <c r="P476" t="n">
        <v>0</v>
      </c>
      <c r="Q476" t="n">
        <v>1</v>
      </c>
      <c r="R476" t="n">
        <v>0</v>
      </c>
      <c r="S476" t="n">
        <v>0</v>
      </c>
      <c r="T476" t="n">
        <v>0</v>
      </c>
      <c r="U476" t="n">
        <v>0</v>
      </c>
      <c r="V476" t="n">
        <v>1</v>
      </c>
      <c r="W476" t="n">
        <v>0</v>
      </c>
      <c r="X476" t="n">
        <v>0</v>
      </c>
      <c r="Y476" t="n">
        <v>0</v>
      </c>
      <c r="Z476" t="n">
        <v>0</v>
      </c>
      <c r="AA476" t="n">
        <v>0</v>
      </c>
      <c r="AB476" t="n">
        <v>0</v>
      </c>
      <c r="AC476" t="n">
        <v>0</v>
      </c>
      <c r="AD476" t="n">
        <v>1</v>
      </c>
      <c r="AE476" t="n">
        <v>0</v>
      </c>
      <c r="AF476" t="n">
        <v>0</v>
      </c>
      <c r="AG476" t="n">
        <v>0</v>
      </c>
      <c r="AH476" t="n">
        <v>0</v>
      </c>
      <c r="AI476" t="n">
        <v>0</v>
      </c>
      <c r="AJ476" t="n">
        <v>0</v>
      </c>
      <c r="AK476" t="n">
        <v>0</v>
      </c>
      <c r="AL476" t="n">
        <v>0</v>
      </c>
      <c r="AM476" t="n">
        <v>0</v>
      </c>
      <c r="AN476" t="n">
        <v>0</v>
      </c>
      <c r="AO476" t="n">
        <v>0</v>
      </c>
      <c r="AP476" t="n">
        <v>0</v>
      </c>
      <c r="AQ476" t="n">
        <v>0</v>
      </c>
      <c r="AR476" t="n">
        <v>0</v>
      </c>
      <c r="AS476" t="n">
        <v>0</v>
      </c>
      <c r="AT476" t="n">
        <v>0</v>
      </c>
      <c r="AU476" s="63" t="n">
        <v>3</v>
      </c>
      <c r="AV476" s="64">
        <f>IFERROR(INDEX($B476:$AT476,1,'번호선택_참고표'!$C$55),0)+IFERROR(INDEX($B476:$AT476,1,'번호선택_참고표'!$D$55),0)+IFERROR(INDEX($B476:$AT476,1,'번호선택_참고표'!$E$55),0)+IFERROR(INDEX($B476:$AT476,1,'번호선택_참고표'!$F$55),0)+IFERROR(INDEX($B476:$AT476,1,'번호선택_참고표'!$G$55),0)+IFERROR(INDEX($B476:$AT476,1,'번호선택_참고표'!$H$55),0)</f>
        <v/>
      </c>
      <c r="AW476" s="64">
        <f>IF(OR('번호선택_참고표'!$C$55=$AU476,'번호선택_참고표'!$D$55=$AU476,'번호선택_참고표'!$E$55=$AU476,'번호선택_참고표'!$F$55=$AU476,'번호선택_참고표'!$G$55=$AU476,'번호선택_참고표'!$H$55=$AU476),1,0)</f>
        <v/>
      </c>
      <c r="AX476" s="64">
        <f>IF(AV476=6,6,IF(AND(AV476=5,AW476=1),5,IF(AND(AV476=5,AW476=0),4,IF(AV476=4,3,IF(AV476=3,2,0)))))</f>
        <v/>
      </c>
      <c r="AY476" s="64">
        <f>IF(AV476=6,"1등",IF(AND(AV476=5,AW476=1),"2등",IF(AND(AV476=5,AW476=0),"3등",IF(AV476=4,"4등",IF(AV476=3,"5등","-")))))</f>
        <v/>
      </c>
      <c r="AZ476" s="64">
        <f>AV476*10000+AW476*1000+ROW()</f>
        <v/>
      </c>
      <c r="BB476" s="63" t="inlineStr">
        <is>
          <t>1 9 14 16 21 29</t>
        </is>
      </c>
    </row>
    <row r="477">
      <c r="A477" s="64" t="n">
        <v>476</v>
      </c>
      <c r="B477" t="n">
        <v>0</v>
      </c>
      <c r="C477" t="n">
        <v>0</v>
      </c>
      <c r="D477" t="n">
        <v>0</v>
      </c>
      <c r="E477" t="n">
        <v>0</v>
      </c>
      <c r="F477" t="n">
        <v>0</v>
      </c>
      <c r="G477" t="n">
        <v>0</v>
      </c>
      <c r="H477" t="n">
        <v>0</v>
      </c>
      <c r="I477" t="n">
        <v>0</v>
      </c>
      <c r="J477" t="n">
        <v>1</v>
      </c>
      <c r="K477" t="n">
        <v>0</v>
      </c>
      <c r="L477" t="n">
        <v>0</v>
      </c>
      <c r="M477" t="n">
        <v>1</v>
      </c>
      <c r="N477" t="n">
        <v>1</v>
      </c>
      <c r="O477" t="n">
        <v>0</v>
      </c>
      <c r="P477" t="n">
        <v>1</v>
      </c>
      <c r="Q477" t="n">
        <v>0</v>
      </c>
      <c r="R477" t="n">
        <v>0</v>
      </c>
      <c r="S477" t="n">
        <v>0</v>
      </c>
      <c r="T477" t="n">
        <v>0</v>
      </c>
      <c r="U477" t="n">
        <v>0</v>
      </c>
      <c r="V477" t="n">
        <v>0</v>
      </c>
      <c r="W477" t="n">
        <v>0</v>
      </c>
      <c r="X477" t="n">
        <v>0</v>
      </c>
      <c r="Y477" t="n">
        <v>0</v>
      </c>
      <c r="Z477" t="n">
        <v>0</v>
      </c>
      <c r="AA477" t="n">
        <v>0</v>
      </c>
      <c r="AB477" t="n">
        <v>0</v>
      </c>
      <c r="AC477" t="n">
        <v>0</v>
      </c>
      <c r="AD477" t="n">
        <v>0</v>
      </c>
      <c r="AE477" t="n">
        <v>0</v>
      </c>
      <c r="AF477" t="n">
        <v>0</v>
      </c>
      <c r="AG477" t="n">
        <v>0</v>
      </c>
      <c r="AH477" t="n">
        <v>0</v>
      </c>
      <c r="AI477" t="n">
        <v>0</v>
      </c>
      <c r="AJ477" t="n">
        <v>0</v>
      </c>
      <c r="AK477" t="n">
        <v>0</v>
      </c>
      <c r="AL477" t="n">
        <v>1</v>
      </c>
      <c r="AM477" t="n">
        <v>1</v>
      </c>
      <c r="AN477" t="n">
        <v>0</v>
      </c>
      <c r="AO477" t="n">
        <v>0</v>
      </c>
      <c r="AP477" t="n">
        <v>0</v>
      </c>
      <c r="AQ477" t="n">
        <v>0</v>
      </c>
      <c r="AR477" t="n">
        <v>0</v>
      </c>
      <c r="AS477" t="n">
        <v>0</v>
      </c>
      <c r="AT477" t="n">
        <v>0</v>
      </c>
      <c r="AU477" s="63" t="n">
        <v>27</v>
      </c>
      <c r="AV477" s="64">
        <f>IFERROR(INDEX($B477:$AT477,1,'번호선택_참고표'!$C$55),0)+IFERROR(INDEX($B477:$AT477,1,'번호선택_참고표'!$D$55),0)+IFERROR(INDEX($B477:$AT477,1,'번호선택_참고표'!$E$55),0)+IFERROR(INDEX($B477:$AT477,1,'번호선택_참고표'!$F$55),0)+IFERROR(INDEX($B477:$AT477,1,'번호선택_참고표'!$G$55),0)+IFERROR(INDEX($B477:$AT477,1,'번호선택_참고표'!$H$55),0)</f>
        <v/>
      </c>
      <c r="AW477" s="64">
        <f>IF(OR('번호선택_참고표'!$C$55=$AU477,'번호선택_참고표'!$D$55=$AU477,'번호선택_참고표'!$E$55=$AU477,'번호선택_참고표'!$F$55=$AU477,'번호선택_참고표'!$G$55=$AU477,'번호선택_참고표'!$H$55=$AU477),1,0)</f>
        <v/>
      </c>
      <c r="AX477" s="64">
        <f>IF(AV477=6,6,IF(AND(AV477=5,AW477=1),5,IF(AND(AV477=5,AW477=0),4,IF(AV477=4,3,IF(AV477=3,2,0)))))</f>
        <v/>
      </c>
      <c r="AY477" s="64">
        <f>IF(AV477=6,"1등",IF(AND(AV477=5,AW477=1),"2등",IF(AND(AV477=5,AW477=0),"3등",IF(AV477=4,"4등",IF(AV477=3,"5등","-")))))</f>
        <v/>
      </c>
      <c r="AZ477" s="64">
        <f>AV477*10000+AW477*1000+ROW()</f>
        <v/>
      </c>
      <c r="BB477" s="63" t="inlineStr">
        <is>
          <t>9 12 13 15 37 38</t>
        </is>
      </c>
    </row>
    <row r="478">
      <c r="A478" s="64" t="n">
        <v>477</v>
      </c>
      <c r="B478" t="n">
        <v>0</v>
      </c>
      <c r="C478" t="n">
        <v>0</v>
      </c>
      <c r="D478" t="n">
        <v>0</v>
      </c>
      <c r="E478" t="n">
        <v>0</v>
      </c>
      <c r="F478" t="n">
        <v>0</v>
      </c>
      <c r="G478" t="n">
        <v>0</v>
      </c>
      <c r="H478" t="n">
        <v>0</v>
      </c>
      <c r="I478" t="n">
        <v>0</v>
      </c>
      <c r="J478" t="n">
        <v>0</v>
      </c>
      <c r="K478" t="n">
        <v>0</v>
      </c>
      <c r="L478" t="n">
        <v>0</v>
      </c>
      <c r="M478" t="n">
        <v>0</v>
      </c>
      <c r="N478" t="n">
        <v>0</v>
      </c>
      <c r="O478" t="n">
        <v>1</v>
      </c>
      <c r="P478" t="n">
        <v>0</v>
      </c>
      <c r="Q478" t="n">
        <v>0</v>
      </c>
      <c r="R478" t="n">
        <v>0</v>
      </c>
      <c r="S478" t="n">
        <v>0</v>
      </c>
      <c r="T478" t="n">
        <v>0</v>
      </c>
      <c r="U478" t="n">
        <v>0</v>
      </c>
      <c r="V478" t="n">
        <v>0</v>
      </c>
      <c r="W478" t="n">
        <v>0</v>
      </c>
      <c r="X478" t="n">
        <v>0</v>
      </c>
      <c r="Y478" t="n">
        <v>0</v>
      </c>
      <c r="Z478" t="n">
        <v>1</v>
      </c>
      <c r="AA478" t="n">
        <v>0</v>
      </c>
      <c r="AB478" t="n">
        <v>0</v>
      </c>
      <c r="AC478" t="n">
        <v>0</v>
      </c>
      <c r="AD478" t="n">
        <v>1</v>
      </c>
      <c r="AE478" t="n">
        <v>0</v>
      </c>
      <c r="AF478" t="n">
        <v>0</v>
      </c>
      <c r="AG478" t="n">
        <v>1</v>
      </c>
      <c r="AH478" t="n">
        <v>1</v>
      </c>
      <c r="AI478" t="n">
        <v>0</v>
      </c>
      <c r="AJ478" t="n">
        <v>0</v>
      </c>
      <c r="AK478" t="n">
        <v>0</v>
      </c>
      <c r="AL478" t="n">
        <v>0</v>
      </c>
      <c r="AM478" t="n">
        <v>0</v>
      </c>
      <c r="AN478" t="n">
        <v>0</v>
      </c>
      <c r="AO478" t="n">
        <v>0</v>
      </c>
      <c r="AP478" t="n">
        <v>0</v>
      </c>
      <c r="AQ478" t="n">
        <v>0</v>
      </c>
      <c r="AR478" t="n">
        <v>0</v>
      </c>
      <c r="AS478" t="n">
        <v>0</v>
      </c>
      <c r="AT478" t="n">
        <v>1</v>
      </c>
      <c r="AU478" s="63" t="n">
        <v>37</v>
      </c>
      <c r="AV478" s="64">
        <f>IFERROR(INDEX($B478:$AT478,1,'번호선택_참고표'!$C$55),0)+IFERROR(INDEX($B478:$AT478,1,'번호선택_참고표'!$D$55),0)+IFERROR(INDEX($B478:$AT478,1,'번호선택_참고표'!$E$55),0)+IFERROR(INDEX($B478:$AT478,1,'번호선택_참고표'!$F$55),0)+IFERROR(INDEX($B478:$AT478,1,'번호선택_참고표'!$G$55),0)+IFERROR(INDEX($B478:$AT478,1,'번호선택_참고표'!$H$55),0)</f>
        <v/>
      </c>
      <c r="AW478" s="64">
        <f>IF(OR('번호선택_참고표'!$C$55=$AU478,'번호선택_참고표'!$D$55=$AU478,'번호선택_참고표'!$E$55=$AU478,'번호선택_참고표'!$F$55=$AU478,'번호선택_참고표'!$G$55=$AU478,'번호선택_참고표'!$H$55=$AU478),1,0)</f>
        <v/>
      </c>
      <c r="AX478" s="64">
        <f>IF(AV478=6,6,IF(AND(AV478=5,AW478=1),5,IF(AND(AV478=5,AW478=0),4,IF(AV478=4,3,IF(AV478=3,2,0)))))</f>
        <v/>
      </c>
      <c r="AY478" s="64">
        <f>IF(AV478=6,"1등",IF(AND(AV478=5,AW478=1),"2등",IF(AND(AV478=5,AW478=0),"3등",IF(AV478=4,"4등",IF(AV478=3,"5등","-")))))</f>
        <v/>
      </c>
      <c r="AZ478" s="64">
        <f>AV478*10000+AW478*1000+ROW()</f>
        <v/>
      </c>
      <c r="BB478" s="63" t="inlineStr">
        <is>
          <t>14 25 29 32 33 45</t>
        </is>
      </c>
    </row>
    <row r="479">
      <c r="A479" s="64" t="n">
        <v>478</v>
      </c>
      <c r="B479" t="n">
        <v>0</v>
      </c>
      <c r="C479" t="n">
        <v>0</v>
      </c>
      <c r="D479" t="n">
        <v>0</v>
      </c>
      <c r="E479" t="n">
        <v>0</v>
      </c>
      <c r="F479" t="n">
        <v>0</v>
      </c>
      <c r="G479" t="n">
        <v>0</v>
      </c>
      <c r="H479" t="n">
        <v>0</v>
      </c>
      <c r="I479" t="n">
        <v>0</v>
      </c>
      <c r="J479" t="n">
        <v>0</v>
      </c>
      <c r="K479" t="n">
        <v>0</v>
      </c>
      <c r="L479" t="n">
        <v>0</v>
      </c>
      <c r="M479" t="n">
        <v>0</v>
      </c>
      <c r="N479" t="n">
        <v>0</v>
      </c>
      <c r="O479" t="n">
        <v>0</v>
      </c>
      <c r="P479" t="n">
        <v>0</v>
      </c>
      <c r="Q479" t="n">
        <v>0</v>
      </c>
      <c r="R479" t="n">
        <v>0</v>
      </c>
      <c r="S479" t="n">
        <v>1</v>
      </c>
      <c r="T479" t="n">
        <v>0</v>
      </c>
      <c r="U479" t="n">
        <v>0</v>
      </c>
      <c r="V479" t="n">
        <v>0</v>
      </c>
      <c r="W479" t="n">
        <v>0</v>
      </c>
      <c r="X479" t="n">
        <v>0</v>
      </c>
      <c r="Y479" t="n">
        <v>0</v>
      </c>
      <c r="Z479" t="n">
        <v>0</v>
      </c>
      <c r="AA479" t="n">
        <v>0</v>
      </c>
      <c r="AB479" t="n">
        <v>0</v>
      </c>
      <c r="AC479" t="n">
        <v>0</v>
      </c>
      <c r="AD479" t="n">
        <v>1</v>
      </c>
      <c r="AE479" t="n">
        <v>1</v>
      </c>
      <c r="AF479" t="n">
        <v>0</v>
      </c>
      <c r="AG479" t="n">
        <v>0</v>
      </c>
      <c r="AH479" t="n">
        <v>0</v>
      </c>
      <c r="AI479" t="n">
        <v>0</v>
      </c>
      <c r="AJ479" t="n">
        <v>0</v>
      </c>
      <c r="AK479" t="n">
        <v>0</v>
      </c>
      <c r="AL479" t="n">
        <v>1</v>
      </c>
      <c r="AM479" t="n">
        <v>0</v>
      </c>
      <c r="AN479" t="n">
        <v>1</v>
      </c>
      <c r="AO479" t="n">
        <v>0</v>
      </c>
      <c r="AP479" t="n">
        <v>0</v>
      </c>
      <c r="AQ479" t="n">
        <v>0</v>
      </c>
      <c r="AR479" t="n">
        <v>1</v>
      </c>
      <c r="AS479" t="n">
        <v>0</v>
      </c>
      <c r="AT479" t="n">
        <v>0</v>
      </c>
      <c r="AU479" s="63" t="n">
        <v>8</v>
      </c>
      <c r="AV479" s="64">
        <f>IFERROR(INDEX($B479:$AT479,1,'번호선택_참고표'!$C$55),0)+IFERROR(INDEX($B479:$AT479,1,'번호선택_참고표'!$D$55),0)+IFERROR(INDEX($B479:$AT479,1,'번호선택_참고표'!$E$55),0)+IFERROR(INDEX($B479:$AT479,1,'번호선택_참고표'!$F$55),0)+IFERROR(INDEX($B479:$AT479,1,'번호선택_참고표'!$G$55),0)+IFERROR(INDEX($B479:$AT479,1,'번호선택_참고표'!$H$55),0)</f>
        <v/>
      </c>
      <c r="AW479" s="64">
        <f>IF(OR('번호선택_참고표'!$C$55=$AU479,'번호선택_참고표'!$D$55=$AU479,'번호선택_참고표'!$E$55=$AU479,'번호선택_참고표'!$F$55=$AU479,'번호선택_참고표'!$G$55=$AU479,'번호선택_참고표'!$H$55=$AU479),1,0)</f>
        <v/>
      </c>
      <c r="AX479" s="64">
        <f>IF(AV479=6,6,IF(AND(AV479=5,AW479=1),5,IF(AND(AV479=5,AW479=0),4,IF(AV479=4,3,IF(AV479=3,2,0)))))</f>
        <v/>
      </c>
      <c r="AY479" s="64">
        <f>IF(AV479=6,"1등",IF(AND(AV479=5,AW479=1),"2등",IF(AND(AV479=5,AW479=0),"3등",IF(AV479=4,"4등",IF(AV479=3,"5등","-")))))</f>
        <v/>
      </c>
      <c r="AZ479" s="64">
        <f>AV479*10000+AW479*1000+ROW()</f>
        <v/>
      </c>
      <c r="BB479" s="63" t="inlineStr">
        <is>
          <t>18 29 30 37 39 43</t>
        </is>
      </c>
    </row>
    <row r="480">
      <c r="A480" s="64" t="n">
        <v>479</v>
      </c>
      <c r="B480" t="n">
        <v>0</v>
      </c>
      <c r="C480" t="n">
        <v>0</v>
      </c>
      <c r="D480" t="n">
        <v>0</v>
      </c>
      <c r="E480" t="n">
        <v>0</v>
      </c>
      <c r="F480" t="n">
        <v>0</v>
      </c>
      <c r="G480" t="n">
        <v>0</v>
      </c>
      <c r="H480" t="n">
        <v>0</v>
      </c>
      <c r="I480" t="n">
        <v>1</v>
      </c>
      <c r="J480" t="n">
        <v>0</v>
      </c>
      <c r="K480" t="n">
        <v>0</v>
      </c>
      <c r="L480" t="n">
        <v>0</v>
      </c>
      <c r="M480" t="n">
        <v>0</v>
      </c>
      <c r="N480" t="n">
        <v>0</v>
      </c>
      <c r="O480" t="n">
        <v>0</v>
      </c>
      <c r="P480" t="n">
        <v>0</v>
      </c>
      <c r="Q480" t="n">
        <v>0</v>
      </c>
      <c r="R480" t="n">
        <v>0</v>
      </c>
      <c r="S480" t="n">
        <v>0</v>
      </c>
      <c r="T480" t="n">
        <v>0</v>
      </c>
      <c r="U480" t="n">
        <v>0</v>
      </c>
      <c r="V480" t="n">
        <v>0</v>
      </c>
      <c r="W480" t="n">
        <v>0</v>
      </c>
      <c r="X480" t="n">
        <v>1</v>
      </c>
      <c r="Y480" t="n">
        <v>0</v>
      </c>
      <c r="Z480" t="n">
        <v>1</v>
      </c>
      <c r="AA480" t="n">
        <v>0</v>
      </c>
      <c r="AB480" t="n">
        <v>1</v>
      </c>
      <c r="AC480" t="n">
        <v>0</v>
      </c>
      <c r="AD480" t="n">
        <v>0</v>
      </c>
      <c r="AE480" t="n">
        <v>0</v>
      </c>
      <c r="AF480" t="n">
        <v>0</v>
      </c>
      <c r="AG480" t="n">
        <v>0</v>
      </c>
      <c r="AH480" t="n">
        <v>0</v>
      </c>
      <c r="AI480" t="n">
        <v>0</v>
      </c>
      <c r="AJ480" t="n">
        <v>1</v>
      </c>
      <c r="AK480" t="n">
        <v>0</v>
      </c>
      <c r="AL480" t="n">
        <v>0</v>
      </c>
      <c r="AM480" t="n">
        <v>0</v>
      </c>
      <c r="AN480" t="n">
        <v>0</v>
      </c>
      <c r="AO480" t="n">
        <v>0</v>
      </c>
      <c r="AP480" t="n">
        <v>0</v>
      </c>
      <c r="AQ480" t="n">
        <v>0</v>
      </c>
      <c r="AR480" t="n">
        <v>0</v>
      </c>
      <c r="AS480" t="n">
        <v>1</v>
      </c>
      <c r="AT480" t="n">
        <v>0</v>
      </c>
      <c r="AU480" s="63" t="n">
        <v>24</v>
      </c>
      <c r="AV480" s="64">
        <f>IFERROR(INDEX($B480:$AT480,1,'번호선택_참고표'!$C$55),0)+IFERROR(INDEX($B480:$AT480,1,'번호선택_참고표'!$D$55),0)+IFERROR(INDEX($B480:$AT480,1,'번호선택_참고표'!$E$55),0)+IFERROR(INDEX($B480:$AT480,1,'번호선택_참고표'!$F$55),0)+IFERROR(INDEX($B480:$AT480,1,'번호선택_참고표'!$G$55),0)+IFERROR(INDEX($B480:$AT480,1,'번호선택_참고표'!$H$55),0)</f>
        <v/>
      </c>
      <c r="AW480" s="64">
        <f>IF(OR('번호선택_참고표'!$C$55=$AU480,'번호선택_참고표'!$D$55=$AU480,'번호선택_참고표'!$E$55=$AU480,'번호선택_참고표'!$F$55=$AU480,'번호선택_참고표'!$G$55=$AU480,'번호선택_참고표'!$H$55=$AU480),1,0)</f>
        <v/>
      </c>
      <c r="AX480" s="64">
        <f>IF(AV480=6,6,IF(AND(AV480=5,AW480=1),5,IF(AND(AV480=5,AW480=0),4,IF(AV480=4,3,IF(AV480=3,2,0)))))</f>
        <v/>
      </c>
      <c r="AY480" s="64">
        <f>IF(AV480=6,"1등",IF(AND(AV480=5,AW480=1),"2등",IF(AND(AV480=5,AW480=0),"3등",IF(AV480=4,"4등",IF(AV480=3,"5등","-")))))</f>
        <v/>
      </c>
      <c r="AZ480" s="64">
        <f>AV480*10000+AW480*1000+ROW()</f>
        <v/>
      </c>
      <c r="BB480" s="63" t="inlineStr">
        <is>
          <t>8 23 25 27 35 44</t>
        </is>
      </c>
    </row>
    <row r="481">
      <c r="A481" s="64" t="n">
        <v>480</v>
      </c>
      <c r="B481" t="n">
        <v>0</v>
      </c>
      <c r="C481" t="n">
        <v>0</v>
      </c>
      <c r="D481" t="n">
        <v>1</v>
      </c>
      <c r="E481" t="n">
        <v>0</v>
      </c>
      <c r="F481" t="n">
        <v>1</v>
      </c>
      <c r="G481" t="n">
        <v>0</v>
      </c>
      <c r="H481" t="n">
        <v>0</v>
      </c>
      <c r="I481" t="n">
        <v>0</v>
      </c>
      <c r="J481" t="n">
        <v>0</v>
      </c>
      <c r="K481" t="n">
        <v>1</v>
      </c>
      <c r="L481" t="n">
        <v>0</v>
      </c>
      <c r="M481" t="n">
        <v>0</v>
      </c>
      <c r="N481" t="n">
        <v>0</v>
      </c>
      <c r="O481" t="n">
        <v>0</v>
      </c>
      <c r="P481" t="n">
        <v>0</v>
      </c>
      <c r="Q481" t="n">
        <v>0</v>
      </c>
      <c r="R481" t="n">
        <v>1</v>
      </c>
      <c r="S481" t="n">
        <v>0</v>
      </c>
      <c r="T481" t="n">
        <v>0</v>
      </c>
      <c r="U481" t="n">
        <v>0</v>
      </c>
      <c r="V481" t="n">
        <v>0</v>
      </c>
      <c r="W481" t="n">
        <v>0</v>
      </c>
      <c r="X481" t="n">
        <v>0</v>
      </c>
      <c r="Y481" t="n">
        <v>0</v>
      </c>
      <c r="Z481" t="n">
        <v>0</v>
      </c>
      <c r="AA481" t="n">
        <v>0</v>
      </c>
      <c r="AB481" t="n">
        <v>0</v>
      </c>
      <c r="AC481" t="n">
        <v>0</v>
      </c>
      <c r="AD481" t="n">
        <v>0</v>
      </c>
      <c r="AE481" t="n">
        <v>1</v>
      </c>
      <c r="AF481" t="n">
        <v>1</v>
      </c>
      <c r="AG481" t="n">
        <v>0</v>
      </c>
      <c r="AH481" t="n">
        <v>0</v>
      </c>
      <c r="AI481" t="n">
        <v>0</v>
      </c>
      <c r="AJ481" t="n">
        <v>0</v>
      </c>
      <c r="AK481" t="n">
        <v>0</v>
      </c>
      <c r="AL481" t="n">
        <v>0</v>
      </c>
      <c r="AM481" t="n">
        <v>0</v>
      </c>
      <c r="AN481" t="n">
        <v>0</v>
      </c>
      <c r="AO481" t="n">
        <v>0</v>
      </c>
      <c r="AP481" t="n">
        <v>0</v>
      </c>
      <c r="AQ481" t="n">
        <v>0</v>
      </c>
      <c r="AR481" t="n">
        <v>0</v>
      </c>
      <c r="AS481" t="n">
        <v>0</v>
      </c>
      <c r="AT481" t="n">
        <v>0</v>
      </c>
      <c r="AU481" s="63" t="n">
        <v>16</v>
      </c>
      <c r="AV481" s="64">
        <f>IFERROR(INDEX($B481:$AT481,1,'번호선택_참고표'!$C$55),0)+IFERROR(INDEX($B481:$AT481,1,'번호선택_참고표'!$D$55),0)+IFERROR(INDEX($B481:$AT481,1,'번호선택_참고표'!$E$55),0)+IFERROR(INDEX($B481:$AT481,1,'번호선택_참고표'!$F$55),0)+IFERROR(INDEX($B481:$AT481,1,'번호선택_참고표'!$G$55),0)+IFERROR(INDEX($B481:$AT481,1,'번호선택_참고표'!$H$55),0)</f>
        <v/>
      </c>
      <c r="AW481" s="64">
        <f>IF(OR('번호선택_참고표'!$C$55=$AU481,'번호선택_참고표'!$D$55=$AU481,'번호선택_참고표'!$E$55=$AU481,'번호선택_참고표'!$F$55=$AU481,'번호선택_참고표'!$G$55=$AU481,'번호선택_참고표'!$H$55=$AU481),1,0)</f>
        <v/>
      </c>
      <c r="AX481" s="64">
        <f>IF(AV481=6,6,IF(AND(AV481=5,AW481=1),5,IF(AND(AV481=5,AW481=0),4,IF(AV481=4,3,IF(AV481=3,2,0)))))</f>
        <v/>
      </c>
      <c r="AY481" s="64">
        <f>IF(AV481=6,"1등",IF(AND(AV481=5,AW481=1),"2등",IF(AND(AV481=5,AW481=0),"3등",IF(AV481=4,"4등",IF(AV481=3,"5등","-")))))</f>
        <v/>
      </c>
      <c r="AZ481" s="64">
        <f>AV481*10000+AW481*1000+ROW()</f>
        <v/>
      </c>
      <c r="BB481" s="63" t="inlineStr">
        <is>
          <t>3 5 10 17 30 31</t>
        </is>
      </c>
    </row>
    <row r="482">
      <c r="A482" s="64" t="n">
        <v>481</v>
      </c>
      <c r="B482" t="n">
        <v>0</v>
      </c>
      <c r="C482" t="n">
        <v>0</v>
      </c>
      <c r="D482" t="n">
        <v>1</v>
      </c>
      <c r="E482" t="n">
        <v>1</v>
      </c>
      <c r="F482" t="n">
        <v>0</v>
      </c>
      <c r="G482" t="n">
        <v>0</v>
      </c>
      <c r="H482" t="n">
        <v>0</v>
      </c>
      <c r="I482" t="n">
        <v>0</v>
      </c>
      <c r="J482" t="n">
        <v>0</v>
      </c>
      <c r="K482" t="n">
        <v>0</v>
      </c>
      <c r="L482" t="n">
        <v>0</v>
      </c>
      <c r="M482" t="n">
        <v>0</v>
      </c>
      <c r="N482" t="n">
        <v>0</v>
      </c>
      <c r="O482" t="n">
        <v>0</v>
      </c>
      <c r="P482" t="n">
        <v>0</v>
      </c>
      <c r="Q482" t="n">
        <v>0</v>
      </c>
      <c r="R482" t="n">
        <v>0</v>
      </c>
      <c r="S482" t="n">
        <v>0</v>
      </c>
      <c r="T482" t="n">
        <v>0</v>
      </c>
      <c r="U482" t="n">
        <v>0</v>
      </c>
      <c r="V482" t="n">
        <v>0</v>
      </c>
      <c r="W482" t="n">
        <v>0</v>
      </c>
      <c r="X482" t="n">
        <v>1</v>
      </c>
      <c r="Y482" t="n">
        <v>0</v>
      </c>
      <c r="Z482" t="n">
        <v>0</v>
      </c>
      <c r="AA482" t="n">
        <v>0</v>
      </c>
      <c r="AB482" t="n">
        <v>0</v>
      </c>
      <c r="AC482" t="n">
        <v>0</v>
      </c>
      <c r="AD482" t="n">
        <v>1</v>
      </c>
      <c r="AE482" t="n">
        <v>0</v>
      </c>
      <c r="AF482" t="n">
        <v>0</v>
      </c>
      <c r="AG482" t="n">
        <v>0</v>
      </c>
      <c r="AH482" t="n">
        <v>0</v>
      </c>
      <c r="AI482" t="n">
        <v>0</v>
      </c>
      <c r="AJ482" t="n">
        <v>0</v>
      </c>
      <c r="AK482" t="n">
        <v>0</v>
      </c>
      <c r="AL482" t="n">
        <v>0</v>
      </c>
      <c r="AM482" t="n">
        <v>0</v>
      </c>
      <c r="AN482" t="n">
        <v>0</v>
      </c>
      <c r="AO482" t="n">
        <v>1</v>
      </c>
      <c r="AP482" t="n">
        <v>1</v>
      </c>
      <c r="AQ482" t="n">
        <v>0</v>
      </c>
      <c r="AR482" t="n">
        <v>0</v>
      </c>
      <c r="AS482" t="n">
        <v>0</v>
      </c>
      <c r="AT482" t="n">
        <v>0</v>
      </c>
      <c r="AU482" s="63" t="n">
        <v>20</v>
      </c>
      <c r="AV482" s="64">
        <f>IFERROR(INDEX($B482:$AT482,1,'번호선택_참고표'!$C$55),0)+IFERROR(INDEX($B482:$AT482,1,'번호선택_참고표'!$D$55),0)+IFERROR(INDEX($B482:$AT482,1,'번호선택_참고표'!$E$55),0)+IFERROR(INDEX($B482:$AT482,1,'번호선택_참고표'!$F$55),0)+IFERROR(INDEX($B482:$AT482,1,'번호선택_참고표'!$G$55),0)+IFERROR(INDEX($B482:$AT482,1,'번호선택_참고표'!$H$55),0)</f>
        <v/>
      </c>
      <c r="AW482" s="64">
        <f>IF(OR('번호선택_참고표'!$C$55=$AU482,'번호선택_참고표'!$D$55=$AU482,'번호선택_참고표'!$E$55=$AU482,'번호선택_참고표'!$F$55=$AU482,'번호선택_참고표'!$G$55=$AU482,'번호선택_참고표'!$H$55=$AU482),1,0)</f>
        <v/>
      </c>
      <c r="AX482" s="64">
        <f>IF(AV482=6,6,IF(AND(AV482=5,AW482=1),5,IF(AND(AV482=5,AW482=0),4,IF(AV482=4,3,IF(AV482=3,2,0)))))</f>
        <v/>
      </c>
      <c r="AY482" s="64">
        <f>IF(AV482=6,"1등",IF(AND(AV482=5,AW482=1),"2등",IF(AND(AV482=5,AW482=0),"3등",IF(AV482=4,"4등",IF(AV482=3,"5등","-")))))</f>
        <v/>
      </c>
      <c r="AZ482" s="64">
        <f>AV482*10000+AW482*1000+ROW()</f>
        <v/>
      </c>
      <c r="BB482" s="63" t="inlineStr">
        <is>
          <t>3 4 23 29 40 41</t>
        </is>
      </c>
    </row>
    <row r="483">
      <c r="A483" s="64" t="n">
        <v>482</v>
      </c>
      <c r="B483" t="n">
        <v>1</v>
      </c>
      <c r="C483" t="n">
        <v>0</v>
      </c>
      <c r="D483" t="n">
        <v>0</v>
      </c>
      <c r="E483" t="n">
        <v>0</v>
      </c>
      <c r="F483" t="n">
        <v>0</v>
      </c>
      <c r="G483" t="n">
        <v>0</v>
      </c>
      <c r="H483" t="n">
        <v>0</v>
      </c>
      <c r="I483" t="n">
        <v>0</v>
      </c>
      <c r="J483" t="n">
        <v>0</v>
      </c>
      <c r="K483" t="n">
        <v>1</v>
      </c>
      <c r="L483" t="n">
        <v>0</v>
      </c>
      <c r="M483" t="n">
        <v>0</v>
      </c>
      <c r="N483" t="n">
        <v>0</v>
      </c>
      <c r="O483" t="n">
        <v>0</v>
      </c>
      <c r="P483" t="n">
        <v>0</v>
      </c>
      <c r="Q483" t="n">
        <v>1</v>
      </c>
      <c r="R483" t="n">
        <v>0</v>
      </c>
      <c r="S483" t="n">
        <v>0</v>
      </c>
      <c r="T483" t="n">
        <v>0</v>
      </c>
      <c r="U483" t="n">
        <v>0</v>
      </c>
      <c r="V483" t="n">
        <v>0</v>
      </c>
      <c r="W483" t="n">
        <v>0</v>
      </c>
      <c r="X483" t="n">
        <v>0</v>
      </c>
      <c r="Y483" t="n">
        <v>1</v>
      </c>
      <c r="Z483" t="n">
        <v>1</v>
      </c>
      <c r="AA483" t="n">
        <v>0</v>
      </c>
      <c r="AB483" t="n">
        <v>0</v>
      </c>
      <c r="AC483" t="n">
        <v>0</v>
      </c>
      <c r="AD483" t="n">
        <v>0</v>
      </c>
      <c r="AE483" t="n">
        <v>0</v>
      </c>
      <c r="AF483" t="n">
        <v>0</v>
      </c>
      <c r="AG483" t="n">
        <v>0</v>
      </c>
      <c r="AH483" t="n">
        <v>0</v>
      </c>
      <c r="AI483" t="n">
        <v>0</v>
      </c>
      <c r="AJ483" t="n">
        <v>1</v>
      </c>
      <c r="AK483" t="n">
        <v>0</v>
      </c>
      <c r="AL483" t="n">
        <v>0</v>
      </c>
      <c r="AM483" t="n">
        <v>0</v>
      </c>
      <c r="AN483" t="n">
        <v>0</v>
      </c>
      <c r="AO483" t="n">
        <v>0</v>
      </c>
      <c r="AP483" t="n">
        <v>0</v>
      </c>
      <c r="AQ483" t="n">
        <v>0</v>
      </c>
      <c r="AR483" t="n">
        <v>0</v>
      </c>
      <c r="AS483" t="n">
        <v>0</v>
      </c>
      <c r="AT483" t="n">
        <v>0</v>
      </c>
      <c r="AU483" s="63" t="n">
        <v>43</v>
      </c>
      <c r="AV483" s="64">
        <f>IFERROR(INDEX($B483:$AT483,1,'번호선택_참고표'!$C$55),0)+IFERROR(INDEX($B483:$AT483,1,'번호선택_참고표'!$D$55),0)+IFERROR(INDEX($B483:$AT483,1,'번호선택_참고표'!$E$55),0)+IFERROR(INDEX($B483:$AT483,1,'번호선택_참고표'!$F$55),0)+IFERROR(INDEX($B483:$AT483,1,'번호선택_참고표'!$G$55),0)+IFERROR(INDEX($B483:$AT483,1,'번호선택_참고표'!$H$55),0)</f>
        <v/>
      </c>
      <c r="AW483" s="64">
        <f>IF(OR('번호선택_참고표'!$C$55=$AU483,'번호선택_참고표'!$D$55=$AU483,'번호선택_참고표'!$E$55=$AU483,'번호선택_참고표'!$F$55=$AU483,'번호선택_참고표'!$G$55=$AU483,'번호선택_참고표'!$H$55=$AU483),1,0)</f>
        <v/>
      </c>
      <c r="AX483" s="64">
        <f>IF(AV483=6,6,IF(AND(AV483=5,AW483=1),5,IF(AND(AV483=5,AW483=0),4,IF(AV483=4,3,IF(AV483=3,2,0)))))</f>
        <v/>
      </c>
      <c r="AY483" s="64">
        <f>IF(AV483=6,"1등",IF(AND(AV483=5,AW483=1),"2등",IF(AND(AV483=5,AW483=0),"3등",IF(AV483=4,"4등",IF(AV483=3,"5등","-")))))</f>
        <v/>
      </c>
      <c r="AZ483" s="64">
        <f>AV483*10000+AW483*1000+ROW()</f>
        <v/>
      </c>
      <c r="BB483" s="63" t="inlineStr">
        <is>
          <t>1 10 16 24 25 35</t>
        </is>
      </c>
    </row>
    <row r="484">
      <c r="A484" s="64" t="n">
        <v>483</v>
      </c>
      <c r="B484" t="n">
        <v>0</v>
      </c>
      <c r="C484" t="n">
        <v>0</v>
      </c>
      <c r="D484" t="n">
        <v>0</v>
      </c>
      <c r="E484" t="n">
        <v>0</v>
      </c>
      <c r="F484" t="n">
        <v>0</v>
      </c>
      <c r="G484" t="n">
        <v>0</v>
      </c>
      <c r="H484" t="n">
        <v>0</v>
      </c>
      <c r="I484" t="n">
        <v>0</v>
      </c>
      <c r="J484" t="n">
        <v>0</v>
      </c>
      <c r="K484" t="n">
        <v>0</v>
      </c>
      <c r="L484" t="n">
        <v>0</v>
      </c>
      <c r="M484" t="n">
        <v>1</v>
      </c>
      <c r="N484" t="n">
        <v>0</v>
      </c>
      <c r="O484" t="n">
        <v>0</v>
      </c>
      <c r="P484" t="n">
        <v>1</v>
      </c>
      <c r="Q484" t="n">
        <v>0</v>
      </c>
      <c r="R484" t="n">
        <v>0</v>
      </c>
      <c r="S484" t="n">
        <v>0</v>
      </c>
      <c r="T484" t="n">
        <v>1</v>
      </c>
      <c r="U484" t="n">
        <v>0</v>
      </c>
      <c r="V484" t="n">
        <v>0</v>
      </c>
      <c r="W484" t="n">
        <v>1</v>
      </c>
      <c r="X484" t="n">
        <v>0</v>
      </c>
      <c r="Y484" t="n">
        <v>0</v>
      </c>
      <c r="Z484" t="n">
        <v>0</v>
      </c>
      <c r="AA484" t="n">
        <v>0</v>
      </c>
      <c r="AB484" t="n">
        <v>0</v>
      </c>
      <c r="AC484" t="n">
        <v>1</v>
      </c>
      <c r="AD484" t="n">
        <v>0</v>
      </c>
      <c r="AE484" t="n">
        <v>0</v>
      </c>
      <c r="AF484" t="n">
        <v>0</v>
      </c>
      <c r="AG484" t="n">
        <v>0</v>
      </c>
      <c r="AH484" t="n">
        <v>0</v>
      </c>
      <c r="AI484" t="n">
        <v>1</v>
      </c>
      <c r="AJ484" t="n">
        <v>0</v>
      </c>
      <c r="AK484" t="n">
        <v>0</v>
      </c>
      <c r="AL484" t="n">
        <v>0</v>
      </c>
      <c r="AM484" t="n">
        <v>0</v>
      </c>
      <c r="AN484" t="n">
        <v>0</v>
      </c>
      <c r="AO484" t="n">
        <v>0</v>
      </c>
      <c r="AP484" t="n">
        <v>0</v>
      </c>
      <c r="AQ484" t="n">
        <v>0</v>
      </c>
      <c r="AR484" t="n">
        <v>0</v>
      </c>
      <c r="AS484" t="n">
        <v>0</v>
      </c>
      <c r="AT484" t="n">
        <v>0</v>
      </c>
      <c r="AU484" s="63" t="n">
        <v>5</v>
      </c>
      <c r="AV484" s="64">
        <f>IFERROR(INDEX($B484:$AT484,1,'번호선택_참고표'!$C$55),0)+IFERROR(INDEX($B484:$AT484,1,'번호선택_참고표'!$D$55),0)+IFERROR(INDEX($B484:$AT484,1,'번호선택_참고표'!$E$55),0)+IFERROR(INDEX($B484:$AT484,1,'번호선택_참고표'!$F$55),0)+IFERROR(INDEX($B484:$AT484,1,'번호선택_참고표'!$G$55),0)+IFERROR(INDEX($B484:$AT484,1,'번호선택_참고표'!$H$55),0)</f>
        <v/>
      </c>
      <c r="AW484" s="64">
        <f>IF(OR('번호선택_참고표'!$C$55=$AU484,'번호선택_참고표'!$D$55=$AU484,'번호선택_참고표'!$E$55=$AU484,'번호선택_참고표'!$F$55=$AU484,'번호선택_참고표'!$G$55=$AU484,'번호선택_참고표'!$H$55=$AU484),1,0)</f>
        <v/>
      </c>
      <c r="AX484" s="64">
        <f>IF(AV484=6,6,IF(AND(AV484=5,AW484=1),5,IF(AND(AV484=5,AW484=0),4,IF(AV484=4,3,IF(AV484=3,2,0)))))</f>
        <v/>
      </c>
      <c r="AY484" s="64">
        <f>IF(AV484=6,"1등",IF(AND(AV484=5,AW484=1),"2등",IF(AND(AV484=5,AW484=0),"3등",IF(AV484=4,"4등",IF(AV484=3,"5등","-")))))</f>
        <v/>
      </c>
      <c r="AZ484" s="64">
        <f>AV484*10000+AW484*1000+ROW()</f>
        <v/>
      </c>
      <c r="BB484" s="63" t="inlineStr">
        <is>
          <t>12 15 19 22 28 34</t>
        </is>
      </c>
    </row>
    <row r="485">
      <c r="A485" s="64" t="n">
        <v>484</v>
      </c>
      <c r="B485" t="n">
        <v>1</v>
      </c>
      <c r="C485" t="n">
        <v>0</v>
      </c>
      <c r="D485" t="n">
        <v>1</v>
      </c>
      <c r="E485" t="n">
        <v>0</v>
      </c>
      <c r="F485" t="n">
        <v>0</v>
      </c>
      <c r="G485" t="n">
        <v>0</v>
      </c>
      <c r="H485" t="n">
        <v>0</v>
      </c>
      <c r="I485" t="n">
        <v>0</v>
      </c>
      <c r="J485" t="n">
        <v>0</v>
      </c>
      <c r="K485" t="n">
        <v>0</v>
      </c>
      <c r="L485" t="n">
        <v>0</v>
      </c>
      <c r="M485" t="n">
        <v>0</v>
      </c>
      <c r="N485" t="n">
        <v>0</v>
      </c>
      <c r="O485" t="n">
        <v>0</v>
      </c>
      <c r="P485" t="n">
        <v>0</v>
      </c>
      <c r="Q485" t="n">
        <v>0</v>
      </c>
      <c r="R485" t="n">
        <v>0</v>
      </c>
      <c r="S485" t="n">
        <v>0</v>
      </c>
      <c r="T485" t="n">
        <v>0</v>
      </c>
      <c r="U485" t="n">
        <v>0</v>
      </c>
      <c r="V485" t="n">
        <v>0</v>
      </c>
      <c r="W485" t="n">
        <v>0</v>
      </c>
      <c r="X485" t="n">
        <v>0</v>
      </c>
      <c r="Y485" t="n">
        <v>0</v>
      </c>
      <c r="Z485" t="n">
        <v>0</v>
      </c>
      <c r="AA485" t="n">
        <v>0</v>
      </c>
      <c r="AB485" t="n">
        <v>1</v>
      </c>
      <c r="AC485" t="n">
        <v>1</v>
      </c>
      <c r="AD485" t="n">
        <v>0</v>
      </c>
      <c r="AE485" t="n">
        <v>0</v>
      </c>
      <c r="AF485" t="n">
        <v>0</v>
      </c>
      <c r="AG485" t="n">
        <v>1</v>
      </c>
      <c r="AH485" t="n">
        <v>0</v>
      </c>
      <c r="AI485" t="n">
        <v>0</v>
      </c>
      <c r="AJ485" t="n">
        <v>0</v>
      </c>
      <c r="AK485" t="n">
        <v>0</v>
      </c>
      <c r="AL485" t="n">
        <v>0</v>
      </c>
      <c r="AM485" t="n">
        <v>0</v>
      </c>
      <c r="AN485" t="n">
        <v>0</v>
      </c>
      <c r="AO485" t="n">
        <v>0</v>
      </c>
      <c r="AP485" t="n">
        <v>0</v>
      </c>
      <c r="AQ485" t="n">
        <v>0</v>
      </c>
      <c r="AR485" t="n">
        <v>0</v>
      </c>
      <c r="AS485" t="n">
        <v>0</v>
      </c>
      <c r="AT485" t="n">
        <v>1</v>
      </c>
      <c r="AU485" s="63" t="n">
        <v>11</v>
      </c>
      <c r="AV485" s="64">
        <f>IFERROR(INDEX($B485:$AT485,1,'번호선택_참고표'!$C$55),0)+IFERROR(INDEX($B485:$AT485,1,'번호선택_참고표'!$D$55),0)+IFERROR(INDEX($B485:$AT485,1,'번호선택_참고표'!$E$55),0)+IFERROR(INDEX($B485:$AT485,1,'번호선택_참고표'!$F$55),0)+IFERROR(INDEX($B485:$AT485,1,'번호선택_참고표'!$G$55),0)+IFERROR(INDEX($B485:$AT485,1,'번호선택_참고표'!$H$55),0)</f>
        <v/>
      </c>
      <c r="AW485" s="64">
        <f>IF(OR('번호선택_참고표'!$C$55=$AU485,'번호선택_참고표'!$D$55=$AU485,'번호선택_참고표'!$E$55=$AU485,'번호선택_참고표'!$F$55=$AU485,'번호선택_참고표'!$G$55=$AU485,'번호선택_참고표'!$H$55=$AU485),1,0)</f>
        <v/>
      </c>
      <c r="AX485" s="64">
        <f>IF(AV485=6,6,IF(AND(AV485=5,AW485=1),5,IF(AND(AV485=5,AW485=0),4,IF(AV485=4,3,IF(AV485=3,2,0)))))</f>
        <v/>
      </c>
      <c r="AY485" s="64">
        <f>IF(AV485=6,"1등",IF(AND(AV485=5,AW485=1),"2등",IF(AND(AV485=5,AW485=0),"3등",IF(AV485=4,"4등",IF(AV485=3,"5등","-")))))</f>
        <v/>
      </c>
      <c r="AZ485" s="64">
        <f>AV485*10000+AW485*1000+ROW()</f>
        <v/>
      </c>
      <c r="BB485" s="63" t="inlineStr">
        <is>
          <t>1 3 27 28 32 45</t>
        </is>
      </c>
    </row>
    <row r="486">
      <c r="A486" s="64" t="n">
        <v>485</v>
      </c>
      <c r="B486" t="n">
        <v>0</v>
      </c>
      <c r="C486" t="n">
        <v>0</v>
      </c>
      <c r="D486" t="n">
        <v>0</v>
      </c>
      <c r="E486" t="n">
        <v>0</v>
      </c>
      <c r="F486" t="n">
        <v>0</v>
      </c>
      <c r="G486" t="n">
        <v>0</v>
      </c>
      <c r="H486" t="n">
        <v>0</v>
      </c>
      <c r="I486" t="n">
        <v>0</v>
      </c>
      <c r="J486" t="n">
        <v>0</v>
      </c>
      <c r="K486" t="n">
        <v>0</v>
      </c>
      <c r="L486" t="n">
        <v>0</v>
      </c>
      <c r="M486" t="n">
        <v>0</v>
      </c>
      <c r="N486" t="n">
        <v>0</v>
      </c>
      <c r="O486" t="n">
        <v>0</v>
      </c>
      <c r="P486" t="n">
        <v>0</v>
      </c>
      <c r="Q486" t="n">
        <v>0</v>
      </c>
      <c r="R486" t="n">
        <v>1</v>
      </c>
      <c r="S486" t="n">
        <v>0</v>
      </c>
      <c r="T486" t="n">
        <v>0</v>
      </c>
      <c r="U486" t="n">
        <v>0</v>
      </c>
      <c r="V486" t="n">
        <v>0</v>
      </c>
      <c r="W486" t="n">
        <v>1</v>
      </c>
      <c r="X486" t="n">
        <v>0</v>
      </c>
      <c r="Y486" t="n">
        <v>0</v>
      </c>
      <c r="Z486" t="n">
        <v>0</v>
      </c>
      <c r="AA486" t="n">
        <v>1</v>
      </c>
      <c r="AB486" t="n">
        <v>1</v>
      </c>
      <c r="AC486" t="n">
        <v>0</v>
      </c>
      <c r="AD486" t="n">
        <v>0</v>
      </c>
      <c r="AE486" t="n">
        <v>0</v>
      </c>
      <c r="AF486" t="n">
        <v>0</v>
      </c>
      <c r="AG486" t="n">
        <v>0</v>
      </c>
      <c r="AH486" t="n">
        <v>0</v>
      </c>
      <c r="AI486" t="n">
        <v>0</v>
      </c>
      <c r="AJ486" t="n">
        <v>0</v>
      </c>
      <c r="AK486" t="n">
        <v>1</v>
      </c>
      <c r="AL486" t="n">
        <v>0</v>
      </c>
      <c r="AM486" t="n">
        <v>0</v>
      </c>
      <c r="AN486" t="n">
        <v>1</v>
      </c>
      <c r="AO486" t="n">
        <v>0</v>
      </c>
      <c r="AP486" t="n">
        <v>0</v>
      </c>
      <c r="AQ486" t="n">
        <v>0</v>
      </c>
      <c r="AR486" t="n">
        <v>0</v>
      </c>
      <c r="AS486" t="n">
        <v>0</v>
      </c>
      <c r="AT486" t="n">
        <v>0</v>
      </c>
      <c r="AU486" s="63" t="n">
        <v>20</v>
      </c>
      <c r="AV486" s="64">
        <f>IFERROR(INDEX($B486:$AT486,1,'번호선택_참고표'!$C$55),0)+IFERROR(INDEX($B486:$AT486,1,'번호선택_참고표'!$D$55),0)+IFERROR(INDEX($B486:$AT486,1,'번호선택_참고표'!$E$55),0)+IFERROR(INDEX($B486:$AT486,1,'번호선택_참고표'!$F$55),0)+IFERROR(INDEX($B486:$AT486,1,'번호선택_참고표'!$G$55),0)+IFERROR(INDEX($B486:$AT486,1,'번호선택_참고표'!$H$55),0)</f>
        <v/>
      </c>
      <c r="AW486" s="64">
        <f>IF(OR('번호선택_참고표'!$C$55=$AU486,'번호선택_참고표'!$D$55=$AU486,'번호선택_참고표'!$E$55=$AU486,'번호선택_참고표'!$F$55=$AU486,'번호선택_참고표'!$G$55=$AU486,'번호선택_참고표'!$H$55=$AU486),1,0)</f>
        <v/>
      </c>
      <c r="AX486" s="64">
        <f>IF(AV486=6,6,IF(AND(AV486=5,AW486=1),5,IF(AND(AV486=5,AW486=0),4,IF(AV486=4,3,IF(AV486=3,2,0)))))</f>
        <v/>
      </c>
      <c r="AY486" s="64">
        <f>IF(AV486=6,"1등",IF(AND(AV486=5,AW486=1),"2등",IF(AND(AV486=5,AW486=0),"3등",IF(AV486=4,"4등",IF(AV486=3,"5등","-")))))</f>
        <v/>
      </c>
      <c r="AZ486" s="64">
        <f>AV486*10000+AW486*1000+ROW()</f>
        <v/>
      </c>
      <c r="BB486" s="63" t="inlineStr">
        <is>
          <t>17 22 26 27 36 39</t>
        </is>
      </c>
    </row>
    <row r="487">
      <c r="A487" s="64" t="n">
        <v>486</v>
      </c>
      <c r="B487" t="n">
        <v>1</v>
      </c>
      <c r="C487" t="n">
        <v>1</v>
      </c>
      <c r="D487" t="n">
        <v>0</v>
      </c>
      <c r="E487" t="n">
        <v>0</v>
      </c>
      <c r="F487" t="n">
        <v>0</v>
      </c>
      <c r="G487" t="n">
        <v>0</v>
      </c>
      <c r="H487" t="n">
        <v>0</v>
      </c>
      <c r="I487" t="n">
        <v>0</v>
      </c>
      <c r="J487" t="n">
        <v>0</v>
      </c>
      <c r="K487" t="n">
        <v>0</v>
      </c>
      <c r="L487" t="n">
        <v>0</v>
      </c>
      <c r="M487" t="n">
        <v>0</v>
      </c>
      <c r="N487" t="n">
        <v>0</v>
      </c>
      <c r="O487" t="n">
        <v>0</v>
      </c>
      <c r="P487" t="n">
        <v>0</v>
      </c>
      <c r="Q487" t="n">
        <v>0</v>
      </c>
      <c r="R487" t="n">
        <v>0</v>
      </c>
      <c r="S487" t="n">
        <v>0</v>
      </c>
      <c r="T487" t="n">
        <v>0</v>
      </c>
      <c r="U487" t="n">
        <v>0</v>
      </c>
      <c r="V487" t="n">
        <v>0</v>
      </c>
      <c r="W487" t="n">
        <v>0</v>
      </c>
      <c r="X487" t="n">
        <v>1</v>
      </c>
      <c r="Y487" t="n">
        <v>0</v>
      </c>
      <c r="Z487" t="n">
        <v>1</v>
      </c>
      <c r="AA487" t="n">
        <v>0</v>
      </c>
      <c r="AB487" t="n">
        <v>0</v>
      </c>
      <c r="AC487" t="n">
        <v>0</v>
      </c>
      <c r="AD487" t="n">
        <v>0</v>
      </c>
      <c r="AE487" t="n">
        <v>0</v>
      </c>
      <c r="AF487" t="n">
        <v>0</v>
      </c>
      <c r="AG487" t="n">
        <v>0</v>
      </c>
      <c r="AH487" t="n">
        <v>0</v>
      </c>
      <c r="AI487" t="n">
        <v>0</v>
      </c>
      <c r="AJ487" t="n">
        <v>0</v>
      </c>
      <c r="AK487" t="n">
        <v>0</v>
      </c>
      <c r="AL487" t="n">
        <v>0</v>
      </c>
      <c r="AM487" t="n">
        <v>1</v>
      </c>
      <c r="AN487" t="n">
        <v>0</v>
      </c>
      <c r="AO487" t="n">
        <v>1</v>
      </c>
      <c r="AP487" t="n">
        <v>0</v>
      </c>
      <c r="AQ487" t="n">
        <v>0</v>
      </c>
      <c r="AR487" t="n">
        <v>0</v>
      </c>
      <c r="AS487" t="n">
        <v>0</v>
      </c>
      <c r="AT487" t="n">
        <v>0</v>
      </c>
      <c r="AU487" s="63" t="n">
        <v>43</v>
      </c>
      <c r="AV487" s="64">
        <f>IFERROR(INDEX($B487:$AT487,1,'번호선택_참고표'!$C$55),0)+IFERROR(INDEX($B487:$AT487,1,'번호선택_참고표'!$D$55),0)+IFERROR(INDEX($B487:$AT487,1,'번호선택_참고표'!$E$55),0)+IFERROR(INDEX($B487:$AT487,1,'번호선택_참고표'!$F$55),0)+IFERROR(INDEX($B487:$AT487,1,'번호선택_참고표'!$G$55),0)+IFERROR(INDEX($B487:$AT487,1,'번호선택_참고표'!$H$55),0)</f>
        <v/>
      </c>
      <c r="AW487" s="64">
        <f>IF(OR('번호선택_참고표'!$C$55=$AU487,'번호선택_참고표'!$D$55=$AU487,'번호선택_참고표'!$E$55=$AU487,'번호선택_참고표'!$F$55=$AU487,'번호선택_참고표'!$G$55=$AU487,'번호선택_참고표'!$H$55=$AU487),1,0)</f>
        <v/>
      </c>
      <c r="AX487" s="64">
        <f>IF(AV487=6,6,IF(AND(AV487=5,AW487=1),5,IF(AND(AV487=5,AW487=0),4,IF(AV487=4,3,IF(AV487=3,2,0)))))</f>
        <v/>
      </c>
      <c r="AY487" s="64">
        <f>IF(AV487=6,"1등",IF(AND(AV487=5,AW487=1),"2등",IF(AND(AV487=5,AW487=0),"3등",IF(AV487=4,"4등",IF(AV487=3,"5등","-")))))</f>
        <v/>
      </c>
      <c r="AZ487" s="64">
        <f>AV487*10000+AW487*1000+ROW()</f>
        <v/>
      </c>
      <c r="BB487" s="63" t="inlineStr">
        <is>
          <t>1 2 23 25 38 40</t>
        </is>
      </c>
    </row>
    <row r="488">
      <c r="A488" s="64" t="n">
        <v>487</v>
      </c>
      <c r="B488" t="n">
        <v>0</v>
      </c>
      <c r="C488" t="n">
        <v>0</v>
      </c>
      <c r="D488" t="n">
        <v>0</v>
      </c>
      <c r="E488" t="n">
        <v>1</v>
      </c>
      <c r="F488" t="n">
        <v>0</v>
      </c>
      <c r="G488" t="n">
        <v>0</v>
      </c>
      <c r="H488" t="n">
        <v>0</v>
      </c>
      <c r="I488" t="n">
        <v>1</v>
      </c>
      <c r="J488" t="n">
        <v>0</v>
      </c>
      <c r="K488" t="n">
        <v>0</v>
      </c>
      <c r="L488" t="n">
        <v>0</v>
      </c>
      <c r="M488" t="n">
        <v>0</v>
      </c>
      <c r="N488" t="n">
        <v>0</v>
      </c>
      <c r="O488" t="n">
        <v>0</v>
      </c>
      <c r="P488" t="n">
        <v>0</v>
      </c>
      <c r="Q488" t="n">
        <v>0</v>
      </c>
      <c r="R488" t="n">
        <v>0</v>
      </c>
      <c r="S488" t="n">
        <v>0</v>
      </c>
      <c r="T488" t="n">
        <v>0</v>
      </c>
      <c r="U488" t="n">
        <v>0</v>
      </c>
      <c r="V488" t="n">
        <v>0</v>
      </c>
      <c r="W488" t="n">
        <v>0</v>
      </c>
      <c r="X488" t="n">
        <v>0</v>
      </c>
      <c r="Y488" t="n">
        <v>0</v>
      </c>
      <c r="Z488" t="n">
        <v>1</v>
      </c>
      <c r="AA488" t="n">
        <v>0</v>
      </c>
      <c r="AB488" t="n">
        <v>1</v>
      </c>
      <c r="AC488" t="n">
        <v>0</v>
      </c>
      <c r="AD488" t="n">
        <v>0</v>
      </c>
      <c r="AE488" t="n">
        <v>0</v>
      </c>
      <c r="AF488" t="n">
        <v>0</v>
      </c>
      <c r="AG488" t="n">
        <v>0</v>
      </c>
      <c r="AH488" t="n">
        <v>0</v>
      </c>
      <c r="AI488" t="n">
        <v>0</v>
      </c>
      <c r="AJ488" t="n">
        <v>0</v>
      </c>
      <c r="AK488" t="n">
        <v>0</v>
      </c>
      <c r="AL488" t="n">
        <v>1</v>
      </c>
      <c r="AM488" t="n">
        <v>0</v>
      </c>
      <c r="AN488" t="n">
        <v>0</v>
      </c>
      <c r="AO488" t="n">
        <v>0</v>
      </c>
      <c r="AP488" t="n">
        <v>1</v>
      </c>
      <c r="AQ488" t="n">
        <v>0</v>
      </c>
      <c r="AR488" t="n">
        <v>0</v>
      </c>
      <c r="AS488" t="n">
        <v>0</v>
      </c>
      <c r="AT488" t="n">
        <v>0</v>
      </c>
      <c r="AU488" s="63" t="n">
        <v>21</v>
      </c>
      <c r="AV488" s="64">
        <f>IFERROR(INDEX($B488:$AT488,1,'번호선택_참고표'!$C$55),0)+IFERROR(INDEX($B488:$AT488,1,'번호선택_참고표'!$D$55),0)+IFERROR(INDEX($B488:$AT488,1,'번호선택_참고표'!$E$55),0)+IFERROR(INDEX($B488:$AT488,1,'번호선택_참고표'!$F$55),0)+IFERROR(INDEX($B488:$AT488,1,'번호선택_참고표'!$G$55),0)+IFERROR(INDEX($B488:$AT488,1,'번호선택_참고표'!$H$55),0)</f>
        <v/>
      </c>
      <c r="AW488" s="64">
        <f>IF(OR('번호선택_참고표'!$C$55=$AU488,'번호선택_참고표'!$D$55=$AU488,'번호선택_참고표'!$E$55=$AU488,'번호선택_참고표'!$F$55=$AU488,'번호선택_참고표'!$G$55=$AU488,'번호선택_참고표'!$H$55=$AU488),1,0)</f>
        <v/>
      </c>
      <c r="AX488" s="64">
        <f>IF(AV488=6,6,IF(AND(AV488=5,AW488=1),5,IF(AND(AV488=5,AW488=0),4,IF(AV488=4,3,IF(AV488=3,2,0)))))</f>
        <v/>
      </c>
      <c r="AY488" s="64">
        <f>IF(AV488=6,"1등",IF(AND(AV488=5,AW488=1),"2등",IF(AND(AV488=5,AW488=0),"3등",IF(AV488=4,"4등",IF(AV488=3,"5등","-")))))</f>
        <v/>
      </c>
      <c r="AZ488" s="64">
        <f>AV488*10000+AW488*1000+ROW()</f>
        <v/>
      </c>
      <c r="BB488" s="63" t="inlineStr">
        <is>
          <t>4 8 25 27 37 41</t>
        </is>
      </c>
    </row>
    <row r="489">
      <c r="A489" s="64" t="n">
        <v>488</v>
      </c>
      <c r="B489" t="n">
        <v>0</v>
      </c>
      <c r="C489" t="n">
        <v>1</v>
      </c>
      <c r="D489" t="n">
        <v>0</v>
      </c>
      <c r="E489" t="n">
        <v>0</v>
      </c>
      <c r="F489" t="n">
        <v>0</v>
      </c>
      <c r="G489" t="n">
        <v>0</v>
      </c>
      <c r="H489" t="n">
        <v>0</v>
      </c>
      <c r="I489" t="n">
        <v>1</v>
      </c>
      <c r="J489" t="n">
        <v>0</v>
      </c>
      <c r="K489" t="n">
        <v>0</v>
      </c>
      <c r="L489" t="n">
        <v>0</v>
      </c>
      <c r="M489" t="n">
        <v>0</v>
      </c>
      <c r="N489" t="n">
        <v>0</v>
      </c>
      <c r="O489" t="n">
        <v>0</v>
      </c>
      <c r="P489" t="n">
        <v>0</v>
      </c>
      <c r="Q489" t="n">
        <v>0</v>
      </c>
      <c r="R489" t="n">
        <v>1</v>
      </c>
      <c r="S489" t="n">
        <v>0</v>
      </c>
      <c r="T489" t="n">
        <v>0</v>
      </c>
      <c r="U489" t="n">
        <v>0</v>
      </c>
      <c r="V489" t="n">
        <v>0</v>
      </c>
      <c r="W489" t="n">
        <v>0</v>
      </c>
      <c r="X489" t="n">
        <v>0</v>
      </c>
      <c r="Y489" t="n">
        <v>0</v>
      </c>
      <c r="Z489" t="n">
        <v>0</v>
      </c>
      <c r="AA489" t="n">
        <v>0</v>
      </c>
      <c r="AB489" t="n">
        <v>0</v>
      </c>
      <c r="AC489" t="n">
        <v>0</v>
      </c>
      <c r="AD489" t="n">
        <v>0</v>
      </c>
      <c r="AE489" t="n">
        <v>1</v>
      </c>
      <c r="AF489" t="n">
        <v>1</v>
      </c>
      <c r="AG489" t="n">
        <v>0</v>
      </c>
      <c r="AH489" t="n">
        <v>0</v>
      </c>
      <c r="AI489" t="n">
        <v>0</v>
      </c>
      <c r="AJ489" t="n">
        <v>0</v>
      </c>
      <c r="AK489" t="n">
        <v>0</v>
      </c>
      <c r="AL489" t="n">
        <v>0</v>
      </c>
      <c r="AM489" t="n">
        <v>1</v>
      </c>
      <c r="AN489" t="n">
        <v>0</v>
      </c>
      <c r="AO489" t="n">
        <v>0</v>
      </c>
      <c r="AP489" t="n">
        <v>0</v>
      </c>
      <c r="AQ489" t="n">
        <v>0</v>
      </c>
      <c r="AR489" t="n">
        <v>0</v>
      </c>
      <c r="AS489" t="n">
        <v>0</v>
      </c>
      <c r="AT489" t="n">
        <v>0</v>
      </c>
      <c r="AU489" s="63" t="n">
        <v>25</v>
      </c>
      <c r="AV489" s="64">
        <f>IFERROR(INDEX($B489:$AT489,1,'번호선택_참고표'!$C$55),0)+IFERROR(INDEX($B489:$AT489,1,'번호선택_참고표'!$D$55),0)+IFERROR(INDEX($B489:$AT489,1,'번호선택_참고표'!$E$55),0)+IFERROR(INDEX($B489:$AT489,1,'번호선택_참고표'!$F$55),0)+IFERROR(INDEX($B489:$AT489,1,'번호선택_참고표'!$G$55),0)+IFERROR(INDEX($B489:$AT489,1,'번호선택_참고표'!$H$55),0)</f>
        <v/>
      </c>
      <c r="AW489" s="64">
        <f>IF(OR('번호선택_참고표'!$C$55=$AU489,'번호선택_참고표'!$D$55=$AU489,'번호선택_참고표'!$E$55=$AU489,'번호선택_참고표'!$F$55=$AU489,'번호선택_참고표'!$G$55=$AU489,'번호선택_참고표'!$H$55=$AU489),1,0)</f>
        <v/>
      </c>
      <c r="AX489" s="64">
        <f>IF(AV489=6,6,IF(AND(AV489=5,AW489=1),5,IF(AND(AV489=5,AW489=0),4,IF(AV489=4,3,IF(AV489=3,2,0)))))</f>
        <v/>
      </c>
      <c r="AY489" s="64">
        <f>IF(AV489=6,"1등",IF(AND(AV489=5,AW489=1),"2등",IF(AND(AV489=5,AW489=0),"3등",IF(AV489=4,"4등",IF(AV489=3,"5등","-")))))</f>
        <v/>
      </c>
      <c r="AZ489" s="64">
        <f>AV489*10000+AW489*1000+ROW()</f>
        <v/>
      </c>
      <c r="BB489" s="63" t="inlineStr">
        <is>
          <t>2 8 17 30 31 38</t>
        </is>
      </c>
    </row>
    <row r="490">
      <c r="A490" s="64" t="n">
        <v>489</v>
      </c>
      <c r="B490" t="n">
        <v>0</v>
      </c>
      <c r="C490" t="n">
        <v>1</v>
      </c>
      <c r="D490" t="n">
        <v>0</v>
      </c>
      <c r="E490" t="n">
        <v>1</v>
      </c>
      <c r="F490" t="n">
        <v>0</v>
      </c>
      <c r="G490" t="n">
        <v>0</v>
      </c>
      <c r="H490" t="n">
        <v>0</v>
      </c>
      <c r="I490" t="n">
        <v>1</v>
      </c>
      <c r="J490" t="n">
        <v>0</v>
      </c>
      <c r="K490" t="n">
        <v>0</v>
      </c>
      <c r="L490" t="n">
        <v>0</v>
      </c>
      <c r="M490" t="n">
        <v>0</v>
      </c>
      <c r="N490" t="n">
        <v>0</v>
      </c>
      <c r="O490" t="n">
        <v>0</v>
      </c>
      <c r="P490" t="n">
        <v>1</v>
      </c>
      <c r="Q490" t="n">
        <v>0</v>
      </c>
      <c r="R490" t="n">
        <v>0</v>
      </c>
      <c r="S490" t="n">
        <v>0</v>
      </c>
      <c r="T490" t="n">
        <v>0</v>
      </c>
      <c r="U490" t="n">
        <v>1</v>
      </c>
      <c r="V490" t="n">
        <v>0</v>
      </c>
      <c r="W490" t="n">
        <v>0</v>
      </c>
      <c r="X490" t="n">
        <v>0</v>
      </c>
      <c r="Y490" t="n">
        <v>0</v>
      </c>
      <c r="Z490" t="n">
        <v>0</v>
      </c>
      <c r="AA490" t="n">
        <v>0</v>
      </c>
      <c r="AB490" t="n">
        <v>1</v>
      </c>
      <c r="AC490" t="n">
        <v>0</v>
      </c>
      <c r="AD490" t="n">
        <v>0</v>
      </c>
      <c r="AE490" t="n">
        <v>0</v>
      </c>
      <c r="AF490" t="n">
        <v>0</v>
      </c>
      <c r="AG490" t="n">
        <v>0</v>
      </c>
      <c r="AH490" t="n">
        <v>0</v>
      </c>
      <c r="AI490" t="n">
        <v>0</v>
      </c>
      <c r="AJ490" t="n">
        <v>0</v>
      </c>
      <c r="AK490" t="n">
        <v>0</v>
      </c>
      <c r="AL490" t="n">
        <v>0</v>
      </c>
      <c r="AM490" t="n">
        <v>0</v>
      </c>
      <c r="AN490" t="n">
        <v>0</v>
      </c>
      <c r="AO490" t="n">
        <v>0</v>
      </c>
      <c r="AP490" t="n">
        <v>0</v>
      </c>
      <c r="AQ490" t="n">
        <v>0</v>
      </c>
      <c r="AR490" t="n">
        <v>0</v>
      </c>
      <c r="AS490" t="n">
        <v>0</v>
      </c>
      <c r="AT490" t="n">
        <v>0</v>
      </c>
      <c r="AU490" s="63" t="n">
        <v>11</v>
      </c>
      <c r="AV490" s="64">
        <f>IFERROR(INDEX($B490:$AT490,1,'번호선택_참고표'!$C$55),0)+IFERROR(INDEX($B490:$AT490,1,'번호선택_참고표'!$D$55),0)+IFERROR(INDEX($B490:$AT490,1,'번호선택_참고표'!$E$55),0)+IFERROR(INDEX($B490:$AT490,1,'번호선택_참고표'!$F$55),0)+IFERROR(INDEX($B490:$AT490,1,'번호선택_참고표'!$G$55),0)+IFERROR(INDEX($B490:$AT490,1,'번호선택_참고표'!$H$55),0)</f>
        <v/>
      </c>
      <c r="AW490" s="64">
        <f>IF(OR('번호선택_참고표'!$C$55=$AU490,'번호선택_참고표'!$D$55=$AU490,'번호선택_참고표'!$E$55=$AU490,'번호선택_참고표'!$F$55=$AU490,'번호선택_참고표'!$G$55=$AU490,'번호선택_참고표'!$H$55=$AU490),1,0)</f>
        <v/>
      </c>
      <c r="AX490" s="64">
        <f>IF(AV490=6,6,IF(AND(AV490=5,AW490=1),5,IF(AND(AV490=5,AW490=0),4,IF(AV490=4,3,IF(AV490=3,2,0)))))</f>
        <v/>
      </c>
      <c r="AY490" s="64">
        <f>IF(AV490=6,"1등",IF(AND(AV490=5,AW490=1),"2등",IF(AND(AV490=5,AW490=0),"3등",IF(AV490=4,"4등",IF(AV490=3,"5등","-")))))</f>
        <v/>
      </c>
      <c r="AZ490" s="64">
        <f>AV490*10000+AW490*1000+ROW()</f>
        <v/>
      </c>
      <c r="BB490" s="63" t="inlineStr">
        <is>
          <t>2 4 8 15 20 27</t>
        </is>
      </c>
    </row>
    <row r="491">
      <c r="A491" s="64" t="n">
        <v>490</v>
      </c>
      <c r="B491" t="n">
        <v>0</v>
      </c>
      <c r="C491" t="n">
        <v>1</v>
      </c>
      <c r="D491" t="n">
        <v>0</v>
      </c>
      <c r="E491" t="n">
        <v>0</v>
      </c>
      <c r="F491" t="n">
        <v>0</v>
      </c>
      <c r="G491" t="n">
        <v>0</v>
      </c>
      <c r="H491" t="n">
        <v>1</v>
      </c>
      <c r="I491" t="n">
        <v>0</v>
      </c>
      <c r="J491" t="n">
        <v>0</v>
      </c>
      <c r="K491" t="n">
        <v>0</v>
      </c>
      <c r="L491" t="n">
        <v>0</v>
      </c>
      <c r="M491" t="n">
        <v>0</v>
      </c>
      <c r="N491" t="n">
        <v>0</v>
      </c>
      <c r="O491" t="n">
        <v>0</v>
      </c>
      <c r="P491" t="n">
        <v>0</v>
      </c>
      <c r="Q491" t="n">
        <v>0</v>
      </c>
      <c r="R491" t="n">
        <v>0</v>
      </c>
      <c r="S491" t="n">
        <v>0</v>
      </c>
      <c r="T491" t="n">
        <v>0</v>
      </c>
      <c r="U491" t="n">
        <v>0</v>
      </c>
      <c r="V491" t="n">
        <v>0</v>
      </c>
      <c r="W491" t="n">
        <v>0</v>
      </c>
      <c r="X491" t="n">
        <v>0</v>
      </c>
      <c r="Y491" t="n">
        <v>0</v>
      </c>
      <c r="Z491" t="n">
        <v>0</v>
      </c>
      <c r="AA491" t="n">
        <v>1</v>
      </c>
      <c r="AB491" t="n">
        <v>0</v>
      </c>
      <c r="AC491" t="n">
        <v>0</v>
      </c>
      <c r="AD491" t="n">
        <v>1</v>
      </c>
      <c r="AE491" t="n">
        <v>0</v>
      </c>
      <c r="AF491" t="n">
        <v>0</v>
      </c>
      <c r="AG491" t="n">
        <v>0</v>
      </c>
      <c r="AH491" t="n">
        <v>0</v>
      </c>
      <c r="AI491" t="n">
        <v>0</v>
      </c>
      <c r="AJ491" t="n">
        <v>0</v>
      </c>
      <c r="AK491" t="n">
        <v>0</v>
      </c>
      <c r="AL491" t="n">
        <v>0</v>
      </c>
      <c r="AM491" t="n">
        <v>0</v>
      </c>
      <c r="AN491" t="n">
        <v>0</v>
      </c>
      <c r="AO491" t="n">
        <v>1</v>
      </c>
      <c r="AP491" t="n">
        <v>0</v>
      </c>
      <c r="AQ491" t="n">
        <v>0</v>
      </c>
      <c r="AR491" t="n">
        <v>1</v>
      </c>
      <c r="AS491" t="n">
        <v>0</v>
      </c>
      <c r="AT491" t="n">
        <v>0</v>
      </c>
      <c r="AU491" s="63" t="n">
        <v>42</v>
      </c>
      <c r="AV491" s="64">
        <f>IFERROR(INDEX($B491:$AT491,1,'번호선택_참고표'!$C$55),0)+IFERROR(INDEX($B491:$AT491,1,'번호선택_참고표'!$D$55),0)+IFERROR(INDEX($B491:$AT491,1,'번호선택_참고표'!$E$55),0)+IFERROR(INDEX($B491:$AT491,1,'번호선택_참고표'!$F$55),0)+IFERROR(INDEX($B491:$AT491,1,'번호선택_참고표'!$G$55),0)+IFERROR(INDEX($B491:$AT491,1,'번호선택_참고표'!$H$55),0)</f>
        <v/>
      </c>
      <c r="AW491" s="64">
        <f>IF(OR('번호선택_참고표'!$C$55=$AU491,'번호선택_참고표'!$D$55=$AU491,'번호선택_참고표'!$E$55=$AU491,'번호선택_참고표'!$F$55=$AU491,'번호선택_참고표'!$G$55=$AU491,'번호선택_참고표'!$H$55=$AU491),1,0)</f>
        <v/>
      </c>
      <c r="AX491" s="64">
        <f>IF(AV491=6,6,IF(AND(AV491=5,AW491=1),5,IF(AND(AV491=5,AW491=0),4,IF(AV491=4,3,IF(AV491=3,2,0)))))</f>
        <v/>
      </c>
      <c r="AY491" s="64">
        <f>IF(AV491=6,"1등",IF(AND(AV491=5,AW491=1),"2등",IF(AND(AV491=5,AW491=0),"3등",IF(AV491=4,"4등",IF(AV491=3,"5등","-")))))</f>
        <v/>
      </c>
      <c r="AZ491" s="64">
        <f>AV491*10000+AW491*1000+ROW()</f>
        <v/>
      </c>
      <c r="BB491" s="63" t="inlineStr">
        <is>
          <t>2 7 26 29 40 43</t>
        </is>
      </c>
    </row>
    <row r="492">
      <c r="A492" s="64" t="n">
        <v>491</v>
      </c>
      <c r="B492" t="n">
        <v>0</v>
      </c>
      <c r="C492" t="n">
        <v>0</v>
      </c>
      <c r="D492" t="n">
        <v>0</v>
      </c>
      <c r="E492" t="n">
        <v>0</v>
      </c>
      <c r="F492" t="n">
        <v>0</v>
      </c>
      <c r="G492" t="n">
        <v>0</v>
      </c>
      <c r="H492" t="n">
        <v>0</v>
      </c>
      <c r="I492" t="n">
        <v>1</v>
      </c>
      <c r="J492" t="n">
        <v>0</v>
      </c>
      <c r="K492" t="n">
        <v>0</v>
      </c>
      <c r="L492" t="n">
        <v>0</v>
      </c>
      <c r="M492" t="n">
        <v>0</v>
      </c>
      <c r="N492" t="n">
        <v>0</v>
      </c>
      <c r="O492" t="n">
        <v>0</v>
      </c>
      <c r="P492" t="n">
        <v>0</v>
      </c>
      <c r="Q492" t="n">
        <v>0</v>
      </c>
      <c r="R492" t="n">
        <v>1</v>
      </c>
      <c r="S492" t="n">
        <v>0</v>
      </c>
      <c r="T492" t="n">
        <v>0</v>
      </c>
      <c r="U492" t="n">
        <v>0</v>
      </c>
      <c r="V492" t="n">
        <v>0</v>
      </c>
      <c r="W492" t="n">
        <v>0</v>
      </c>
      <c r="X492" t="n">
        <v>0</v>
      </c>
      <c r="Y492" t="n">
        <v>0</v>
      </c>
      <c r="Z492" t="n">
        <v>0</v>
      </c>
      <c r="AA492" t="n">
        <v>0</v>
      </c>
      <c r="AB492" t="n">
        <v>0</v>
      </c>
      <c r="AC492" t="n">
        <v>0</v>
      </c>
      <c r="AD492" t="n">
        <v>0</v>
      </c>
      <c r="AE492" t="n">
        <v>0</v>
      </c>
      <c r="AF492" t="n">
        <v>0</v>
      </c>
      <c r="AG492" t="n">
        <v>0</v>
      </c>
      <c r="AH492" t="n">
        <v>0</v>
      </c>
      <c r="AI492" t="n">
        <v>0</v>
      </c>
      <c r="AJ492" t="n">
        <v>1</v>
      </c>
      <c r="AK492" t="n">
        <v>1</v>
      </c>
      <c r="AL492" t="n">
        <v>0</v>
      </c>
      <c r="AM492" t="n">
        <v>0</v>
      </c>
      <c r="AN492" t="n">
        <v>1</v>
      </c>
      <c r="AO492" t="n">
        <v>0</v>
      </c>
      <c r="AP492" t="n">
        <v>0</v>
      </c>
      <c r="AQ492" t="n">
        <v>1</v>
      </c>
      <c r="AR492" t="n">
        <v>0</v>
      </c>
      <c r="AS492" t="n">
        <v>0</v>
      </c>
      <c r="AT492" t="n">
        <v>0</v>
      </c>
      <c r="AU492" s="63" t="n">
        <v>4</v>
      </c>
      <c r="AV492" s="64">
        <f>IFERROR(INDEX($B492:$AT492,1,'번호선택_참고표'!$C$55),0)+IFERROR(INDEX($B492:$AT492,1,'번호선택_참고표'!$D$55),0)+IFERROR(INDEX($B492:$AT492,1,'번호선택_참고표'!$E$55),0)+IFERROR(INDEX($B492:$AT492,1,'번호선택_참고표'!$F$55),0)+IFERROR(INDEX($B492:$AT492,1,'번호선택_참고표'!$G$55),0)+IFERROR(INDEX($B492:$AT492,1,'번호선택_참고표'!$H$55),0)</f>
        <v/>
      </c>
      <c r="AW492" s="64">
        <f>IF(OR('번호선택_참고표'!$C$55=$AU492,'번호선택_참고표'!$D$55=$AU492,'번호선택_참고표'!$E$55=$AU492,'번호선택_참고표'!$F$55=$AU492,'번호선택_참고표'!$G$55=$AU492,'번호선택_참고표'!$H$55=$AU492),1,0)</f>
        <v/>
      </c>
      <c r="AX492" s="64">
        <f>IF(AV492=6,6,IF(AND(AV492=5,AW492=1),5,IF(AND(AV492=5,AW492=0),4,IF(AV492=4,3,IF(AV492=3,2,0)))))</f>
        <v/>
      </c>
      <c r="AY492" s="64">
        <f>IF(AV492=6,"1등",IF(AND(AV492=5,AW492=1),"2등",IF(AND(AV492=5,AW492=0),"3등",IF(AV492=4,"4등",IF(AV492=3,"5등","-")))))</f>
        <v/>
      </c>
      <c r="AZ492" s="64">
        <f>AV492*10000+AW492*1000+ROW()</f>
        <v/>
      </c>
      <c r="BB492" s="63" t="inlineStr">
        <is>
          <t>8 17 35 36 39 42</t>
        </is>
      </c>
    </row>
    <row r="493">
      <c r="A493" s="64" t="n">
        <v>492</v>
      </c>
      <c r="B493" t="n">
        <v>0</v>
      </c>
      <c r="C493" t="n">
        <v>0</v>
      </c>
      <c r="D493" t="n">
        <v>0</v>
      </c>
      <c r="E493" t="n">
        <v>0</v>
      </c>
      <c r="F493" t="n">
        <v>0</v>
      </c>
      <c r="G493" t="n">
        <v>0</v>
      </c>
      <c r="H493" t="n">
        <v>0</v>
      </c>
      <c r="I493" t="n">
        <v>0</v>
      </c>
      <c r="J493" t="n">
        <v>0</v>
      </c>
      <c r="K493" t="n">
        <v>0</v>
      </c>
      <c r="L493" t="n">
        <v>0</v>
      </c>
      <c r="M493" t="n">
        <v>0</v>
      </c>
      <c r="N493" t="n">
        <v>0</v>
      </c>
      <c r="O493" t="n">
        <v>0</v>
      </c>
      <c r="P493" t="n">
        <v>0</v>
      </c>
      <c r="Q493" t="n">
        <v>0</v>
      </c>
      <c r="R493" t="n">
        <v>0</v>
      </c>
      <c r="S493" t="n">
        <v>0</v>
      </c>
      <c r="T493" t="n">
        <v>0</v>
      </c>
      <c r="U493" t="n">
        <v>0</v>
      </c>
      <c r="V493" t="n">
        <v>0</v>
      </c>
      <c r="W493" t="n">
        <v>1</v>
      </c>
      <c r="X493" t="n">
        <v>0</v>
      </c>
      <c r="Y493" t="n">
        <v>0</v>
      </c>
      <c r="Z493" t="n">
        <v>0</v>
      </c>
      <c r="AA493" t="n">
        <v>0</v>
      </c>
      <c r="AB493" t="n">
        <v>1</v>
      </c>
      <c r="AC493" t="n">
        <v>0</v>
      </c>
      <c r="AD493" t="n">
        <v>0</v>
      </c>
      <c r="AE493" t="n">
        <v>0</v>
      </c>
      <c r="AF493" t="n">
        <v>1</v>
      </c>
      <c r="AG493" t="n">
        <v>0</v>
      </c>
      <c r="AH493" t="n">
        <v>0</v>
      </c>
      <c r="AI493" t="n">
        <v>0</v>
      </c>
      <c r="AJ493" t="n">
        <v>1</v>
      </c>
      <c r="AK493" t="n">
        <v>0</v>
      </c>
      <c r="AL493" t="n">
        <v>1</v>
      </c>
      <c r="AM493" t="n">
        <v>0</v>
      </c>
      <c r="AN493" t="n">
        <v>0</v>
      </c>
      <c r="AO493" t="n">
        <v>1</v>
      </c>
      <c r="AP493" t="n">
        <v>0</v>
      </c>
      <c r="AQ493" t="n">
        <v>0</v>
      </c>
      <c r="AR493" t="n">
        <v>0</v>
      </c>
      <c r="AS493" t="n">
        <v>0</v>
      </c>
      <c r="AT493" t="n">
        <v>0</v>
      </c>
      <c r="AU493" s="63" t="n">
        <v>42</v>
      </c>
      <c r="AV493" s="64">
        <f>IFERROR(INDEX($B493:$AT493,1,'번호선택_참고표'!$C$55),0)+IFERROR(INDEX($B493:$AT493,1,'번호선택_참고표'!$D$55),0)+IFERROR(INDEX($B493:$AT493,1,'번호선택_참고표'!$E$55),0)+IFERROR(INDEX($B493:$AT493,1,'번호선택_참고표'!$F$55),0)+IFERROR(INDEX($B493:$AT493,1,'번호선택_참고표'!$G$55),0)+IFERROR(INDEX($B493:$AT493,1,'번호선택_참고표'!$H$55),0)</f>
        <v/>
      </c>
      <c r="AW493" s="64">
        <f>IF(OR('번호선택_참고표'!$C$55=$AU493,'번호선택_참고표'!$D$55=$AU493,'번호선택_참고표'!$E$55=$AU493,'번호선택_참고표'!$F$55=$AU493,'번호선택_참고표'!$G$55=$AU493,'번호선택_참고표'!$H$55=$AU493),1,0)</f>
        <v/>
      </c>
      <c r="AX493" s="64">
        <f>IF(AV493=6,6,IF(AND(AV493=5,AW493=1),5,IF(AND(AV493=5,AW493=0),4,IF(AV493=4,3,IF(AV493=3,2,0)))))</f>
        <v/>
      </c>
      <c r="AY493" s="64">
        <f>IF(AV493=6,"1등",IF(AND(AV493=5,AW493=1),"2등",IF(AND(AV493=5,AW493=0),"3등",IF(AV493=4,"4등",IF(AV493=3,"5등","-")))))</f>
        <v/>
      </c>
      <c r="AZ493" s="64">
        <f>AV493*10000+AW493*1000+ROW()</f>
        <v/>
      </c>
      <c r="BB493" s="63" t="inlineStr">
        <is>
          <t>22 27 31 35 37 40</t>
        </is>
      </c>
    </row>
    <row r="494">
      <c r="A494" s="64" t="n">
        <v>493</v>
      </c>
      <c r="B494" t="n">
        <v>0</v>
      </c>
      <c r="C494" t="n">
        <v>0</v>
      </c>
      <c r="D494" t="n">
        <v>0</v>
      </c>
      <c r="E494" t="n">
        <v>0</v>
      </c>
      <c r="F494" t="n">
        <v>0</v>
      </c>
      <c r="G494" t="n">
        <v>0</v>
      </c>
      <c r="H494" t="n">
        <v>0</v>
      </c>
      <c r="I494" t="n">
        <v>0</v>
      </c>
      <c r="J494" t="n">
        <v>0</v>
      </c>
      <c r="K494" t="n">
        <v>0</v>
      </c>
      <c r="L494" t="n">
        <v>0</v>
      </c>
      <c r="M494" t="n">
        <v>0</v>
      </c>
      <c r="N494" t="n">
        <v>0</v>
      </c>
      <c r="O494" t="n">
        <v>0</v>
      </c>
      <c r="P494" t="n">
        <v>0</v>
      </c>
      <c r="Q494" t="n">
        <v>0</v>
      </c>
      <c r="R494" t="n">
        <v>0</v>
      </c>
      <c r="S494" t="n">
        <v>0</v>
      </c>
      <c r="T494" t="n">
        <v>0</v>
      </c>
      <c r="U494" t="n">
        <v>1</v>
      </c>
      <c r="V494" t="n">
        <v>0</v>
      </c>
      <c r="W494" t="n">
        <v>1</v>
      </c>
      <c r="X494" t="n">
        <v>0</v>
      </c>
      <c r="Y494" t="n">
        <v>0</v>
      </c>
      <c r="Z494" t="n">
        <v>0</v>
      </c>
      <c r="AA494" t="n">
        <v>1</v>
      </c>
      <c r="AB494" t="n">
        <v>0</v>
      </c>
      <c r="AC494" t="n">
        <v>0</v>
      </c>
      <c r="AD494" t="n">
        <v>0</v>
      </c>
      <c r="AE494" t="n">
        <v>0</v>
      </c>
      <c r="AF494" t="n">
        <v>0</v>
      </c>
      <c r="AG494" t="n">
        <v>0</v>
      </c>
      <c r="AH494" t="n">
        <v>1</v>
      </c>
      <c r="AI494" t="n">
        <v>0</v>
      </c>
      <c r="AJ494" t="n">
        <v>0</v>
      </c>
      <c r="AK494" t="n">
        <v>1</v>
      </c>
      <c r="AL494" t="n">
        <v>1</v>
      </c>
      <c r="AM494" t="n">
        <v>0</v>
      </c>
      <c r="AN494" t="n">
        <v>0</v>
      </c>
      <c r="AO494" t="n">
        <v>0</v>
      </c>
      <c r="AP494" t="n">
        <v>0</v>
      </c>
      <c r="AQ494" t="n">
        <v>0</v>
      </c>
      <c r="AR494" t="n">
        <v>0</v>
      </c>
      <c r="AS494" t="n">
        <v>0</v>
      </c>
      <c r="AT494" t="n">
        <v>0</v>
      </c>
      <c r="AU494" s="63" t="n">
        <v>25</v>
      </c>
      <c r="AV494" s="64">
        <f>IFERROR(INDEX($B494:$AT494,1,'번호선택_참고표'!$C$55),0)+IFERROR(INDEX($B494:$AT494,1,'번호선택_참고표'!$D$55),0)+IFERROR(INDEX($B494:$AT494,1,'번호선택_참고표'!$E$55),0)+IFERROR(INDEX($B494:$AT494,1,'번호선택_참고표'!$F$55),0)+IFERROR(INDEX($B494:$AT494,1,'번호선택_참고표'!$G$55),0)+IFERROR(INDEX($B494:$AT494,1,'번호선택_참고표'!$H$55),0)</f>
        <v/>
      </c>
      <c r="AW494" s="64">
        <f>IF(OR('번호선택_참고표'!$C$55=$AU494,'번호선택_참고표'!$D$55=$AU494,'번호선택_참고표'!$E$55=$AU494,'번호선택_참고표'!$F$55=$AU494,'번호선택_참고표'!$G$55=$AU494,'번호선택_참고표'!$H$55=$AU494),1,0)</f>
        <v/>
      </c>
      <c r="AX494" s="64">
        <f>IF(AV494=6,6,IF(AND(AV494=5,AW494=1),5,IF(AND(AV494=5,AW494=0),4,IF(AV494=4,3,IF(AV494=3,2,0)))))</f>
        <v/>
      </c>
      <c r="AY494" s="64">
        <f>IF(AV494=6,"1등",IF(AND(AV494=5,AW494=1),"2등",IF(AND(AV494=5,AW494=0),"3등",IF(AV494=4,"4등",IF(AV494=3,"5등","-")))))</f>
        <v/>
      </c>
      <c r="AZ494" s="64">
        <f>AV494*10000+AW494*1000+ROW()</f>
        <v/>
      </c>
      <c r="BB494" s="63" t="inlineStr">
        <is>
          <t>20 22 26 33 36 37</t>
        </is>
      </c>
    </row>
    <row r="495">
      <c r="A495" s="64" t="n">
        <v>494</v>
      </c>
      <c r="B495" t="n">
        <v>0</v>
      </c>
      <c r="C495" t="n">
        <v>0</v>
      </c>
      <c r="D495" t="n">
        <v>0</v>
      </c>
      <c r="E495" t="n">
        <v>0</v>
      </c>
      <c r="F495" t="n">
        <v>1</v>
      </c>
      <c r="G495" t="n">
        <v>0</v>
      </c>
      <c r="H495" t="n">
        <v>1</v>
      </c>
      <c r="I495" t="n">
        <v>1</v>
      </c>
      <c r="J495" t="n">
        <v>0</v>
      </c>
      <c r="K495" t="n">
        <v>0</v>
      </c>
      <c r="L495" t="n">
        <v>0</v>
      </c>
      <c r="M495" t="n">
        <v>0</v>
      </c>
      <c r="N495" t="n">
        <v>0</v>
      </c>
      <c r="O495" t="n">
        <v>0</v>
      </c>
      <c r="P495" t="n">
        <v>1</v>
      </c>
      <c r="Q495" t="n">
        <v>0</v>
      </c>
      <c r="R495" t="n">
        <v>0</v>
      </c>
      <c r="S495" t="n">
        <v>0</v>
      </c>
      <c r="T495" t="n">
        <v>0</v>
      </c>
      <c r="U495" t="n">
        <v>0</v>
      </c>
      <c r="V495" t="n">
        <v>0</v>
      </c>
      <c r="W495" t="n">
        <v>0</v>
      </c>
      <c r="X495" t="n">
        <v>0</v>
      </c>
      <c r="Y495" t="n">
        <v>0</v>
      </c>
      <c r="Z495" t="n">
        <v>0</v>
      </c>
      <c r="AA495" t="n">
        <v>0</v>
      </c>
      <c r="AB495" t="n">
        <v>0</v>
      </c>
      <c r="AC495" t="n">
        <v>0</v>
      </c>
      <c r="AD495" t="n">
        <v>0</v>
      </c>
      <c r="AE495" t="n">
        <v>1</v>
      </c>
      <c r="AF495" t="n">
        <v>0</v>
      </c>
      <c r="AG495" t="n">
        <v>0</v>
      </c>
      <c r="AH495" t="n">
        <v>0</v>
      </c>
      <c r="AI495" t="n">
        <v>0</v>
      </c>
      <c r="AJ495" t="n">
        <v>0</v>
      </c>
      <c r="AK495" t="n">
        <v>0</v>
      </c>
      <c r="AL495" t="n">
        <v>0</v>
      </c>
      <c r="AM495" t="n">
        <v>0</v>
      </c>
      <c r="AN495" t="n">
        <v>0</v>
      </c>
      <c r="AO495" t="n">
        <v>0</v>
      </c>
      <c r="AP495" t="n">
        <v>0</v>
      </c>
      <c r="AQ495" t="n">
        <v>0</v>
      </c>
      <c r="AR495" t="n">
        <v>1</v>
      </c>
      <c r="AS495" t="n">
        <v>0</v>
      </c>
      <c r="AT495" t="n">
        <v>0</v>
      </c>
      <c r="AU495" s="63" t="n">
        <v>22</v>
      </c>
      <c r="AV495" s="64">
        <f>IFERROR(INDEX($B495:$AT495,1,'번호선택_참고표'!$C$55),0)+IFERROR(INDEX($B495:$AT495,1,'번호선택_참고표'!$D$55),0)+IFERROR(INDEX($B495:$AT495,1,'번호선택_참고표'!$E$55),0)+IFERROR(INDEX($B495:$AT495,1,'번호선택_참고표'!$F$55),0)+IFERROR(INDEX($B495:$AT495,1,'번호선택_참고표'!$G$55),0)+IFERROR(INDEX($B495:$AT495,1,'번호선택_참고표'!$H$55),0)</f>
        <v/>
      </c>
      <c r="AW495" s="64">
        <f>IF(OR('번호선택_참고표'!$C$55=$AU495,'번호선택_참고표'!$D$55=$AU495,'번호선택_참고표'!$E$55=$AU495,'번호선택_참고표'!$F$55=$AU495,'번호선택_참고표'!$G$55=$AU495,'번호선택_참고표'!$H$55=$AU495),1,0)</f>
        <v/>
      </c>
      <c r="AX495" s="64">
        <f>IF(AV495=6,6,IF(AND(AV495=5,AW495=1),5,IF(AND(AV495=5,AW495=0),4,IF(AV495=4,3,IF(AV495=3,2,0)))))</f>
        <v/>
      </c>
      <c r="AY495" s="64">
        <f>IF(AV495=6,"1등",IF(AND(AV495=5,AW495=1),"2등",IF(AND(AV495=5,AW495=0),"3등",IF(AV495=4,"4등",IF(AV495=3,"5등","-")))))</f>
        <v/>
      </c>
      <c r="AZ495" s="64">
        <f>AV495*10000+AW495*1000+ROW()</f>
        <v/>
      </c>
      <c r="BB495" s="63" t="inlineStr">
        <is>
          <t>5 7 8 15 30 43</t>
        </is>
      </c>
    </row>
    <row r="496">
      <c r="A496" s="64" t="n">
        <v>495</v>
      </c>
      <c r="B496" t="n">
        <v>0</v>
      </c>
      <c r="C496" t="n">
        <v>0</v>
      </c>
      <c r="D496" t="n">
        <v>0</v>
      </c>
      <c r="E496" t="n">
        <v>1</v>
      </c>
      <c r="F496" t="n">
        <v>0</v>
      </c>
      <c r="G496" t="n">
        <v>0</v>
      </c>
      <c r="H496" t="n">
        <v>0</v>
      </c>
      <c r="I496" t="n">
        <v>0</v>
      </c>
      <c r="J496" t="n">
        <v>0</v>
      </c>
      <c r="K496" t="n">
        <v>0</v>
      </c>
      <c r="L496" t="n">
        <v>0</v>
      </c>
      <c r="M496" t="n">
        <v>0</v>
      </c>
      <c r="N496" t="n">
        <v>1</v>
      </c>
      <c r="O496" t="n">
        <v>0</v>
      </c>
      <c r="P496" t="n">
        <v>0</v>
      </c>
      <c r="Q496" t="n">
        <v>0</v>
      </c>
      <c r="R496" t="n">
        <v>0</v>
      </c>
      <c r="S496" t="n">
        <v>0</v>
      </c>
      <c r="T496" t="n">
        <v>0</v>
      </c>
      <c r="U496" t="n">
        <v>0</v>
      </c>
      <c r="V496" t="n">
        <v>0</v>
      </c>
      <c r="W496" t="n">
        <v>1</v>
      </c>
      <c r="X496" t="n">
        <v>0</v>
      </c>
      <c r="Y496" t="n">
        <v>0</v>
      </c>
      <c r="Z496" t="n">
        <v>0</v>
      </c>
      <c r="AA496" t="n">
        <v>0</v>
      </c>
      <c r="AB496" t="n">
        <v>1</v>
      </c>
      <c r="AC496" t="n">
        <v>0</v>
      </c>
      <c r="AD496" t="n">
        <v>0</v>
      </c>
      <c r="AE496" t="n">
        <v>0</v>
      </c>
      <c r="AF496" t="n">
        <v>0</v>
      </c>
      <c r="AG496" t="n">
        <v>0</v>
      </c>
      <c r="AH496" t="n">
        <v>0</v>
      </c>
      <c r="AI496" t="n">
        <v>1</v>
      </c>
      <c r="AJ496" t="n">
        <v>0</v>
      </c>
      <c r="AK496" t="n">
        <v>0</v>
      </c>
      <c r="AL496" t="n">
        <v>0</v>
      </c>
      <c r="AM496" t="n">
        <v>0</v>
      </c>
      <c r="AN496" t="n">
        <v>0</v>
      </c>
      <c r="AO496" t="n">
        <v>0</v>
      </c>
      <c r="AP496" t="n">
        <v>0</v>
      </c>
      <c r="AQ496" t="n">
        <v>0</v>
      </c>
      <c r="AR496" t="n">
        <v>0</v>
      </c>
      <c r="AS496" t="n">
        <v>1</v>
      </c>
      <c r="AT496" t="n">
        <v>0</v>
      </c>
      <c r="AU496" s="63" t="n">
        <v>6</v>
      </c>
      <c r="AV496" s="64">
        <f>IFERROR(INDEX($B496:$AT496,1,'번호선택_참고표'!$C$55),0)+IFERROR(INDEX($B496:$AT496,1,'번호선택_참고표'!$D$55),0)+IFERROR(INDEX($B496:$AT496,1,'번호선택_참고표'!$E$55),0)+IFERROR(INDEX($B496:$AT496,1,'번호선택_참고표'!$F$55),0)+IFERROR(INDEX($B496:$AT496,1,'번호선택_참고표'!$G$55),0)+IFERROR(INDEX($B496:$AT496,1,'번호선택_참고표'!$H$55),0)</f>
        <v/>
      </c>
      <c r="AW496" s="64">
        <f>IF(OR('번호선택_참고표'!$C$55=$AU496,'번호선택_참고표'!$D$55=$AU496,'번호선택_참고표'!$E$55=$AU496,'번호선택_참고표'!$F$55=$AU496,'번호선택_참고표'!$G$55=$AU496,'번호선택_참고표'!$H$55=$AU496),1,0)</f>
        <v/>
      </c>
      <c r="AX496" s="64">
        <f>IF(AV496=6,6,IF(AND(AV496=5,AW496=1),5,IF(AND(AV496=5,AW496=0),4,IF(AV496=4,3,IF(AV496=3,2,0)))))</f>
        <v/>
      </c>
      <c r="AY496" s="64">
        <f>IF(AV496=6,"1등",IF(AND(AV496=5,AW496=1),"2등",IF(AND(AV496=5,AW496=0),"3등",IF(AV496=4,"4등",IF(AV496=3,"5등","-")))))</f>
        <v/>
      </c>
      <c r="AZ496" s="64">
        <f>AV496*10000+AW496*1000+ROW()</f>
        <v/>
      </c>
      <c r="BB496" s="63" t="inlineStr">
        <is>
          <t>4 13 22 27 34 44</t>
        </is>
      </c>
    </row>
    <row r="497">
      <c r="A497" s="64" t="n">
        <v>496</v>
      </c>
      <c r="B497" t="n">
        <v>0</v>
      </c>
      <c r="C497" t="n">
        <v>0</v>
      </c>
      <c r="D497" t="n">
        <v>0</v>
      </c>
      <c r="E497" t="n">
        <v>1</v>
      </c>
      <c r="F497" t="n">
        <v>0</v>
      </c>
      <c r="G497" t="n">
        <v>0</v>
      </c>
      <c r="H497" t="n">
        <v>0</v>
      </c>
      <c r="I497" t="n">
        <v>0</v>
      </c>
      <c r="J497" t="n">
        <v>0</v>
      </c>
      <c r="K497" t="n">
        <v>0</v>
      </c>
      <c r="L497" t="n">
        <v>0</v>
      </c>
      <c r="M497" t="n">
        <v>0</v>
      </c>
      <c r="N497" t="n">
        <v>1</v>
      </c>
      <c r="O497" t="n">
        <v>0</v>
      </c>
      <c r="P497" t="n">
        <v>0</v>
      </c>
      <c r="Q497" t="n">
        <v>0</v>
      </c>
      <c r="R497" t="n">
        <v>0</v>
      </c>
      <c r="S497" t="n">
        <v>0</v>
      </c>
      <c r="T497" t="n">
        <v>0</v>
      </c>
      <c r="U497" t="n">
        <v>1</v>
      </c>
      <c r="V497" t="n">
        <v>0</v>
      </c>
      <c r="W497" t="n">
        <v>0</v>
      </c>
      <c r="X497" t="n">
        <v>0</v>
      </c>
      <c r="Y497" t="n">
        <v>0</v>
      </c>
      <c r="Z497" t="n">
        <v>0</v>
      </c>
      <c r="AA497" t="n">
        <v>0</v>
      </c>
      <c r="AB497" t="n">
        <v>0</v>
      </c>
      <c r="AC497" t="n">
        <v>0</v>
      </c>
      <c r="AD497" t="n">
        <v>1</v>
      </c>
      <c r="AE497" t="n">
        <v>0</v>
      </c>
      <c r="AF497" t="n">
        <v>0</v>
      </c>
      <c r="AG497" t="n">
        <v>0</v>
      </c>
      <c r="AH497" t="n">
        <v>0</v>
      </c>
      <c r="AI497" t="n">
        <v>0</v>
      </c>
      <c r="AJ497" t="n">
        <v>0</v>
      </c>
      <c r="AK497" t="n">
        <v>1</v>
      </c>
      <c r="AL497" t="n">
        <v>0</v>
      </c>
      <c r="AM497" t="n">
        <v>0</v>
      </c>
      <c r="AN497" t="n">
        <v>0</v>
      </c>
      <c r="AO497" t="n">
        <v>0</v>
      </c>
      <c r="AP497" t="n">
        <v>1</v>
      </c>
      <c r="AQ497" t="n">
        <v>0</v>
      </c>
      <c r="AR497" t="n">
        <v>0</v>
      </c>
      <c r="AS497" t="n">
        <v>0</v>
      </c>
      <c r="AT497" t="n">
        <v>0</v>
      </c>
      <c r="AU497" s="63" t="n">
        <v>39</v>
      </c>
      <c r="AV497" s="64">
        <f>IFERROR(INDEX($B497:$AT497,1,'번호선택_참고표'!$C$55),0)+IFERROR(INDEX($B497:$AT497,1,'번호선택_참고표'!$D$55),0)+IFERROR(INDEX($B497:$AT497,1,'번호선택_참고표'!$E$55),0)+IFERROR(INDEX($B497:$AT497,1,'번호선택_참고표'!$F$55),0)+IFERROR(INDEX($B497:$AT497,1,'번호선택_참고표'!$G$55),0)+IFERROR(INDEX($B497:$AT497,1,'번호선택_참고표'!$H$55),0)</f>
        <v/>
      </c>
      <c r="AW497" s="64">
        <f>IF(OR('번호선택_참고표'!$C$55=$AU497,'번호선택_참고표'!$D$55=$AU497,'번호선택_참고표'!$E$55=$AU497,'번호선택_참고표'!$F$55=$AU497,'번호선택_참고표'!$G$55=$AU497,'번호선택_참고표'!$H$55=$AU497),1,0)</f>
        <v/>
      </c>
      <c r="AX497" s="64">
        <f>IF(AV497=6,6,IF(AND(AV497=5,AW497=1),5,IF(AND(AV497=5,AW497=0),4,IF(AV497=4,3,IF(AV497=3,2,0)))))</f>
        <v/>
      </c>
      <c r="AY497" s="64">
        <f>IF(AV497=6,"1등",IF(AND(AV497=5,AW497=1),"2등",IF(AND(AV497=5,AW497=0),"3등",IF(AV497=4,"4등",IF(AV497=3,"5등","-")))))</f>
        <v/>
      </c>
      <c r="AZ497" s="64">
        <f>AV497*10000+AW497*1000+ROW()</f>
        <v/>
      </c>
      <c r="BB497" s="63" t="inlineStr">
        <is>
          <t>4 13 20 29 36 41</t>
        </is>
      </c>
    </row>
    <row r="498">
      <c r="A498" s="64" t="n">
        <v>497</v>
      </c>
      <c r="B498" t="n">
        <v>0</v>
      </c>
      <c r="C498" t="n">
        <v>0</v>
      </c>
      <c r="D498" t="n">
        <v>0</v>
      </c>
      <c r="E498" t="n">
        <v>0</v>
      </c>
      <c r="F498" t="n">
        <v>0</v>
      </c>
      <c r="G498" t="n">
        <v>0</v>
      </c>
      <c r="H498" t="n">
        <v>0</v>
      </c>
      <c r="I498" t="n">
        <v>0</v>
      </c>
      <c r="J498" t="n">
        <v>0</v>
      </c>
      <c r="K498" t="n">
        <v>0</v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0</v>
      </c>
      <c r="R498" t="n">
        <v>0</v>
      </c>
      <c r="S498" t="n">
        <v>0</v>
      </c>
      <c r="T498" t="n">
        <v>1</v>
      </c>
      <c r="U498" t="n">
        <v>1</v>
      </c>
      <c r="V498" t="n">
        <v>0</v>
      </c>
      <c r="W498" t="n">
        <v>0</v>
      </c>
      <c r="X498" t="n">
        <v>1</v>
      </c>
      <c r="Y498" t="n">
        <v>1</v>
      </c>
      <c r="Z498" t="n">
        <v>0</v>
      </c>
      <c r="AA498" t="n">
        <v>0</v>
      </c>
      <c r="AB498" t="n">
        <v>0</v>
      </c>
      <c r="AC498" t="n">
        <v>0</v>
      </c>
      <c r="AD498" t="n">
        <v>0</v>
      </c>
      <c r="AE498" t="n">
        <v>0</v>
      </c>
      <c r="AF498" t="n">
        <v>0</v>
      </c>
      <c r="AG498" t="n">
        <v>0</v>
      </c>
      <c r="AH498" t="n">
        <v>0</v>
      </c>
      <c r="AI498" t="n">
        <v>0</v>
      </c>
      <c r="AJ498" t="n">
        <v>0</v>
      </c>
      <c r="AK498" t="n">
        <v>0</v>
      </c>
      <c r="AL498" t="n">
        <v>0</v>
      </c>
      <c r="AM498" t="n">
        <v>0</v>
      </c>
      <c r="AN498" t="n">
        <v>0</v>
      </c>
      <c r="AO498" t="n">
        <v>0</v>
      </c>
      <c r="AP498" t="n">
        <v>0</v>
      </c>
      <c r="AQ498" t="n">
        <v>0</v>
      </c>
      <c r="AR498" t="n">
        <v>1</v>
      </c>
      <c r="AS498" t="n">
        <v>1</v>
      </c>
      <c r="AT498" t="n">
        <v>0</v>
      </c>
      <c r="AU498" s="63" t="n">
        <v>13</v>
      </c>
      <c r="AV498" s="64">
        <f>IFERROR(INDEX($B498:$AT498,1,'번호선택_참고표'!$C$55),0)+IFERROR(INDEX($B498:$AT498,1,'번호선택_참고표'!$D$55),0)+IFERROR(INDEX($B498:$AT498,1,'번호선택_참고표'!$E$55),0)+IFERROR(INDEX($B498:$AT498,1,'번호선택_참고표'!$F$55),0)+IFERROR(INDEX($B498:$AT498,1,'번호선택_참고표'!$G$55),0)+IFERROR(INDEX($B498:$AT498,1,'번호선택_참고표'!$H$55),0)</f>
        <v/>
      </c>
      <c r="AW498" s="64">
        <f>IF(OR('번호선택_참고표'!$C$55=$AU498,'번호선택_참고표'!$D$55=$AU498,'번호선택_참고표'!$E$55=$AU498,'번호선택_참고표'!$F$55=$AU498,'번호선택_참고표'!$G$55=$AU498,'번호선택_참고표'!$H$55=$AU498),1,0)</f>
        <v/>
      </c>
      <c r="AX498" s="64">
        <f>IF(AV498=6,6,IF(AND(AV498=5,AW498=1),5,IF(AND(AV498=5,AW498=0),4,IF(AV498=4,3,IF(AV498=3,2,0)))))</f>
        <v/>
      </c>
      <c r="AY498" s="64">
        <f>IF(AV498=6,"1등",IF(AND(AV498=5,AW498=1),"2등",IF(AND(AV498=5,AW498=0),"3등",IF(AV498=4,"4등",IF(AV498=3,"5등","-")))))</f>
        <v/>
      </c>
      <c r="AZ498" s="64">
        <f>AV498*10000+AW498*1000+ROW()</f>
        <v/>
      </c>
      <c r="BB498" s="63" t="inlineStr">
        <is>
          <t>19 20 23 24 43 44</t>
        </is>
      </c>
    </row>
    <row r="499">
      <c r="A499" s="64" t="n">
        <v>498</v>
      </c>
      <c r="B499" t="n">
        <v>0</v>
      </c>
      <c r="C499" t="n">
        <v>0</v>
      </c>
      <c r="D499" t="n">
        <v>0</v>
      </c>
      <c r="E499" t="n">
        <v>0</v>
      </c>
      <c r="F499" t="n">
        <v>0</v>
      </c>
      <c r="G499" t="n">
        <v>0</v>
      </c>
      <c r="H499" t="n">
        <v>0</v>
      </c>
      <c r="I499" t="n">
        <v>0</v>
      </c>
      <c r="J499" t="n">
        <v>0</v>
      </c>
      <c r="K499" t="n">
        <v>0</v>
      </c>
      <c r="L499" t="n">
        <v>0</v>
      </c>
      <c r="M499" t="n">
        <v>0</v>
      </c>
      <c r="N499" t="n">
        <v>1</v>
      </c>
      <c r="O499" t="n">
        <v>1</v>
      </c>
      <c r="P499" t="n">
        <v>0</v>
      </c>
      <c r="Q499" t="n">
        <v>0</v>
      </c>
      <c r="R499" t="n">
        <v>0</v>
      </c>
      <c r="S499" t="n">
        <v>0</v>
      </c>
      <c r="T499" t="n">
        <v>0</v>
      </c>
      <c r="U499" t="n">
        <v>0</v>
      </c>
      <c r="V499" t="n">
        <v>0</v>
      </c>
      <c r="W499" t="n">
        <v>0</v>
      </c>
      <c r="X499" t="n">
        <v>0</v>
      </c>
      <c r="Y499" t="n">
        <v>1</v>
      </c>
      <c r="Z499" t="n">
        <v>0</v>
      </c>
      <c r="AA499" t="n">
        <v>0</v>
      </c>
      <c r="AB499" t="n">
        <v>0</v>
      </c>
      <c r="AC499" t="n">
        <v>0</v>
      </c>
      <c r="AD499" t="n">
        <v>0</v>
      </c>
      <c r="AE499" t="n">
        <v>0</v>
      </c>
      <c r="AF499" t="n">
        <v>0</v>
      </c>
      <c r="AG499" t="n">
        <v>1</v>
      </c>
      <c r="AH499" t="n">
        <v>0</v>
      </c>
      <c r="AI499" t="n">
        <v>0</v>
      </c>
      <c r="AJ499" t="n">
        <v>0</v>
      </c>
      <c r="AK499" t="n">
        <v>0</v>
      </c>
      <c r="AL499" t="n">
        <v>0</v>
      </c>
      <c r="AM499" t="n">
        <v>0</v>
      </c>
      <c r="AN499" t="n">
        <v>1</v>
      </c>
      <c r="AO499" t="n">
        <v>0</v>
      </c>
      <c r="AP499" t="n">
        <v>1</v>
      </c>
      <c r="AQ499" t="n">
        <v>0</v>
      </c>
      <c r="AR499" t="n">
        <v>0</v>
      </c>
      <c r="AS499" t="n">
        <v>0</v>
      </c>
      <c r="AT499" t="n">
        <v>0</v>
      </c>
      <c r="AU499" s="63" t="n">
        <v>3</v>
      </c>
      <c r="AV499" s="64">
        <f>IFERROR(INDEX($B499:$AT499,1,'번호선택_참고표'!$C$55),0)+IFERROR(INDEX($B499:$AT499,1,'번호선택_참고표'!$D$55),0)+IFERROR(INDEX($B499:$AT499,1,'번호선택_참고표'!$E$55),0)+IFERROR(INDEX($B499:$AT499,1,'번호선택_참고표'!$F$55),0)+IFERROR(INDEX($B499:$AT499,1,'번호선택_참고표'!$G$55),0)+IFERROR(INDEX($B499:$AT499,1,'번호선택_참고표'!$H$55),0)</f>
        <v/>
      </c>
      <c r="AW499" s="64">
        <f>IF(OR('번호선택_참고표'!$C$55=$AU499,'번호선택_참고표'!$D$55=$AU499,'번호선택_참고표'!$E$55=$AU499,'번호선택_참고표'!$F$55=$AU499,'번호선택_참고표'!$G$55=$AU499,'번호선택_참고표'!$H$55=$AU499),1,0)</f>
        <v/>
      </c>
      <c r="AX499" s="64">
        <f>IF(AV499=6,6,IF(AND(AV499=5,AW499=1),5,IF(AND(AV499=5,AW499=0),4,IF(AV499=4,3,IF(AV499=3,2,0)))))</f>
        <v/>
      </c>
      <c r="AY499" s="64">
        <f>IF(AV499=6,"1등",IF(AND(AV499=5,AW499=1),"2등",IF(AND(AV499=5,AW499=0),"3등",IF(AV499=4,"4등",IF(AV499=3,"5등","-")))))</f>
        <v/>
      </c>
      <c r="AZ499" s="64">
        <f>AV499*10000+AW499*1000+ROW()</f>
        <v/>
      </c>
      <c r="BB499" s="63" t="inlineStr">
        <is>
          <t>13 14 24 32 39 41</t>
        </is>
      </c>
    </row>
    <row r="500">
      <c r="A500" s="64" t="n">
        <v>499</v>
      </c>
      <c r="B500" t="n">
        <v>0</v>
      </c>
      <c r="C500" t="n">
        <v>0</v>
      </c>
      <c r="D500" t="n">
        <v>0</v>
      </c>
      <c r="E500" t="n">
        <v>0</v>
      </c>
      <c r="F500" t="n">
        <v>1</v>
      </c>
      <c r="G500" t="n">
        <v>0</v>
      </c>
      <c r="H500" t="n">
        <v>0</v>
      </c>
      <c r="I500" t="n">
        <v>0</v>
      </c>
      <c r="J500" t="n">
        <v>0</v>
      </c>
      <c r="K500" t="n">
        <v>0</v>
      </c>
      <c r="L500" t="n">
        <v>0</v>
      </c>
      <c r="M500" t="n">
        <v>0</v>
      </c>
      <c r="N500" t="n">
        <v>0</v>
      </c>
      <c r="O500" t="n">
        <v>0</v>
      </c>
      <c r="P500" t="n">
        <v>0</v>
      </c>
      <c r="Q500" t="n">
        <v>0</v>
      </c>
      <c r="R500" t="n">
        <v>0</v>
      </c>
      <c r="S500" t="n">
        <v>0</v>
      </c>
      <c r="T500" t="n">
        <v>0</v>
      </c>
      <c r="U500" t="n">
        <v>1</v>
      </c>
      <c r="V500" t="n">
        <v>0</v>
      </c>
      <c r="W500" t="n">
        <v>0</v>
      </c>
      <c r="X500" t="n">
        <v>1</v>
      </c>
      <c r="Y500" t="n">
        <v>0</v>
      </c>
      <c r="Z500" t="n">
        <v>0</v>
      </c>
      <c r="AA500" t="n">
        <v>0</v>
      </c>
      <c r="AB500" t="n">
        <v>1</v>
      </c>
      <c r="AC500" t="n">
        <v>0</v>
      </c>
      <c r="AD500" t="n">
        <v>0</v>
      </c>
      <c r="AE500" t="n">
        <v>0</v>
      </c>
      <c r="AF500" t="n">
        <v>0</v>
      </c>
      <c r="AG500" t="n">
        <v>0</v>
      </c>
      <c r="AH500" t="n">
        <v>0</v>
      </c>
      <c r="AI500" t="n">
        <v>0</v>
      </c>
      <c r="AJ500" t="n">
        <v>1</v>
      </c>
      <c r="AK500" t="n">
        <v>0</v>
      </c>
      <c r="AL500" t="n">
        <v>0</v>
      </c>
      <c r="AM500" t="n">
        <v>0</v>
      </c>
      <c r="AN500" t="n">
        <v>0</v>
      </c>
      <c r="AO500" t="n">
        <v>1</v>
      </c>
      <c r="AP500" t="n">
        <v>0</v>
      </c>
      <c r="AQ500" t="n">
        <v>0</v>
      </c>
      <c r="AR500" t="n">
        <v>0</v>
      </c>
      <c r="AS500" t="n">
        <v>0</v>
      </c>
      <c r="AT500" t="n">
        <v>0</v>
      </c>
      <c r="AU500" s="63" t="n">
        <v>43</v>
      </c>
      <c r="AV500" s="64">
        <f>IFERROR(INDEX($B500:$AT500,1,'번호선택_참고표'!$C$55),0)+IFERROR(INDEX($B500:$AT500,1,'번호선택_참고표'!$D$55),0)+IFERROR(INDEX($B500:$AT500,1,'번호선택_참고표'!$E$55),0)+IFERROR(INDEX($B500:$AT500,1,'번호선택_참고표'!$F$55),0)+IFERROR(INDEX($B500:$AT500,1,'번호선택_참고표'!$G$55),0)+IFERROR(INDEX($B500:$AT500,1,'번호선택_참고표'!$H$55),0)</f>
        <v/>
      </c>
      <c r="AW500" s="64">
        <f>IF(OR('번호선택_참고표'!$C$55=$AU500,'번호선택_참고표'!$D$55=$AU500,'번호선택_참고표'!$E$55=$AU500,'번호선택_참고표'!$F$55=$AU500,'번호선택_참고표'!$G$55=$AU500,'번호선택_참고표'!$H$55=$AU500),1,0)</f>
        <v/>
      </c>
      <c r="AX500" s="64">
        <f>IF(AV500=6,6,IF(AND(AV500=5,AW500=1),5,IF(AND(AV500=5,AW500=0),4,IF(AV500=4,3,IF(AV500=3,2,0)))))</f>
        <v/>
      </c>
      <c r="AY500" s="64">
        <f>IF(AV500=6,"1등",IF(AND(AV500=5,AW500=1),"2등",IF(AND(AV500=5,AW500=0),"3등",IF(AV500=4,"4등",IF(AV500=3,"5등","-")))))</f>
        <v/>
      </c>
      <c r="AZ500" s="64">
        <f>AV500*10000+AW500*1000+ROW()</f>
        <v/>
      </c>
      <c r="BB500" s="63" t="inlineStr">
        <is>
          <t>5 20 23 27 35 40</t>
        </is>
      </c>
    </row>
    <row r="501">
      <c r="A501" s="64" t="n">
        <v>500</v>
      </c>
      <c r="B501" t="n">
        <v>0</v>
      </c>
      <c r="C501" t="n">
        <v>0</v>
      </c>
      <c r="D501" t="n">
        <v>1</v>
      </c>
      <c r="E501" t="n">
        <v>1</v>
      </c>
      <c r="F501" t="n">
        <v>0</v>
      </c>
      <c r="G501" t="n">
        <v>0</v>
      </c>
      <c r="H501" t="n">
        <v>0</v>
      </c>
      <c r="I501" t="n">
        <v>0</v>
      </c>
      <c r="J501" t="n">
        <v>0</v>
      </c>
      <c r="K501" t="n">
        <v>0</v>
      </c>
      <c r="L501" t="n">
        <v>0</v>
      </c>
      <c r="M501" t="n">
        <v>1</v>
      </c>
      <c r="N501" t="n">
        <v>0</v>
      </c>
      <c r="O501" t="n">
        <v>0</v>
      </c>
      <c r="P501" t="n">
        <v>0</v>
      </c>
      <c r="Q501" t="n">
        <v>0</v>
      </c>
      <c r="R501" t="n">
        <v>0</v>
      </c>
      <c r="S501" t="n">
        <v>0</v>
      </c>
      <c r="T501" t="n">
        <v>0</v>
      </c>
      <c r="U501" t="n">
        <v>1</v>
      </c>
      <c r="V501" t="n">
        <v>0</v>
      </c>
      <c r="W501" t="n">
        <v>0</v>
      </c>
      <c r="X501" t="n">
        <v>0</v>
      </c>
      <c r="Y501" t="n">
        <v>1</v>
      </c>
      <c r="Z501" t="n">
        <v>0</v>
      </c>
      <c r="AA501" t="n">
        <v>0</v>
      </c>
      <c r="AB501" t="n">
        <v>0</v>
      </c>
      <c r="AC501" t="n">
        <v>0</v>
      </c>
      <c r="AD501" t="n">
        <v>0</v>
      </c>
      <c r="AE501" t="n">
        <v>0</v>
      </c>
      <c r="AF501" t="n">
        <v>0</v>
      </c>
      <c r="AG501" t="n">
        <v>0</v>
      </c>
      <c r="AH501" t="n">
        <v>0</v>
      </c>
      <c r="AI501" t="n">
        <v>1</v>
      </c>
      <c r="AJ501" t="n">
        <v>0</v>
      </c>
      <c r="AK501" t="n">
        <v>0</v>
      </c>
      <c r="AL501" t="n">
        <v>0</v>
      </c>
      <c r="AM501" t="n">
        <v>0</v>
      </c>
      <c r="AN501" t="n">
        <v>0</v>
      </c>
      <c r="AO501" t="n">
        <v>0</v>
      </c>
      <c r="AP501" t="n">
        <v>0</v>
      </c>
      <c r="AQ501" t="n">
        <v>0</v>
      </c>
      <c r="AR501" t="n">
        <v>0</v>
      </c>
      <c r="AS501" t="n">
        <v>0</v>
      </c>
      <c r="AT501" t="n">
        <v>0</v>
      </c>
      <c r="AU501" s="63" t="n">
        <v>41</v>
      </c>
      <c r="AV501" s="64">
        <f>IFERROR(INDEX($B501:$AT501,1,'번호선택_참고표'!$C$55),0)+IFERROR(INDEX($B501:$AT501,1,'번호선택_참고표'!$D$55),0)+IFERROR(INDEX($B501:$AT501,1,'번호선택_참고표'!$E$55),0)+IFERROR(INDEX($B501:$AT501,1,'번호선택_참고표'!$F$55),0)+IFERROR(INDEX($B501:$AT501,1,'번호선택_참고표'!$G$55),0)+IFERROR(INDEX($B501:$AT501,1,'번호선택_참고표'!$H$55),0)</f>
        <v/>
      </c>
      <c r="AW501" s="64">
        <f>IF(OR('번호선택_참고표'!$C$55=$AU501,'번호선택_참고표'!$D$55=$AU501,'번호선택_참고표'!$E$55=$AU501,'번호선택_참고표'!$F$55=$AU501,'번호선택_참고표'!$G$55=$AU501,'번호선택_참고표'!$H$55=$AU501),1,0)</f>
        <v/>
      </c>
      <c r="AX501" s="64">
        <f>IF(AV501=6,6,IF(AND(AV501=5,AW501=1),5,IF(AND(AV501=5,AW501=0),4,IF(AV501=4,3,IF(AV501=3,2,0)))))</f>
        <v/>
      </c>
      <c r="AY501" s="64">
        <f>IF(AV501=6,"1등",IF(AND(AV501=5,AW501=1),"2등",IF(AND(AV501=5,AW501=0),"3등",IF(AV501=4,"4등",IF(AV501=3,"5등","-")))))</f>
        <v/>
      </c>
      <c r="AZ501" s="64">
        <f>AV501*10000+AW501*1000+ROW()</f>
        <v/>
      </c>
      <c r="BB501" s="63" t="inlineStr">
        <is>
          <t>3 4 12 20 24 34</t>
        </is>
      </c>
    </row>
    <row r="502">
      <c r="A502" s="64" t="n">
        <v>501</v>
      </c>
      <c r="B502" t="n">
        <v>1</v>
      </c>
      <c r="C502" t="n">
        <v>0</v>
      </c>
      <c r="D502" t="n">
        <v>0</v>
      </c>
      <c r="E502" t="n">
        <v>1</v>
      </c>
      <c r="F502" t="n">
        <v>0</v>
      </c>
      <c r="G502" t="n">
        <v>0</v>
      </c>
      <c r="H502" t="n">
        <v>0</v>
      </c>
      <c r="I502" t="n">
        <v>0</v>
      </c>
      <c r="J502" t="n">
        <v>0</v>
      </c>
      <c r="K502" t="n">
        <v>1</v>
      </c>
      <c r="L502" t="n">
        <v>0</v>
      </c>
      <c r="M502" t="n">
        <v>0</v>
      </c>
      <c r="N502" t="n">
        <v>0</v>
      </c>
      <c r="O502" t="n">
        <v>0</v>
      </c>
      <c r="P502" t="n">
        <v>0</v>
      </c>
      <c r="Q502" t="n">
        <v>0</v>
      </c>
      <c r="R502" t="n">
        <v>1</v>
      </c>
      <c r="S502" t="n">
        <v>0</v>
      </c>
      <c r="T502" t="n">
        <v>0</v>
      </c>
      <c r="U502" t="n">
        <v>0</v>
      </c>
      <c r="V502" t="n">
        <v>0</v>
      </c>
      <c r="W502" t="n">
        <v>0</v>
      </c>
      <c r="X502" t="n">
        <v>0</v>
      </c>
      <c r="Y502" t="n">
        <v>0</v>
      </c>
      <c r="Z502" t="n">
        <v>0</v>
      </c>
      <c r="AA502" t="n">
        <v>0</v>
      </c>
      <c r="AB502" t="n">
        <v>0</v>
      </c>
      <c r="AC502" t="n">
        <v>0</v>
      </c>
      <c r="AD502" t="n">
        <v>0</v>
      </c>
      <c r="AE502" t="n">
        <v>0</v>
      </c>
      <c r="AF502" t="n">
        <v>1</v>
      </c>
      <c r="AG502" t="n">
        <v>0</v>
      </c>
      <c r="AH502" t="n">
        <v>0</v>
      </c>
      <c r="AI502" t="n">
        <v>0</v>
      </c>
      <c r="AJ502" t="n">
        <v>0</v>
      </c>
      <c r="AK502" t="n">
        <v>0</v>
      </c>
      <c r="AL502" t="n">
        <v>0</v>
      </c>
      <c r="AM502" t="n">
        <v>0</v>
      </c>
      <c r="AN502" t="n">
        <v>0</v>
      </c>
      <c r="AO502" t="n">
        <v>0</v>
      </c>
      <c r="AP502" t="n">
        <v>0</v>
      </c>
      <c r="AQ502" t="n">
        <v>1</v>
      </c>
      <c r="AR502" t="n">
        <v>0</v>
      </c>
      <c r="AS502" t="n">
        <v>0</v>
      </c>
      <c r="AT502" t="n">
        <v>0</v>
      </c>
      <c r="AU502" s="63" t="n">
        <v>2</v>
      </c>
      <c r="AV502" s="64">
        <f>IFERROR(INDEX($B502:$AT502,1,'번호선택_참고표'!$C$55),0)+IFERROR(INDEX($B502:$AT502,1,'번호선택_참고표'!$D$55),0)+IFERROR(INDEX($B502:$AT502,1,'번호선택_참고표'!$E$55),0)+IFERROR(INDEX($B502:$AT502,1,'번호선택_참고표'!$F$55),0)+IFERROR(INDEX($B502:$AT502,1,'번호선택_참고표'!$G$55),0)+IFERROR(INDEX($B502:$AT502,1,'번호선택_참고표'!$H$55),0)</f>
        <v/>
      </c>
      <c r="AW502" s="64">
        <f>IF(OR('번호선택_참고표'!$C$55=$AU502,'번호선택_참고표'!$D$55=$AU502,'번호선택_참고표'!$E$55=$AU502,'번호선택_참고표'!$F$55=$AU502,'번호선택_참고표'!$G$55=$AU502,'번호선택_참고표'!$H$55=$AU502),1,0)</f>
        <v/>
      </c>
      <c r="AX502" s="64">
        <f>IF(AV502=6,6,IF(AND(AV502=5,AW502=1),5,IF(AND(AV502=5,AW502=0),4,IF(AV502=4,3,IF(AV502=3,2,0)))))</f>
        <v/>
      </c>
      <c r="AY502" s="64">
        <f>IF(AV502=6,"1등",IF(AND(AV502=5,AW502=1),"2등",IF(AND(AV502=5,AW502=0),"3등",IF(AV502=4,"4등",IF(AV502=3,"5등","-")))))</f>
        <v/>
      </c>
      <c r="AZ502" s="64">
        <f>AV502*10000+AW502*1000+ROW()</f>
        <v/>
      </c>
      <c r="BB502" s="63" t="inlineStr">
        <is>
          <t>1 4 10 17 31 42</t>
        </is>
      </c>
    </row>
    <row r="503">
      <c r="A503" s="64" t="n">
        <v>502</v>
      </c>
      <c r="B503" t="n">
        <v>0</v>
      </c>
      <c r="C503" t="n">
        <v>0</v>
      </c>
      <c r="D503" t="n">
        <v>0</v>
      </c>
      <c r="E503" t="n">
        <v>0</v>
      </c>
      <c r="F503" t="n">
        <v>0</v>
      </c>
      <c r="G503" t="n">
        <v>1</v>
      </c>
      <c r="H503" t="n">
        <v>0</v>
      </c>
      <c r="I503" t="n">
        <v>0</v>
      </c>
      <c r="J503" t="n">
        <v>0</v>
      </c>
      <c r="K503" t="n">
        <v>0</v>
      </c>
      <c r="L503" t="n">
        <v>0</v>
      </c>
      <c r="M503" t="n">
        <v>0</v>
      </c>
      <c r="N503" t="n">
        <v>0</v>
      </c>
      <c r="O503" t="n">
        <v>0</v>
      </c>
      <c r="P503" t="n">
        <v>0</v>
      </c>
      <c r="Q503" t="n">
        <v>0</v>
      </c>
      <c r="R503" t="n">
        <v>0</v>
      </c>
      <c r="S503" t="n">
        <v>0</v>
      </c>
      <c r="T503" t="n">
        <v>0</v>
      </c>
      <c r="U503" t="n">
        <v>0</v>
      </c>
      <c r="V503" t="n">
        <v>0</v>
      </c>
      <c r="W503" t="n">
        <v>1</v>
      </c>
      <c r="X503" t="n">
        <v>0</v>
      </c>
      <c r="Y503" t="n">
        <v>0</v>
      </c>
      <c r="Z503" t="n">
        <v>0</v>
      </c>
      <c r="AA503" t="n">
        <v>0</v>
      </c>
      <c r="AB503" t="n">
        <v>0</v>
      </c>
      <c r="AC503" t="n">
        <v>1</v>
      </c>
      <c r="AD503" t="n">
        <v>0</v>
      </c>
      <c r="AE503" t="n">
        <v>0</v>
      </c>
      <c r="AF503" t="n">
        <v>0</v>
      </c>
      <c r="AG503" t="n">
        <v>1</v>
      </c>
      <c r="AH503" t="n">
        <v>0</v>
      </c>
      <c r="AI503" t="n">
        <v>1</v>
      </c>
      <c r="AJ503" t="n">
        <v>0</v>
      </c>
      <c r="AK503" t="n">
        <v>0</v>
      </c>
      <c r="AL503" t="n">
        <v>0</v>
      </c>
      <c r="AM503" t="n">
        <v>0</v>
      </c>
      <c r="AN503" t="n">
        <v>0</v>
      </c>
      <c r="AO503" t="n">
        <v>1</v>
      </c>
      <c r="AP503" t="n">
        <v>0</v>
      </c>
      <c r="AQ503" t="n">
        <v>0</v>
      </c>
      <c r="AR503" t="n">
        <v>0</v>
      </c>
      <c r="AS503" t="n">
        <v>0</v>
      </c>
      <c r="AT503" t="n">
        <v>0</v>
      </c>
      <c r="AU503" s="63" t="n">
        <v>26</v>
      </c>
      <c r="AV503" s="64">
        <f>IFERROR(INDEX($B503:$AT503,1,'번호선택_참고표'!$C$55),0)+IFERROR(INDEX($B503:$AT503,1,'번호선택_참고표'!$D$55),0)+IFERROR(INDEX($B503:$AT503,1,'번호선택_참고표'!$E$55),0)+IFERROR(INDEX($B503:$AT503,1,'번호선택_참고표'!$F$55),0)+IFERROR(INDEX($B503:$AT503,1,'번호선택_참고표'!$G$55),0)+IFERROR(INDEX($B503:$AT503,1,'번호선택_참고표'!$H$55),0)</f>
        <v/>
      </c>
      <c r="AW503" s="64">
        <f>IF(OR('번호선택_참고표'!$C$55=$AU503,'번호선택_참고표'!$D$55=$AU503,'번호선택_참고표'!$E$55=$AU503,'번호선택_참고표'!$F$55=$AU503,'번호선택_참고표'!$G$55=$AU503,'번호선택_참고표'!$H$55=$AU503),1,0)</f>
        <v/>
      </c>
      <c r="AX503" s="64">
        <f>IF(AV503=6,6,IF(AND(AV503=5,AW503=1),5,IF(AND(AV503=5,AW503=0),4,IF(AV503=4,3,IF(AV503=3,2,0)))))</f>
        <v/>
      </c>
      <c r="AY503" s="64">
        <f>IF(AV503=6,"1등",IF(AND(AV503=5,AW503=1),"2등",IF(AND(AV503=5,AW503=0),"3등",IF(AV503=4,"4등",IF(AV503=3,"5등","-")))))</f>
        <v/>
      </c>
      <c r="AZ503" s="64">
        <f>AV503*10000+AW503*1000+ROW()</f>
        <v/>
      </c>
      <c r="BB503" s="63" t="inlineStr">
        <is>
          <t>6 22 28 32 34 40</t>
        </is>
      </c>
    </row>
    <row r="504">
      <c r="A504" s="64" t="n">
        <v>503</v>
      </c>
      <c r="B504" t="n">
        <v>1</v>
      </c>
      <c r="C504" t="n">
        <v>0</v>
      </c>
      <c r="D504" t="n">
        <v>0</v>
      </c>
      <c r="E504" t="n">
        <v>0</v>
      </c>
      <c r="F504" t="n">
        <v>1</v>
      </c>
      <c r="G504" t="n">
        <v>0</v>
      </c>
      <c r="H504" t="n">
        <v>0</v>
      </c>
      <c r="I504" t="n">
        <v>0</v>
      </c>
      <c r="J504" t="n">
        <v>0</v>
      </c>
      <c r="K504" t="n">
        <v>0</v>
      </c>
      <c r="L504" t="n">
        <v>0</v>
      </c>
      <c r="M504" t="n">
        <v>0</v>
      </c>
      <c r="N504" t="n">
        <v>0</v>
      </c>
      <c r="O504" t="n">
        <v>0</v>
      </c>
      <c r="P504" t="n">
        <v>0</v>
      </c>
      <c r="Q504" t="n">
        <v>0</v>
      </c>
      <c r="R504" t="n">
        <v>0</v>
      </c>
      <c r="S504" t="n">
        <v>0</v>
      </c>
      <c r="T504" t="n">
        <v>0</v>
      </c>
      <c r="U504" t="n">
        <v>0</v>
      </c>
      <c r="V504" t="n">
        <v>0</v>
      </c>
      <c r="W504" t="n">
        <v>0</v>
      </c>
      <c r="X504" t="n">
        <v>0</v>
      </c>
      <c r="Y504" t="n">
        <v>0</v>
      </c>
      <c r="Z504" t="n">
        <v>0</v>
      </c>
      <c r="AA504" t="n">
        <v>0</v>
      </c>
      <c r="AB504" t="n">
        <v>1</v>
      </c>
      <c r="AC504" t="n">
        <v>0</v>
      </c>
      <c r="AD504" t="n">
        <v>0</v>
      </c>
      <c r="AE504" t="n">
        <v>1</v>
      </c>
      <c r="AF504" t="n">
        <v>0</v>
      </c>
      <c r="AG504" t="n">
        <v>0</v>
      </c>
      <c r="AH504" t="n">
        <v>0</v>
      </c>
      <c r="AI504" t="n">
        <v>1</v>
      </c>
      <c r="AJ504" t="n">
        <v>0</v>
      </c>
      <c r="AK504" t="n">
        <v>1</v>
      </c>
      <c r="AL504" t="n">
        <v>0</v>
      </c>
      <c r="AM504" t="n">
        <v>0</v>
      </c>
      <c r="AN504" t="n">
        <v>0</v>
      </c>
      <c r="AO504" t="n">
        <v>0</v>
      </c>
      <c r="AP504" t="n">
        <v>0</v>
      </c>
      <c r="AQ504" t="n">
        <v>0</v>
      </c>
      <c r="AR504" t="n">
        <v>0</v>
      </c>
      <c r="AS504" t="n">
        <v>0</v>
      </c>
      <c r="AT504" t="n">
        <v>0</v>
      </c>
      <c r="AU504" s="63" t="n">
        <v>40</v>
      </c>
      <c r="AV504" s="64">
        <f>IFERROR(INDEX($B504:$AT504,1,'번호선택_참고표'!$C$55),0)+IFERROR(INDEX($B504:$AT504,1,'번호선택_참고표'!$D$55),0)+IFERROR(INDEX($B504:$AT504,1,'번호선택_참고표'!$E$55),0)+IFERROR(INDEX($B504:$AT504,1,'번호선택_참고표'!$F$55),0)+IFERROR(INDEX($B504:$AT504,1,'번호선택_참고표'!$G$55),0)+IFERROR(INDEX($B504:$AT504,1,'번호선택_참고표'!$H$55),0)</f>
        <v/>
      </c>
      <c r="AW504" s="64">
        <f>IF(OR('번호선택_참고표'!$C$55=$AU504,'번호선택_참고표'!$D$55=$AU504,'번호선택_참고표'!$E$55=$AU504,'번호선택_참고표'!$F$55=$AU504,'번호선택_참고표'!$G$55=$AU504,'번호선택_참고표'!$H$55=$AU504),1,0)</f>
        <v/>
      </c>
      <c r="AX504" s="64">
        <f>IF(AV504=6,6,IF(AND(AV504=5,AW504=1),5,IF(AND(AV504=5,AW504=0),4,IF(AV504=4,3,IF(AV504=3,2,0)))))</f>
        <v/>
      </c>
      <c r="AY504" s="64">
        <f>IF(AV504=6,"1등",IF(AND(AV504=5,AW504=1),"2등",IF(AND(AV504=5,AW504=0),"3등",IF(AV504=4,"4등",IF(AV504=3,"5등","-")))))</f>
        <v/>
      </c>
      <c r="AZ504" s="64">
        <f>AV504*10000+AW504*1000+ROW()</f>
        <v/>
      </c>
      <c r="BB504" s="63" t="inlineStr">
        <is>
          <t>1 5 27 30 34 36</t>
        </is>
      </c>
    </row>
    <row r="505">
      <c r="A505" s="64" t="n">
        <v>504</v>
      </c>
      <c r="B505" t="n">
        <v>0</v>
      </c>
      <c r="C505" t="n">
        <v>0</v>
      </c>
      <c r="D505" t="n">
        <v>0</v>
      </c>
      <c r="E505" t="n">
        <v>0</v>
      </c>
      <c r="F505" t="n">
        <v>0</v>
      </c>
      <c r="G505" t="n">
        <v>1</v>
      </c>
      <c r="H505" t="n">
        <v>0</v>
      </c>
      <c r="I505" t="n">
        <v>0</v>
      </c>
      <c r="J505" t="n">
        <v>0</v>
      </c>
      <c r="K505" t="n">
        <v>0</v>
      </c>
      <c r="L505" t="n">
        <v>0</v>
      </c>
      <c r="M505" t="n">
        <v>0</v>
      </c>
      <c r="N505" t="n">
        <v>0</v>
      </c>
      <c r="O505" t="n">
        <v>1</v>
      </c>
      <c r="P505" t="n">
        <v>0</v>
      </c>
      <c r="Q505" t="n">
        <v>0</v>
      </c>
      <c r="R505" t="n">
        <v>0</v>
      </c>
      <c r="S505" t="n">
        <v>0</v>
      </c>
      <c r="T505" t="n">
        <v>0</v>
      </c>
      <c r="U505" t="n">
        <v>0</v>
      </c>
      <c r="V505" t="n">
        <v>0</v>
      </c>
      <c r="W505" t="n">
        <v>1</v>
      </c>
      <c r="X505" t="n">
        <v>0</v>
      </c>
      <c r="Y505" t="n">
        <v>0</v>
      </c>
      <c r="Z505" t="n">
        <v>0</v>
      </c>
      <c r="AA505" t="n">
        <v>1</v>
      </c>
      <c r="AB505" t="n">
        <v>0</v>
      </c>
      <c r="AC505" t="n">
        <v>0</v>
      </c>
      <c r="AD505" t="n">
        <v>0</v>
      </c>
      <c r="AE505" t="n">
        <v>0</v>
      </c>
      <c r="AF505" t="n">
        <v>0</v>
      </c>
      <c r="AG505" t="n">
        <v>0</v>
      </c>
      <c r="AH505" t="n">
        <v>0</v>
      </c>
      <c r="AI505" t="n">
        <v>0</v>
      </c>
      <c r="AJ505" t="n">
        <v>0</v>
      </c>
      <c r="AK505" t="n">
        <v>0</v>
      </c>
      <c r="AL505" t="n">
        <v>0</v>
      </c>
      <c r="AM505" t="n">
        <v>0</v>
      </c>
      <c r="AN505" t="n">
        <v>0</v>
      </c>
      <c r="AO505" t="n">
        <v>0</v>
      </c>
      <c r="AP505" t="n">
        <v>0</v>
      </c>
      <c r="AQ505" t="n">
        <v>0</v>
      </c>
      <c r="AR505" t="n">
        <v>1</v>
      </c>
      <c r="AS505" t="n">
        <v>1</v>
      </c>
      <c r="AT505" t="n">
        <v>0</v>
      </c>
      <c r="AU505" s="63" t="n">
        <v>31</v>
      </c>
      <c r="AV505" s="64">
        <f>IFERROR(INDEX($B505:$AT505,1,'번호선택_참고표'!$C$55),0)+IFERROR(INDEX($B505:$AT505,1,'번호선택_참고표'!$D$55),0)+IFERROR(INDEX($B505:$AT505,1,'번호선택_참고표'!$E$55),0)+IFERROR(INDEX($B505:$AT505,1,'번호선택_참고표'!$F$55),0)+IFERROR(INDEX($B505:$AT505,1,'번호선택_참고표'!$G$55),0)+IFERROR(INDEX($B505:$AT505,1,'번호선택_참고표'!$H$55),0)</f>
        <v/>
      </c>
      <c r="AW505" s="64">
        <f>IF(OR('번호선택_참고표'!$C$55=$AU505,'번호선택_참고표'!$D$55=$AU505,'번호선택_참고표'!$E$55=$AU505,'번호선택_참고표'!$F$55=$AU505,'번호선택_참고표'!$G$55=$AU505,'번호선택_참고표'!$H$55=$AU505),1,0)</f>
        <v/>
      </c>
      <c r="AX505" s="64">
        <f>IF(AV505=6,6,IF(AND(AV505=5,AW505=1),5,IF(AND(AV505=5,AW505=0),4,IF(AV505=4,3,IF(AV505=3,2,0)))))</f>
        <v/>
      </c>
      <c r="AY505" s="64">
        <f>IF(AV505=6,"1등",IF(AND(AV505=5,AW505=1),"2등",IF(AND(AV505=5,AW505=0),"3등",IF(AV505=4,"4등",IF(AV505=3,"5등","-")))))</f>
        <v/>
      </c>
      <c r="AZ505" s="64">
        <f>AV505*10000+AW505*1000+ROW()</f>
        <v/>
      </c>
      <c r="BB505" s="63" t="inlineStr">
        <is>
          <t>6 14 22 26 43 44</t>
        </is>
      </c>
    </row>
    <row r="506">
      <c r="A506" s="64" t="n">
        <v>505</v>
      </c>
      <c r="B506" t="n">
        <v>0</v>
      </c>
      <c r="C506" t="n">
        <v>0</v>
      </c>
      <c r="D506" t="n">
        <v>0</v>
      </c>
      <c r="E506" t="n">
        <v>0</v>
      </c>
      <c r="F506" t="n">
        <v>0</v>
      </c>
      <c r="G506" t="n">
        <v>0</v>
      </c>
      <c r="H506" t="n">
        <v>1</v>
      </c>
      <c r="I506" t="n">
        <v>0</v>
      </c>
      <c r="J506" t="n">
        <v>0</v>
      </c>
      <c r="K506" t="n">
        <v>0</v>
      </c>
      <c r="L506" t="n">
        <v>0</v>
      </c>
      <c r="M506" t="n">
        <v>0</v>
      </c>
      <c r="N506" t="n">
        <v>0</v>
      </c>
      <c r="O506" t="n">
        <v>0</v>
      </c>
      <c r="P506" t="n">
        <v>0</v>
      </c>
      <c r="Q506" t="n">
        <v>0</v>
      </c>
      <c r="R506" t="n">
        <v>0</v>
      </c>
      <c r="S506" t="n">
        <v>0</v>
      </c>
      <c r="T506" t="n">
        <v>0</v>
      </c>
      <c r="U506" t="n">
        <v>1</v>
      </c>
      <c r="V506" t="n">
        <v>0</v>
      </c>
      <c r="W506" t="n">
        <v>1</v>
      </c>
      <c r="X506" t="n">
        <v>0</v>
      </c>
      <c r="Y506" t="n">
        <v>0</v>
      </c>
      <c r="Z506" t="n">
        <v>1</v>
      </c>
      <c r="AA506" t="n">
        <v>0</v>
      </c>
      <c r="AB506" t="n">
        <v>0</v>
      </c>
      <c r="AC506" t="n">
        <v>0</v>
      </c>
      <c r="AD506" t="n">
        <v>0</v>
      </c>
      <c r="AE506" t="n">
        <v>0</v>
      </c>
      <c r="AF506" t="n">
        <v>0</v>
      </c>
      <c r="AG506" t="n">
        <v>0</v>
      </c>
      <c r="AH506" t="n">
        <v>0</v>
      </c>
      <c r="AI506" t="n">
        <v>0</v>
      </c>
      <c r="AJ506" t="n">
        <v>0</v>
      </c>
      <c r="AK506" t="n">
        <v>0</v>
      </c>
      <c r="AL506" t="n">
        <v>0</v>
      </c>
      <c r="AM506" t="n">
        <v>1</v>
      </c>
      <c r="AN506" t="n">
        <v>0</v>
      </c>
      <c r="AO506" t="n">
        <v>1</v>
      </c>
      <c r="AP506" t="n">
        <v>0</v>
      </c>
      <c r="AQ506" t="n">
        <v>0</v>
      </c>
      <c r="AR506" t="n">
        <v>0</v>
      </c>
      <c r="AS506" t="n">
        <v>0</v>
      </c>
      <c r="AT506" t="n">
        <v>0</v>
      </c>
      <c r="AU506" s="63" t="n">
        <v>44</v>
      </c>
      <c r="AV506" s="64">
        <f>IFERROR(INDEX($B506:$AT506,1,'번호선택_참고표'!$C$55),0)+IFERROR(INDEX($B506:$AT506,1,'번호선택_참고표'!$D$55),0)+IFERROR(INDEX($B506:$AT506,1,'번호선택_참고표'!$E$55),0)+IFERROR(INDEX($B506:$AT506,1,'번호선택_참고표'!$F$55),0)+IFERROR(INDEX($B506:$AT506,1,'번호선택_참고표'!$G$55),0)+IFERROR(INDEX($B506:$AT506,1,'번호선택_참고표'!$H$55),0)</f>
        <v/>
      </c>
      <c r="AW506" s="64">
        <f>IF(OR('번호선택_참고표'!$C$55=$AU506,'번호선택_참고표'!$D$55=$AU506,'번호선택_참고표'!$E$55=$AU506,'번호선택_참고표'!$F$55=$AU506,'번호선택_참고표'!$G$55=$AU506,'번호선택_참고표'!$H$55=$AU506),1,0)</f>
        <v/>
      </c>
      <c r="AX506" s="64">
        <f>IF(AV506=6,6,IF(AND(AV506=5,AW506=1),5,IF(AND(AV506=5,AW506=0),4,IF(AV506=4,3,IF(AV506=3,2,0)))))</f>
        <v/>
      </c>
      <c r="AY506" s="64">
        <f>IF(AV506=6,"1등",IF(AND(AV506=5,AW506=1),"2등",IF(AND(AV506=5,AW506=0),"3등",IF(AV506=4,"4등",IF(AV506=3,"5등","-")))))</f>
        <v/>
      </c>
      <c r="AZ506" s="64">
        <f>AV506*10000+AW506*1000+ROW()</f>
        <v/>
      </c>
      <c r="BB506" s="63" t="inlineStr">
        <is>
          <t>7 20 22 25 38 40</t>
        </is>
      </c>
    </row>
    <row r="507">
      <c r="A507" s="64" t="n">
        <v>506</v>
      </c>
      <c r="B507" t="n">
        <v>0</v>
      </c>
      <c r="C507" t="n">
        <v>0</v>
      </c>
      <c r="D507" t="n">
        <v>0</v>
      </c>
      <c r="E507" t="n">
        <v>0</v>
      </c>
      <c r="F507" t="n">
        <v>0</v>
      </c>
      <c r="G507" t="n">
        <v>1</v>
      </c>
      <c r="H507" t="n">
        <v>0</v>
      </c>
      <c r="I507" t="n">
        <v>0</v>
      </c>
      <c r="J507" t="n">
        <v>1</v>
      </c>
      <c r="K507" t="n">
        <v>0</v>
      </c>
      <c r="L507" t="n">
        <v>1</v>
      </c>
      <c r="M507" t="n">
        <v>0</v>
      </c>
      <c r="N507" t="n">
        <v>0</v>
      </c>
      <c r="O507" t="n">
        <v>0</v>
      </c>
      <c r="P507" t="n">
        <v>0</v>
      </c>
      <c r="Q507" t="n">
        <v>0</v>
      </c>
      <c r="R507" t="n">
        <v>0</v>
      </c>
      <c r="S507" t="n">
        <v>0</v>
      </c>
      <c r="T507" t="n">
        <v>0</v>
      </c>
      <c r="U507" t="n">
        <v>0</v>
      </c>
      <c r="V507" t="n">
        <v>0</v>
      </c>
      <c r="W507" t="n">
        <v>1</v>
      </c>
      <c r="X507" t="n">
        <v>0</v>
      </c>
      <c r="Y507" t="n">
        <v>1</v>
      </c>
      <c r="Z507" t="n">
        <v>0</v>
      </c>
      <c r="AA507" t="n">
        <v>0</v>
      </c>
      <c r="AB507" t="n">
        <v>0</v>
      </c>
      <c r="AC507" t="n">
        <v>0</v>
      </c>
      <c r="AD507" t="n">
        <v>0</v>
      </c>
      <c r="AE507" t="n">
        <v>1</v>
      </c>
      <c r="AF507" t="n">
        <v>0</v>
      </c>
      <c r="AG507" t="n">
        <v>0</v>
      </c>
      <c r="AH507" t="n">
        <v>0</v>
      </c>
      <c r="AI507" t="n">
        <v>0</v>
      </c>
      <c r="AJ507" t="n">
        <v>0</v>
      </c>
      <c r="AK507" t="n">
        <v>0</v>
      </c>
      <c r="AL507" t="n">
        <v>0</v>
      </c>
      <c r="AM507" t="n">
        <v>0</v>
      </c>
      <c r="AN507" t="n">
        <v>0</v>
      </c>
      <c r="AO507" t="n">
        <v>0</v>
      </c>
      <c r="AP507" t="n">
        <v>0</v>
      </c>
      <c r="AQ507" t="n">
        <v>0</v>
      </c>
      <c r="AR507" t="n">
        <v>0</v>
      </c>
      <c r="AS507" t="n">
        <v>0</v>
      </c>
      <c r="AT507" t="n">
        <v>0</v>
      </c>
      <c r="AU507" s="63" t="n">
        <v>31</v>
      </c>
      <c r="AV507" s="64">
        <f>IFERROR(INDEX($B507:$AT507,1,'번호선택_참고표'!$C$55),0)+IFERROR(INDEX($B507:$AT507,1,'번호선택_참고표'!$D$55),0)+IFERROR(INDEX($B507:$AT507,1,'번호선택_참고표'!$E$55),0)+IFERROR(INDEX($B507:$AT507,1,'번호선택_참고표'!$F$55),0)+IFERROR(INDEX($B507:$AT507,1,'번호선택_참고표'!$G$55),0)+IFERROR(INDEX($B507:$AT507,1,'번호선택_참고표'!$H$55),0)</f>
        <v/>
      </c>
      <c r="AW507" s="64">
        <f>IF(OR('번호선택_참고표'!$C$55=$AU507,'번호선택_참고표'!$D$55=$AU507,'번호선택_참고표'!$E$55=$AU507,'번호선택_참고표'!$F$55=$AU507,'번호선택_참고표'!$G$55=$AU507,'번호선택_참고표'!$H$55=$AU507),1,0)</f>
        <v/>
      </c>
      <c r="AX507" s="64">
        <f>IF(AV507=6,6,IF(AND(AV507=5,AW507=1),5,IF(AND(AV507=5,AW507=0),4,IF(AV507=4,3,IF(AV507=3,2,0)))))</f>
        <v/>
      </c>
      <c r="AY507" s="64">
        <f>IF(AV507=6,"1등",IF(AND(AV507=5,AW507=1),"2등",IF(AND(AV507=5,AW507=0),"3등",IF(AV507=4,"4등",IF(AV507=3,"5등","-")))))</f>
        <v/>
      </c>
      <c r="AZ507" s="64">
        <f>AV507*10000+AW507*1000+ROW()</f>
        <v/>
      </c>
      <c r="BB507" s="63" t="inlineStr">
        <is>
          <t>6 9 11 22 24 30</t>
        </is>
      </c>
    </row>
    <row r="508">
      <c r="A508" s="64" t="n">
        <v>507</v>
      </c>
      <c r="B508" t="n">
        <v>0</v>
      </c>
      <c r="C508" t="n">
        <v>0</v>
      </c>
      <c r="D508" t="n">
        <v>0</v>
      </c>
      <c r="E508" t="n">
        <v>0</v>
      </c>
      <c r="F508" t="n">
        <v>0</v>
      </c>
      <c r="G508" t="n">
        <v>0</v>
      </c>
      <c r="H508" t="n">
        <v>0</v>
      </c>
      <c r="I508" t="n">
        <v>0</v>
      </c>
      <c r="J508" t="n">
        <v>0</v>
      </c>
      <c r="K508" t="n">
        <v>0</v>
      </c>
      <c r="L508" t="n">
        <v>0</v>
      </c>
      <c r="M508" t="n">
        <v>1</v>
      </c>
      <c r="N508" t="n">
        <v>1</v>
      </c>
      <c r="O508" t="n">
        <v>0</v>
      </c>
      <c r="P508" t="n">
        <v>0</v>
      </c>
      <c r="Q508" t="n">
        <v>0</v>
      </c>
      <c r="R508" t="n">
        <v>0</v>
      </c>
      <c r="S508" t="n">
        <v>0</v>
      </c>
      <c r="T508" t="n">
        <v>0</v>
      </c>
      <c r="U508" t="n">
        <v>0</v>
      </c>
      <c r="V508" t="n">
        <v>0</v>
      </c>
      <c r="W508" t="n">
        <v>0</v>
      </c>
      <c r="X508" t="n">
        <v>0</v>
      </c>
      <c r="Y508" t="n">
        <v>0</v>
      </c>
      <c r="Z508" t="n">
        <v>0</v>
      </c>
      <c r="AA508" t="n">
        <v>0</v>
      </c>
      <c r="AB508" t="n">
        <v>0</v>
      </c>
      <c r="AC508" t="n">
        <v>0</v>
      </c>
      <c r="AD508" t="n">
        <v>0</v>
      </c>
      <c r="AE508" t="n">
        <v>0</v>
      </c>
      <c r="AF508" t="n">
        <v>0</v>
      </c>
      <c r="AG508" t="n">
        <v>1</v>
      </c>
      <c r="AH508" t="n">
        <v>1</v>
      </c>
      <c r="AI508" t="n">
        <v>0</v>
      </c>
      <c r="AJ508" t="n">
        <v>0</v>
      </c>
      <c r="AK508" t="n">
        <v>0</v>
      </c>
      <c r="AL508" t="n">
        <v>0</v>
      </c>
      <c r="AM508" t="n">
        <v>0</v>
      </c>
      <c r="AN508" t="n">
        <v>0</v>
      </c>
      <c r="AO508" t="n">
        <v>1</v>
      </c>
      <c r="AP508" t="n">
        <v>1</v>
      </c>
      <c r="AQ508" t="n">
        <v>0</v>
      </c>
      <c r="AR508" t="n">
        <v>0</v>
      </c>
      <c r="AS508" t="n">
        <v>0</v>
      </c>
      <c r="AT508" t="n">
        <v>0</v>
      </c>
      <c r="AU508" s="63" t="n">
        <v>4</v>
      </c>
      <c r="AV508" s="64">
        <f>IFERROR(INDEX($B508:$AT508,1,'번호선택_참고표'!$C$55),0)+IFERROR(INDEX($B508:$AT508,1,'번호선택_참고표'!$D$55),0)+IFERROR(INDEX($B508:$AT508,1,'번호선택_참고표'!$E$55),0)+IFERROR(INDEX($B508:$AT508,1,'번호선택_참고표'!$F$55),0)+IFERROR(INDEX($B508:$AT508,1,'번호선택_참고표'!$G$55),0)+IFERROR(INDEX($B508:$AT508,1,'번호선택_참고표'!$H$55),0)</f>
        <v/>
      </c>
      <c r="AW508" s="64">
        <f>IF(OR('번호선택_참고표'!$C$55=$AU508,'번호선택_참고표'!$D$55=$AU508,'번호선택_참고표'!$E$55=$AU508,'번호선택_참고표'!$F$55=$AU508,'번호선택_참고표'!$G$55=$AU508,'번호선택_참고표'!$H$55=$AU508),1,0)</f>
        <v/>
      </c>
      <c r="AX508" s="64">
        <f>IF(AV508=6,6,IF(AND(AV508=5,AW508=1),5,IF(AND(AV508=5,AW508=0),4,IF(AV508=4,3,IF(AV508=3,2,0)))))</f>
        <v/>
      </c>
      <c r="AY508" s="64">
        <f>IF(AV508=6,"1등",IF(AND(AV508=5,AW508=1),"2등",IF(AND(AV508=5,AW508=0),"3등",IF(AV508=4,"4등",IF(AV508=3,"5등","-")))))</f>
        <v/>
      </c>
      <c r="AZ508" s="64">
        <f>AV508*10000+AW508*1000+ROW()</f>
        <v/>
      </c>
      <c r="BB508" s="63" t="inlineStr">
        <is>
          <t>12 13 32 33 40 41</t>
        </is>
      </c>
    </row>
    <row r="509">
      <c r="A509" s="64" t="n">
        <v>508</v>
      </c>
      <c r="B509" t="n">
        <v>0</v>
      </c>
      <c r="C509" t="n">
        <v>0</v>
      </c>
      <c r="D509" t="n">
        <v>0</v>
      </c>
      <c r="E509" t="n">
        <v>0</v>
      </c>
      <c r="F509" t="n">
        <v>1</v>
      </c>
      <c r="G509" t="n">
        <v>0</v>
      </c>
      <c r="H509" t="n">
        <v>0</v>
      </c>
      <c r="I509" t="n">
        <v>0</v>
      </c>
      <c r="J509" t="n">
        <v>0</v>
      </c>
      <c r="K509" t="n">
        <v>0</v>
      </c>
      <c r="L509" t="n">
        <v>0</v>
      </c>
      <c r="M509" t="n">
        <v>0</v>
      </c>
      <c r="N509" t="n">
        <v>0</v>
      </c>
      <c r="O509" t="n">
        <v>0</v>
      </c>
      <c r="P509" t="n">
        <v>0</v>
      </c>
      <c r="Q509" t="n">
        <v>0</v>
      </c>
      <c r="R509" t="n">
        <v>0</v>
      </c>
      <c r="S509" t="n">
        <v>0</v>
      </c>
      <c r="T509" t="n">
        <v>0</v>
      </c>
      <c r="U509" t="n">
        <v>0</v>
      </c>
      <c r="V509" t="n">
        <v>0</v>
      </c>
      <c r="W509" t="n">
        <v>0</v>
      </c>
      <c r="X509" t="n">
        <v>0</v>
      </c>
      <c r="Y509" t="n">
        <v>0</v>
      </c>
      <c r="Z509" t="n">
        <v>0</v>
      </c>
      <c r="AA509" t="n">
        <v>0</v>
      </c>
      <c r="AB509" t="n">
        <v>1</v>
      </c>
      <c r="AC509" t="n">
        <v>0</v>
      </c>
      <c r="AD509" t="n">
        <v>0</v>
      </c>
      <c r="AE509" t="n">
        <v>0</v>
      </c>
      <c r="AF509" t="n">
        <v>1</v>
      </c>
      <c r="AG509" t="n">
        <v>0</v>
      </c>
      <c r="AH509" t="n">
        <v>0</v>
      </c>
      <c r="AI509" t="n">
        <v>1</v>
      </c>
      <c r="AJ509" t="n">
        <v>1</v>
      </c>
      <c r="AK509" t="n">
        <v>0</v>
      </c>
      <c r="AL509" t="n">
        <v>0</v>
      </c>
      <c r="AM509" t="n">
        <v>0</v>
      </c>
      <c r="AN509" t="n">
        <v>0</v>
      </c>
      <c r="AO509" t="n">
        <v>0</v>
      </c>
      <c r="AP509" t="n">
        <v>0</v>
      </c>
      <c r="AQ509" t="n">
        <v>0</v>
      </c>
      <c r="AR509" t="n">
        <v>1</v>
      </c>
      <c r="AS509" t="n">
        <v>0</v>
      </c>
      <c r="AT509" t="n">
        <v>0</v>
      </c>
      <c r="AU509" s="63" t="n">
        <v>37</v>
      </c>
      <c r="AV509" s="64">
        <f>IFERROR(INDEX($B509:$AT509,1,'번호선택_참고표'!$C$55),0)+IFERROR(INDEX($B509:$AT509,1,'번호선택_참고표'!$D$55),0)+IFERROR(INDEX($B509:$AT509,1,'번호선택_참고표'!$E$55),0)+IFERROR(INDEX($B509:$AT509,1,'번호선택_참고표'!$F$55),0)+IFERROR(INDEX($B509:$AT509,1,'번호선택_참고표'!$G$55),0)+IFERROR(INDEX($B509:$AT509,1,'번호선택_참고표'!$H$55),0)</f>
        <v/>
      </c>
      <c r="AW509" s="64">
        <f>IF(OR('번호선택_참고표'!$C$55=$AU509,'번호선택_참고표'!$D$55=$AU509,'번호선택_참고표'!$E$55=$AU509,'번호선택_참고표'!$F$55=$AU509,'번호선택_참고표'!$G$55=$AU509,'번호선택_참고표'!$H$55=$AU509),1,0)</f>
        <v/>
      </c>
      <c r="AX509" s="64">
        <f>IF(AV509=6,6,IF(AND(AV509=5,AW509=1),5,IF(AND(AV509=5,AW509=0),4,IF(AV509=4,3,IF(AV509=3,2,0)))))</f>
        <v/>
      </c>
      <c r="AY509" s="64">
        <f>IF(AV509=6,"1등",IF(AND(AV509=5,AW509=1),"2등",IF(AND(AV509=5,AW509=0),"3등",IF(AV509=4,"4등",IF(AV509=3,"5등","-")))))</f>
        <v/>
      </c>
      <c r="AZ509" s="64">
        <f>AV509*10000+AW509*1000+ROW()</f>
        <v/>
      </c>
      <c r="BB509" s="63" t="inlineStr">
        <is>
          <t>5 27 31 34 35 43</t>
        </is>
      </c>
    </row>
    <row r="510">
      <c r="A510" s="64" t="n">
        <v>509</v>
      </c>
      <c r="B510" t="n">
        <v>0</v>
      </c>
      <c r="C510" t="n">
        <v>0</v>
      </c>
      <c r="D510" t="n">
        <v>0</v>
      </c>
      <c r="E510" t="n">
        <v>0</v>
      </c>
      <c r="F510" t="n">
        <v>0</v>
      </c>
      <c r="G510" t="n">
        <v>0</v>
      </c>
      <c r="H510" t="n">
        <v>0</v>
      </c>
      <c r="I510" t="n">
        <v>0</v>
      </c>
      <c r="J510" t="n">
        <v>0</v>
      </c>
      <c r="K510" t="n">
        <v>0</v>
      </c>
      <c r="L510" t="n">
        <v>0</v>
      </c>
      <c r="M510" t="n">
        <v>1</v>
      </c>
      <c r="N510" t="n">
        <v>0</v>
      </c>
      <c r="O510" t="n">
        <v>0</v>
      </c>
      <c r="P510" t="n">
        <v>0</v>
      </c>
      <c r="Q510" t="n">
        <v>0</v>
      </c>
      <c r="R510" t="n">
        <v>0</v>
      </c>
      <c r="S510" t="n">
        <v>0</v>
      </c>
      <c r="T510" t="n">
        <v>0</v>
      </c>
      <c r="U510" t="n">
        <v>0</v>
      </c>
      <c r="V510" t="n">
        <v>0</v>
      </c>
      <c r="W510" t="n">
        <v>0</v>
      </c>
      <c r="X510" t="n">
        <v>0</v>
      </c>
      <c r="Y510" t="n">
        <v>0</v>
      </c>
      <c r="Z510" t="n">
        <v>1</v>
      </c>
      <c r="AA510" t="n">
        <v>0</v>
      </c>
      <c r="AB510" t="n">
        <v>0</v>
      </c>
      <c r="AC510" t="n">
        <v>0</v>
      </c>
      <c r="AD510" t="n">
        <v>1</v>
      </c>
      <c r="AE510" t="n">
        <v>0</v>
      </c>
      <c r="AF510" t="n">
        <v>0</v>
      </c>
      <c r="AG510" t="n">
        <v>0</v>
      </c>
      <c r="AH510" t="n">
        <v>0</v>
      </c>
      <c r="AI510" t="n">
        <v>0</v>
      </c>
      <c r="AJ510" t="n">
        <v>1</v>
      </c>
      <c r="AK510" t="n">
        <v>0</v>
      </c>
      <c r="AL510" t="n">
        <v>0</v>
      </c>
      <c r="AM510" t="n">
        <v>0</v>
      </c>
      <c r="AN510" t="n">
        <v>0</v>
      </c>
      <c r="AO510" t="n">
        <v>0</v>
      </c>
      <c r="AP510" t="n">
        <v>0</v>
      </c>
      <c r="AQ510" t="n">
        <v>1</v>
      </c>
      <c r="AR510" t="n">
        <v>1</v>
      </c>
      <c r="AS510" t="n">
        <v>0</v>
      </c>
      <c r="AT510" t="n">
        <v>0</v>
      </c>
      <c r="AU510" s="63" t="n">
        <v>24</v>
      </c>
      <c r="AV510" s="64">
        <f>IFERROR(INDEX($B510:$AT510,1,'번호선택_참고표'!$C$55),0)+IFERROR(INDEX($B510:$AT510,1,'번호선택_참고표'!$D$55),0)+IFERROR(INDEX($B510:$AT510,1,'번호선택_참고표'!$E$55),0)+IFERROR(INDEX($B510:$AT510,1,'번호선택_참고표'!$F$55),0)+IFERROR(INDEX($B510:$AT510,1,'번호선택_참고표'!$G$55),0)+IFERROR(INDEX($B510:$AT510,1,'번호선택_참고표'!$H$55),0)</f>
        <v/>
      </c>
      <c r="AW510" s="64">
        <f>IF(OR('번호선택_참고표'!$C$55=$AU510,'번호선택_참고표'!$D$55=$AU510,'번호선택_참고표'!$E$55=$AU510,'번호선택_참고표'!$F$55=$AU510,'번호선택_참고표'!$G$55=$AU510,'번호선택_참고표'!$H$55=$AU510),1,0)</f>
        <v/>
      </c>
      <c r="AX510" s="64">
        <f>IF(AV510=6,6,IF(AND(AV510=5,AW510=1),5,IF(AND(AV510=5,AW510=0),4,IF(AV510=4,3,IF(AV510=3,2,0)))))</f>
        <v/>
      </c>
      <c r="AY510" s="64">
        <f>IF(AV510=6,"1등",IF(AND(AV510=5,AW510=1),"2등",IF(AND(AV510=5,AW510=0),"3등",IF(AV510=4,"4등",IF(AV510=3,"5등","-")))))</f>
        <v/>
      </c>
      <c r="AZ510" s="64">
        <f>AV510*10000+AW510*1000+ROW()</f>
        <v/>
      </c>
      <c r="BB510" s="63" t="inlineStr">
        <is>
          <t>12 25 29 35 42 43</t>
        </is>
      </c>
    </row>
    <row r="511">
      <c r="A511" s="64" t="n">
        <v>510</v>
      </c>
      <c r="B511" t="n">
        <v>0</v>
      </c>
      <c r="C511" t="n">
        <v>0</v>
      </c>
      <c r="D511" t="n">
        <v>0</v>
      </c>
      <c r="E511" t="n">
        <v>0</v>
      </c>
      <c r="F511" t="n">
        <v>0</v>
      </c>
      <c r="G511" t="n">
        <v>0</v>
      </c>
      <c r="H511" t="n">
        <v>0</v>
      </c>
      <c r="I511" t="n">
        <v>0</v>
      </c>
      <c r="J511" t="n">
        <v>0</v>
      </c>
      <c r="K511" t="n">
        <v>0</v>
      </c>
      <c r="L511" t="n">
        <v>0</v>
      </c>
      <c r="M511" t="n">
        <v>1</v>
      </c>
      <c r="N511" t="n">
        <v>0</v>
      </c>
      <c r="O511" t="n">
        <v>0</v>
      </c>
      <c r="P511" t="n">
        <v>0</v>
      </c>
      <c r="Q511" t="n">
        <v>0</v>
      </c>
      <c r="R511" t="n">
        <v>0</v>
      </c>
      <c r="S511" t="n">
        <v>0</v>
      </c>
      <c r="T511" t="n">
        <v>0</v>
      </c>
      <c r="U511" t="n">
        <v>0</v>
      </c>
      <c r="V511" t="n">
        <v>0</v>
      </c>
      <c r="W511" t="n">
        <v>0</v>
      </c>
      <c r="X511" t="n">
        <v>0</v>
      </c>
      <c r="Y511" t="n">
        <v>0</v>
      </c>
      <c r="Z511" t="n">
        <v>0</v>
      </c>
      <c r="AA511" t="n">
        <v>0</v>
      </c>
      <c r="AB511" t="n">
        <v>0</v>
      </c>
      <c r="AC511" t="n">
        <v>0</v>
      </c>
      <c r="AD511" t="n">
        <v>1</v>
      </c>
      <c r="AE511" t="n">
        <v>0</v>
      </c>
      <c r="AF511" t="n">
        <v>0</v>
      </c>
      <c r="AG511" t="n">
        <v>1</v>
      </c>
      <c r="AH511" t="n">
        <v>1</v>
      </c>
      <c r="AI511" t="n">
        <v>0</v>
      </c>
      <c r="AJ511" t="n">
        <v>0</v>
      </c>
      <c r="AK511" t="n">
        <v>0</v>
      </c>
      <c r="AL511" t="n">
        <v>0</v>
      </c>
      <c r="AM511" t="n">
        <v>0</v>
      </c>
      <c r="AN511" t="n">
        <v>1</v>
      </c>
      <c r="AO511" t="n">
        <v>1</v>
      </c>
      <c r="AP511" t="n">
        <v>0</v>
      </c>
      <c r="AQ511" t="n">
        <v>0</v>
      </c>
      <c r="AR511" t="n">
        <v>0</v>
      </c>
      <c r="AS511" t="n">
        <v>0</v>
      </c>
      <c r="AT511" t="n">
        <v>0</v>
      </c>
      <c r="AU511" s="63" t="n">
        <v>42</v>
      </c>
      <c r="AV511" s="64">
        <f>IFERROR(INDEX($B511:$AT511,1,'번호선택_참고표'!$C$55),0)+IFERROR(INDEX($B511:$AT511,1,'번호선택_참고표'!$D$55),0)+IFERROR(INDEX($B511:$AT511,1,'번호선택_참고표'!$E$55),0)+IFERROR(INDEX($B511:$AT511,1,'번호선택_참고표'!$F$55),0)+IFERROR(INDEX($B511:$AT511,1,'번호선택_참고표'!$G$55),0)+IFERROR(INDEX($B511:$AT511,1,'번호선택_참고표'!$H$55),0)</f>
        <v/>
      </c>
      <c r="AW511" s="64">
        <f>IF(OR('번호선택_참고표'!$C$55=$AU511,'번호선택_참고표'!$D$55=$AU511,'번호선택_참고표'!$E$55=$AU511,'번호선택_참고표'!$F$55=$AU511,'번호선택_참고표'!$G$55=$AU511,'번호선택_참고표'!$H$55=$AU511),1,0)</f>
        <v/>
      </c>
      <c r="AX511" s="64">
        <f>IF(AV511=6,6,IF(AND(AV511=5,AW511=1),5,IF(AND(AV511=5,AW511=0),4,IF(AV511=4,3,IF(AV511=3,2,0)))))</f>
        <v/>
      </c>
      <c r="AY511" s="64">
        <f>IF(AV511=6,"1등",IF(AND(AV511=5,AW511=1),"2등",IF(AND(AV511=5,AW511=0),"3등",IF(AV511=4,"4등",IF(AV511=3,"5등","-")))))</f>
        <v/>
      </c>
      <c r="AZ511" s="64">
        <f>AV511*10000+AW511*1000+ROW()</f>
        <v/>
      </c>
      <c r="BB511" s="63" t="inlineStr">
        <is>
          <t>12 29 32 33 39 40</t>
        </is>
      </c>
    </row>
    <row r="512">
      <c r="A512" s="64" t="n">
        <v>511</v>
      </c>
      <c r="B512" t="n">
        <v>0</v>
      </c>
      <c r="C512" t="n">
        <v>0</v>
      </c>
      <c r="D512" t="n">
        <v>1</v>
      </c>
      <c r="E512" t="n">
        <v>0</v>
      </c>
      <c r="F512" t="n">
        <v>0</v>
      </c>
      <c r="G512" t="n">
        <v>0</v>
      </c>
      <c r="H512" t="n">
        <v>1</v>
      </c>
      <c r="I512" t="n">
        <v>0</v>
      </c>
      <c r="J512" t="n">
        <v>0</v>
      </c>
      <c r="K512" t="n">
        <v>0</v>
      </c>
      <c r="L512" t="n">
        <v>0</v>
      </c>
      <c r="M512" t="n">
        <v>0</v>
      </c>
      <c r="N512" t="n">
        <v>0</v>
      </c>
      <c r="O512" t="n">
        <v>1</v>
      </c>
      <c r="P512" t="n">
        <v>0</v>
      </c>
      <c r="Q512" t="n">
        <v>0</v>
      </c>
      <c r="R512" t="n">
        <v>0</v>
      </c>
      <c r="S512" t="n">
        <v>0</v>
      </c>
      <c r="T512" t="n">
        <v>0</v>
      </c>
      <c r="U512" t="n">
        <v>0</v>
      </c>
      <c r="V512" t="n">
        <v>0</v>
      </c>
      <c r="W512" t="n">
        <v>0</v>
      </c>
      <c r="X512" t="n">
        <v>1</v>
      </c>
      <c r="Y512" t="n">
        <v>0</v>
      </c>
      <c r="Z512" t="n">
        <v>0</v>
      </c>
      <c r="AA512" t="n">
        <v>1</v>
      </c>
      <c r="AB512" t="n">
        <v>0</v>
      </c>
      <c r="AC512" t="n">
        <v>0</v>
      </c>
      <c r="AD512" t="n">
        <v>0</v>
      </c>
      <c r="AE512" t="n">
        <v>0</v>
      </c>
      <c r="AF512" t="n">
        <v>0</v>
      </c>
      <c r="AG512" t="n">
        <v>0</v>
      </c>
      <c r="AH512" t="n">
        <v>0</v>
      </c>
      <c r="AI512" t="n">
        <v>0</v>
      </c>
      <c r="AJ512" t="n">
        <v>0</v>
      </c>
      <c r="AK512" t="n">
        <v>0</v>
      </c>
      <c r="AL512" t="n">
        <v>0</v>
      </c>
      <c r="AM512" t="n">
        <v>0</v>
      </c>
      <c r="AN512" t="n">
        <v>0</v>
      </c>
      <c r="AO512" t="n">
        <v>0</v>
      </c>
      <c r="AP512" t="n">
        <v>0</v>
      </c>
      <c r="AQ512" t="n">
        <v>1</v>
      </c>
      <c r="AR512" t="n">
        <v>0</v>
      </c>
      <c r="AS512" t="n">
        <v>0</v>
      </c>
      <c r="AT512" t="n">
        <v>0</v>
      </c>
      <c r="AU512" s="63" t="n">
        <v>24</v>
      </c>
      <c r="AV512" s="64">
        <f>IFERROR(INDEX($B512:$AT512,1,'번호선택_참고표'!$C$55),0)+IFERROR(INDEX($B512:$AT512,1,'번호선택_참고표'!$D$55),0)+IFERROR(INDEX($B512:$AT512,1,'번호선택_참고표'!$E$55),0)+IFERROR(INDEX($B512:$AT512,1,'번호선택_참고표'!$F$55),0)+IFERROR(INDEX($B512:$AT512,1,'번호선택_참고표'!$G$55),0)+IFERROR(INDEX($B512:$AT512,1,'번호선택_참고표'!$H$55),0)</f>
        <v/>
      </c>
      <c r="AW512" s="64">
        <f>IF(OR('번호선택_참고표'!$C$55=$AU512,'번호선택_참고표'!$D$55=$AU512,'번호선택_참고표'!$E$55=$AU512,'번호선택_참고표'!$F$55=$AU512,'번호선택_참고표'!$G$55=$AU512,'번호선택_참고표'!$H$55=$AU512),1,0)</f>
        <v/>
      </c>
      <c r="AX512" s="64">
        <f>IF(AV512=6,6,IF(AND(AV512=5,AW512=1),5,IF(AND(AV512=5,AW512=0),4,IF(AV512=4,3,IF(AV512=3,2,0)))))</f>
        <v/>
      </c>
      <c r="AY512" s="64">
        <f>IF(AV512=6,"1등",IF(AND(AV512=5,AW512=1),"2등",IF(AND(AV512=5,AW512=0),"3등",IF(AV512=4,"4등",IF(AV512=3,"5등","-")))))</f>
        <v/>
      </c>
      <c r="AZ512" s="64">
        <f>AV512*10000+AW512*1000+ROW()</f>
        <v/>
      </c>
      <c r="BB512" s="63" t="inlineStr">
        <is>
          <t>3 7 14 23 26 42</t>
        </is>
      </c>
    </row>
    <row r="513">
      <c r="A513" s="64" t="n">
        <v>512</v>
      </c>
      <c r="B513" t="n">
        <v>0</v>
      </c>
      <c r="C513" t="n">
        <v>0</v>
      </c>
      <c r="D513" t="n">
        <v>0</v>
      </c>
      <c r="E513" t="n">
        <v>1</v>
      </c>
      <c r="F513" t="n">
        <v>1</v>
      </c>
      <c r="G513" t="n">
        <v>0</v>
      </c>
      <c r="H513" t="n">
        <v>0</v>
      </c>
      <c r="I513" t="n">
        <v>0</v>
      </c>
      <c r="J513" t="n">
        <v>1</v>
      </c>
      <c r="K513" t="n">
        <v>0</v>
      </c>
      <c r="L513" t="n">
        <v>0</v>
      </c>
      <c r="M513" t="n">
        <v>0</v>
      </c>
      <c r="N513" t="n">
        <v>1</v>
      </c>
      <c r="O513" t="n">
        <v>0</v>
      </c>
      <c r="P513" t="n">
        <v>0</v>
      </c>
      <c r="Q513" t="n">
        <v>0</v>
      </c>
      <c r="R513" t="n">
        <v>0</v>
      </c>
      <c r="S513" t="n">
        <v>0</v>
      </c>
      <c r="T513" t="n">
        <v>0</v>
      </c>
      <c r="U513" t="n">
        <v>0</v>
      </c>
      <c r="V513" t="n">
        <v>0</v>
      </c>
      <c r="W513" t="n">
        <v>0</v>
      </c>
      <c r="X513" t="n">
        <v>0</v>
      </c>
      <c r="Y513" t="n">
        <v>0</v>
      </c>
      <c r="Z513" t="n">
        <v>0</v>
      </c>
      <c r="AA513" t="n">
        <v>1</v>
      </c>
      <c r="AB513" t="n">
        <v>1</v>
      </c>
      <c r="AC513" t="n">
        <v>0</v>
      </c>
      <c r="AD513" t="n">
        <v>0</v>
      </c>
      <c r="AE513" t="n">
        <v>0</v>
      </c>
      <c r="AF513" t="n">
        <v>0</v>
      </c>
      <c r="AG513" t="n">
        <v>0</v>
      </c>
      <c r="AH513" t="n">
        <v>0</v>
      </c>
      <c r="AI513" t="n">
        <v>0</v>
      </c>
      <c r="AJ513" t="n">
        <v>0</v>
      </c>
      <c r="AK513" t="n">
        <v>0</v>
      </c>
      <c r="AL513" t="n">
        <v>0</v>
      </c>
      <c r="AM513" t="n">
        <v>0</v>
      </c>
      <c r="AN513" t="n">
        <v>0</v>
      </c>
      <c r="AO513" t="n">
        <v>0</v>
      </c>
      <c r="AP513" t="n">
        <v>0</v>
      </c>
      <c r="AQ513" t="n">
        <v>0</v>
      </c>
      <c r="AR513" t="n">
        <v>0</v>
      </c>
      <c r="AS513" t="n">
        <v>0</v>
      </c>
      <c r="AT513" t="n">
        <v>0</v>
      </c>
      <c r="AU513" s="63" t="n">
        <v>1</v>
      </c>
      <c r="AV513" s="64">
        <f>IFERROR(INDEX($B513:$AT513,1,'번호선택_참고표'!$C$55),0)+IFERROR(INDEX($B513:$AT513,1,'번호선택_참고표'!$D$55),0)+IFERROR(INDEX($B513:$AT513,1,'번호선택_참고표'!$E$55),0)+IFERROR(INDEX($B513:$AT513,1,'번호선택_참고표'!$F$55),0)+IFERROR(INDEX($B513:$AT513,1,'번호선택_참고표'!$G$55),0)+IFERROR(INDEX($B513:$AT513,1,'번호선택_참고표'!$H$55),0)</f>
        <v/>
      </c>
      <c r="AW513" s="64">
        <f>IF(OR('번호선택_참고표'!$C$55=$AU513,'번호선택_참고표'!$D$55=$AU513,'번호선택_참고표'!$E$55=$AU513,'번호선택_참고표'!$F$55=$AU513,'번호선택_참고표'!$G$55=$AU513,'번호선택_참고표'!$H$55=$AU513),1,0)</f>
        <v/>
      </c>
      <c r="AX513" s="64">
        <f>IF(AV513=6,6,IF(AND(AV513=5,AW513=1),5,IF(AND(AV513=5,AW513=0),4,IF(AV513=4,3,IF(AV513=3,2,0)))))</f>
        <v/>
      </c>
      <c r="AY513" s="64">
        <f>IF(AV513=6,"1등",IF(AND(AV513=5,AW513=1),"2등",IF(AND(AV513=5,AW513=0),"3등",IF(AV513=4,"4등",IF(AV513=3,"5등","-")))))</f>
        <v/>
      </c>
      <c r="AZ513" s="64">
        <f>AV513*10000+AW513*1000+ROW()</f>
        <v/>
      </c>
      <c r="BB513" s="63" t="inlineStr">
        <is>
          <t>4 5 9 13 26 27</t>
        </is>
      </c>
    </row>
    <row r="514">
      <c r="A514" s="64" t="n">
        <v>513</v>
      </c>
      <c r="B514" t="n">
        <v>0</v>
      </c>
      <c r="C514" t="n">
        <v>0</v>
      </c>
      <c r="D514" t="n">
        <v>0</v>
      </c>
      <c r="E514" t="n">
        <v>0</v>
      </c>
      <c r="F514" t="n">
        <v>1</v>
      </c>
      <c r="G514" t="n">
        <v>0</v>
      </c>
      <c r="H514" t="n">
        <v>0</v>
      </c>
      <c r="I514" t="n">
        <v>1</v>
      </c>
      <c r="J514" t="n">
        <v>0</v>
      </c>
      <c r="K514" t="n">
        <v>0</v>
      </c>
      <c r="L514" t="n">
        <v>0</v>
      </c>
      <c r="M514" t="n">
        <v>0</v>
      </c>
      <c r="N514" t="n">
        <v>0</v>
      </c>
      <c r="O514" t="n">
        <v>0</v>
      </c>
      <c r="P514" t="n">
        <v>0</v>
      </c>
      <c r="Q514" t="n">
        <v>0</v>
      </c>
      <c r="R514" t="n">
        <v>0</v>
      </c>
      <c r="S514" t="n">
        <v>0</v>
      </c>
      <c r="T514" t="n">
        <v>0</v>
      </c>
      <c r="U514" t="n">
        <v>0</v>
      </c>
      <c r="V514" t="n">
        <v>1</v>
      </c>
      <c r="W514" t="n">
        <v>0</v>
      </c>
      <c r="X514" t="n">
        <v>1</v>
      </c>
      <c r="Y514" t="n">
        <v>0</v>
      </c>
      <c r="Z514" t="n">
        <v>0</v>
      </c>
      <c r="AA514" t="n">
        <v>0</v>
      </c>
      <c r="AB514" t="n">
        <v>1</v>
      </c>
      <c r="AC514" t="n">
        <v>0</v>
      </c>
      <c r="AD514" t="n">
        <v>0</v>
      </c>
      <c r="AE514" t="n">
        <v>0</v>
      </c>
      <c r="AF514" t="n">
        <v>0</v>
      </c>
      <c r="AG514" t="n">
        <v>0</v>
      </c>
      <c r="AH514" t="n">
        <v>1</v>
      </c>
      <c r="AI514" t="n">
        <v>0</v>
      </c>
      <c r="AJ514" t="n">
        <v>0</v>
      </c>
      <c r="AK514" t="n">
        <v>0</v>
      </c>
      <c r="AL514" t="n">
        <v>0</v>
      </c>
      <c r="AM514" t="n">
        <v>0</v>
      </c>
      <c r="AN514" t="n">
        <v>0</v>
      </c>
      <c r="AO514" t="n">
        <v>0</v>
      </c>
      <c r="AP514" t="n">
        <v>0</v>
      </c>
      <c r="AQ514" t="n">
        <v>0</v>
      </c>
      <c r="AR514" t="n">
        <v>0</v>
      </c>
      <c r="AS514" t="n">
        <v>0</v>
      </c>
      <c r="AT514" t="n">
        <v>0</v>
      </c>
      <c r="AU514" s="63" t="n">
        <v>12</v>
      </c>
      <c r="AV514" s="64">
        <f>IFERROR(INDEX($B514:$AT514,1,'번호선택_참고표'!$C$55),0)+IFERROR(INDEX($B514:$AT514,1,'번호선택_참고표'!$D$55),0)+IFERROR(INDEX($B514:$AT514,1,'번호선택_참고표'!$E$55),0)+IFERROR(INDEX($B514:$AT514,1,'번호선택_참고표'!$F$55),0)+IFERROR(INDEX($B514:$AT514,1,'번호선택_참고표'!$G$55),0)+IFERROR(INDEX($B514:$AT514,1,'번호선택_참고표'!$H$55),0)</f>
        <v/>
      </c>
      <c r="AW514" s="64">
        <f>IF(OR('번호선택_참고표'!$C$55=$AU514,'번호선택_참고표'!$D$55=$AU514,'번호선택_참고표'!$E$55=$AU514,'번호선택_참고표'!$F$55=$AU514,'번호선택_참고표'!$G$55=$AU514,'번호선택_참고표'!$H$55=$AU514),1,0)</f>
        <v/>
      </c>
      <c r="AX514" s="64">
        <f>IF(AV514=6,6,IF(AND(AV514=5,AW514=1),5,IF(AND(AV514=5,AW514=0),4,IF(AV514=4,3,IF(AV514=3,2,0)))))</f>
        <v/>
      </c>
      <c r="AY514" s="64">
        <f>IF(AV514=6,"1등",IF(AND(AV514=5,AW514=1),"2등",IF(AND(AV514=5,AW514=0),"3등",IF(AV514=4,"4등",IF(AV514=3,"5등","-")))))</f>
        <v/>
      </c>
      <c r="AZ514" s="64">
        <f>AV514*10000+AW514*1000+ROW()</f>
        <v/>
      </c>
      <c r="BB514" s="63" t="inlineStr">
        <is>
          <t>5 8 21 23 27 33</t>
        </is>
      </c>
    </row>
    <row r="515">
      <c r="A515" s="64" t="n">
        <v>514</v>
      </c>
      <c r="B515" t="n">
        <v>1</v>
      </c>
      <c r="C515" t="n">
        <v>0</v>
      </c>
      <c r="D515" t="n">
        <v>0</v>
      </c>
      <c r="E515" t="n">
        <v>0</v>
      </c>
      <c r="F515" t="n">
        <v>0</v>
      </c>
      <c r="G515" t="n">
        <v>0</v>
      </c>
      <c r="H515" t="n">
        <v>0</v>
      </c>
      <c r="I515" t="n">
        <v>0</v>
      </c>
      <c r="J515" t="n">
        <v>0</v>
      </c>
      <c r="K515" t="n">
        <v>0</v>
      </c>
      <c r="L515" t="n">
        <v>0</v>
      </c>
      <c r="M515" t="n">
        <v>0</v>
      </c>
      <c r="N515" t="n">
        <v>0</v>
      </c>
      <c r="O515" t="n">
        <v>0</v>
      </c>
      <c r="P515" t="n">
        <v>1</v>
      </c>
      <c r="Q515" t="n">
        <v>0</v>
      </c>
      <c r="R515" t="n">
        <v>0</v>
      </c>
      <c r="S515" t="n">
        <v>0</v>
      </c>
      <c r="T515" t="n">
        <v>0</v>
      </c>
      <c r="U515" t="n">
        <v>1</v>
      </c>
      <c r="V515" t="n">
        <v>0</v>
      </c>
      <c r="W515" t="n">
        <v>0</v>
      </c>
      <c r="X515" t="n">
        <v>0</v>
      </c>
      <c r="Y515" t="n">
        <v>0</v>
      </c>
      <c r="Z515" t="n">
        <v>0</v>
      </c>
      <c r="AA515" t="n">
        <v>1</v>
      </c>
      <c r="AB515" t="n">
        <v>0</v>
      </c>
      <c r="AC515" t="n">
        <v>0</v>
      </c>
      <c r="AD515" t="n">
        <v>0</v>
      </c>
      <c r="AE515" t="n">
        <v>0</v>
      </c>
      <c r="AF515" t="n">
        <v>0</v>
      </c>
      <c r="AG515" t="n">
        <v>0</v>
      </c>
      <c r="AH515" t="n">
        <v>0</v>
      </c>
      <c r="AI515" t="n">
        <v>0</v>
      </c>
      <c r="AJ515" t="n">
        <v>1</v>
      </c>
      <c r="AK515" t="n">
        <v>0</v>
      </c>
      <c r="AL515" t="n">
        <v>0</v>
      </c>
      <c r="AM515" t="n">
        <v>0</v>
      </c>
      <c r="AN515" t="n">
        <v>0</v>
      </c>
      <c r="AO515" t="n">
        <v>0</v>
      </c>
      <c r="AP515" t="n">
        <v>0</v>
      </c>
      <c r="AQ515" t="n">
        <v>1</v>
      </c>
      <c r="AR515" t="n">
        <v>0</v>
      </c>
      <c r="AS515" t="n">
        <v>0</v>
      </c>
      <c r="AT515" t="n">
        <v>0</v>
      </c>
      <c r="AU515" s="63" t="n">
        <v>9</v>
      </c>
      <c r="AV515" s="64">
        <f>IFERROR(INDEX($B515:$AT515,1,'번호선택_참고표'!$C$55),0)+IFERROR(INDEX($B515:$AT515,1,'번호선택_참고표'!$D$55),0)+IFERROR(INDEX($B515:$AT515,1,'번호선택_참고표'!$E$55),0)+IFERROR(INDEX($B515:$AT515,1,'번호선택_참고표'!$F$55),0)+IFERROR(INDEX($B515:$AT515,1,'번호선택_참고표'!$G$55),0)+IFERROR(INDEX($B515:$AT515,1,'번호선택_참고표'!$H$55),0)</f>
        <v/>
      </c>
      <c r="AW515" s="64">
        <f>IF(OR('번호선택_참고표'!$C$55=$AU515,'번호선택_참고표'!$D$55=$AU515,'번호선택_참고표'!$E$55=$AU515,'번호선택_참고표'!$F$55=$AU515,'번호선택_참고표'!$G$55=$AU515,'번호선택_참고표'!$H$55=$AU515),1,0)</f>
        <v/>
      </c>
      <c r="AX515" s="64">
        <f>IF(AV515=6,6,IF(AND(AV515=5,AW515=1),5,IF(AND(AV515=5,AW515=0),4,IF(AV515=4,3,IF(AV515=3,2,0)))))</f>
        <v/>
      </c>
      <c r="AY515" s="64">
        <f>IF(AV515=6,"1등",IF(AND(AV515=5,AW515=1),"2등",IF(AND(AV515=5,AW515=0),"3등",IF(AV515=4,"4등",IF(AV515=3,"5등","-")))))</f>
        <v/>
      </c>
      <c r="AZ515" s="64">
        <f>AV515*10000+AW515*1000+ROW()</f>
        <v/>
      </c>
      <c r="BB515" s="63" t="inlineStr">
        <is>
          <t>1 15 20 26 35 42</t>
        </is>
      </c>
    </row>
    <row r="516">
      <c r="A516" s="64" t="n">
        <v>515</v>
      </c>
      <c r="B516" t="n">
        <v>0</v>
      </c>
      <c r="C516" t="n">
        <v>1</v>
      </c>
      <c r="D516" t="n">
        <v>0</v>
      </c>
      <c r="E516" t="n">
        <v>0</v>
      </c>
      <c r="F516" t="n">
        <v>0</v>
      </c>
      <c r="G516" t="n">
        <v>0</v>
      </c>
      <c r="H516" t="n">
        <v>0</v>
      </c>
      <c r="I516" t="n">
        <v>0</v>
      </c>
      <c r="J516" t="n">
        <v>0</v>
      </c>
      <c r="K516" t="n">
        <v>0</v>
      </c>
      <c r="L516" t="n">
        <v>1</v>
      </c>
      <c r="M516" t="n">
        <v>1</v>
      </c>
      <c r="N516" t="n">
        <v>0</v>
      </c>
      <c r="O516" t="n">
        <v>0</v>
      </c>
      <c r="P516" t="n">
        <v>1</v>
      </c>
      <c r="Q516" t="n">
        <v>0</v>
      </c>
      <c r="R516" t="n">
        <v>0</v>
      </c>
      <c r="S516" t="n">
        <v>0</v>
      </c>
      <c r="T516" t="n">
        <v>0</v>
      </c>
      <c r="U516" t="n">
        <v>0</v>
      </c>
      <c r="V516" t="n">
        <v>0</v>
      </c>
      <c r="W516" t="n">
        <v>0</v>
      </c>
      <c r="X516" t="n">
        <v>1</v>
      </c>
      <c r="Y516" t="n">
        <v>0</v>
      </c>
      <c r="Z516" t="n">
        <v>0</v>
      </c>
      <c r="AA516" t="n">
        <v>0</v>
      </c>
      <c r="AB516" t="n">
        <v>0</v>
      </c>
      <c r="AC516" t="n">
        <v>0</v>
      </c>
      <c r="AD516" t="n">
        <v>0</v>
      </c>
      <c r="AE516" t="n">
        <v>0</v>
      </c>
      <c r="AF516" t="n">
        <v>0</v>
      </c>
      <c r="AG516" t="n">
        <v>0</v>
      </c>
      <c r="AH516" t="n">
        <v>0</v>
      </c>
      <c r="AI516" t="n">
        <v>0</v>
      </c>
      <c r="AJ516" t="n">
        <v>0</v>
      </c>
      <c r="AK516" t="n">
        <v>0</v>
      </c>
      <c r="AL516" t="n">
        <v>1</v>
      </c>
      <c r="AM516" t="n">
        <v>0</v>
      </c>
      <c r="AN516" t="n">
        <v>0</v>
      </c>
      <c r="AO516" t="n">
        <v>0</v>
      </c>
      <c r="AP516" t="n">
        <v>0</v>
      </c>
      <c r="AQ516" t="n">
        <v>0</v>
      </c>
      <c r="AR516" t="n">
        <v>0</v>
      </c>
      <c r="AS516" t="n">
        <v>0</v>
      </c>
      <c r="AT516" t="n">
        <v>0</v>
      </c>
      <c r="AU516" s="63" t="n">
        <v>8</v>
      </c>
      <c r="AV516" s="64">
        <f>IFERROR(INDEX($B516:$AT516,1,'번호선택_참고표'!$C$55),0)+IFERROR(INDEX($B516:$AT516,1,'번호선택_참고표'!$D$55),0)+IFERROR(INDEX($B516:$AT516,1,'번호선택_참고표'!$E$55),0)+IFERROR(INDEX($B516:$AT516,1,'번호선택_참고표'!$F$55),0)+IFERROR(INDEX($B516:$AT516,1,'번호선택_참고표'!$G$55),0)+IFERROR(INDEX($B516:$AT516,1,'번호선택_참고표'!$H$55),0)</f>
        <v/>
      </c>
      <c r="AW516" s="64">
        <f>IF(OR('번호선택_참고표'!$C$55=$AU516,'번호선택_참고표'!$D$55=$AU516,'번호선택_참고표'!$E$55=$AU516,'번호선택_참고표'!$F$55=$AU516,'번호선택_참고표'!$G$55=$AU516,'번호선택_참고표'!$H$55=$AU516),1,0)</f>
        <v/>
      </c>
      <c r="AX516" s="64">
        <f>IF(AV516=6,6,IF(AND(AV516=5,AW516=1),5,IF(AND(AV516=5,AW516=0),4,IF(AV516=4,3,IF(AV516=3,2,0)))))</f>
        <v/>
      </c>
      <c r="AY516" s="64">
        <f>IF(AV516=6,"1등",IF(AND(AV516=5,AW516=1),"2등",IF(AND(AV516=5,AW516=0),"3등",IF(AV516=4,"4등",IF(AV516=3,"5등","-")))))</f>
        <v/>
      </c>
      <c r="AZ516" s="64">
        <f>AV516*10000+AW516*1000+ROW()</f>
        <v/>
      </c>
      <c r="BB516" s="63" t="inlineStr">
        <is>
          <t>2 11 12 15 23 37</t>
        </is>
      </c>
    </row>
    <row r="517">
      <c r="A517" s="64" t="n">
        <v>516</v>
      </c>
      <c r="B517" t="n">
        <v>0</v>
      </c>
      <c r="C517" t="n">
        <v>1</v>
      </c>
      <c r="D517" t="n">
        <v>0</v>
      </c>
      <c r="E517" t="n">
        <v>0</v>
      </c>
      <c r="F517" t="n">
        <v>0</v>
      </c>
      <c r="G517" t="n">
        <v>0</v>
      </c>
      <c r="H517" t="n">
        <v>0</v>
      </c>
      <c r="I517" t="n">
        <v>1</v>
      </c>
      <c r="J517" t="n">
        <v>0</v>
      </c>
      <c r="K517" t="n">
        <v>0</v>
      </c>
      <c r="L517" t="n">
        <v>0</v>
      </c>
      <c r="M517" t="n">
        <v>0</v>
      </c>
      <c r="N517" t="n">
        <v>0</v>
      </c>
      <c r="O517" t="n">
        <v>0</v>
      </c>
      <c r="P517" t="n">
        <v>0</v>
      </c>
      <c r="Q517" t="n">
        <v>0</v>
      </c>
      <c r="R517" t="n">
        <v>0</v>
      </c>
      <c r="S517" t="n">
        <v>0</v>
      </c>
      <c r="T517" t="n">
        <v>0</v>
      </c>
      <c r="U517" t="n">
        <v>0</v>
      </c>
      <c r="V517" t="n">
        <v>0</v>
      </c>
      <c r="W517" t="n">
        <v>0</v>
      </c>
      <c r="X517" t="n">
        <v>1</v>
      </c>
      <c r="Y517" t="n">
        <v>0</v>
      </c>
      <c r="Z517" t="n">
        <v>0</v>
      </c>
      <c r="AA517" t="n">
        <v>0</v>
      </c>
      <c r="AB517" t="n">
        <v>0</v>
      </c>
      <c r="AC517" t="n">
        <v>0</v>
      </c>
      <c r="AD517" t="n">
        <v>0</v>
      </c>
      <c r="AE517" t="n">
        <v>0</v>
      </c>
      <c r="AF517" t="n">
        <v>0</v>
      </c>
      <c r="AG517" t="n">
        <v>0</v>
      </c>
      <c r="AH517" t="n">
        <v>0</v>
      </c>
      <c r="AI517" t="n">
        <v>0</v>
      </c>
      <c r="AJ517" t="n">
        <v>0</v>
      </c>
      <c r="AK517" t="n">
        <v>0</v>
      </c>
      <c r="AL517" t="n">
        <v>0</v>
      </c>
      <c r="AM517" t="n">
        <v>0</v>
      </c>
      <c r="AN517" t="n">
        <v>0</v>
      </c>
      <c r="AO517" t="n">
        <v>0</v>
      </c>
      <c r="AP517" t="n">
        <v>1</v>
      </c>
      <c r="AQ517" t="n">
        <v>0</v>
      </c>
      <c r="AR517" t="n">
        <v>1</v>
      </c>
      <c r="AS517" t="n">
        <v>1</v>
      </c>
      <c r="AT517" t="n">
        <v>0</v>
      </c>
      <c r="AU517" s="63" t="n">
        <v>30</v>
      </c>
      <c r="AV517" s="64">
        <f>IFERROR(INDEX($B517:$AT517,1,'번호선택_참고표'!$C$55),0)+IFERROR(INDEX($B517:$AT517,1,'번호선택_참고표'!$D$55),0)+IFERROR(INDEX($B517:$AT517,1,'번호선택_참고표'!$E$55),0)+IFERROR(INDEX($B517:$AT517,1,'번호선택_참고표'!$F$55),0)+IFERROR(INDEX($B517:$AT517,1,'번호선택_참고표'!$G$55),0)+IFERROR(INDEX($B517:$AT517,1,'번호선택_참고표'!$H$55),0)</f>
        <v/>
      </c>
      <c r="AW517" s="64">
        <f>IF(OR('번호선택_참고표'!$C$55=$AU517,'번호선택_참고표'!$D$55=$AU517,'번호선택_참고표'!$E$55=$AU517,'번호선택_참고표'!$F$55=$AU517,'번호선택_참고표'!$G$55=$AU517,'번호선택_참고표'!$H$55=$AU517),1,0)</f>
        <v/>
      </c>
      <c r="AX517" s="64">
        <f>IF(AV517=6,6,IF(AND(AV517=5,AW517=1),5,IF(AND(AV517=5,AW517=0),4,IF(AV517=4,3,IF(AV517=3,2,0)))))</f>
        <v/>
      </c>
      <c r="AY517" s="64">
        <f>IF(AV517=6,"1등",IF(AND(AV517=5,AW517=1),"2등",IF(AND(AV517=5,AW517=0),"3등",IF(AV517=4,"4등",IF(AV517=3,"5등","-")))))</f>
        <v/>
      </c>
      <c r="AZ517" s="64">
        <f>AV517*10000+AW517*1000+ROW()</f>
        <v/>
      </c>
      <c r="BB517" s="63" t="inlineStr">
        <is>
          <t>2 8 23 41 43 44</t>
        </is>
      </c>
    </row>
    <row r="518">
      <c r="A518" s="64" t="n">
        <v>517</v>
      </c>
      <c r="B518" t="n">
        <v>1</v>
      </c>
      <c r="C518" t="n">
        <v>0</v>
      </c>
      <c r="D518" t="n">
        <v>0</v>
      </c>
      <c r="E518" t="n">
        <v>0</v>
      </c>
      <c r="F518" t="n">
        <v>0</v>
      </c>
      <c r="G518" t="n">
        <v>0</v>
      </c>
      <c r="H518" t="n">
        <v>0</v>
      </c>
      <c r="I518" t="n">
        <v>0</v>
      </c>
      <c r="J518" t="n">
        <v>1</v>
      </c>
      <c r="K518" t="n">
        <v>0</v>
      </c>
      <c r="L518" t="n">
        <v>0</v>
      </c>
      <c r="M518" t="n">
        <v>1</v>
      </c>
      <c r="N518" t="n">
        <v>0</v>
      </c>
      <c r="O518" t="n">
        <v>0</v>
      </c>
      <c r="P518" t="n">
        <v>0</v>
      </c>
      <c r="Q518" t="n">
        <v>0</v>
      </c>
      <c r="R518" t="n">
        <v>0</v>
      </c>
      <c r="S518" t="n">
        <v>0</v>
      </c>
      <c r="T518" t="n">
        <v>0</v>
      </c>
      <c r="U518" t="n">
        <v>0</v>
      </c>
      <c r="V518" t="n">
        <v>0</v>
      </c>
      <c r="W518" t="n">
        <v>0</v>
      </c>
      <c r="X518" t="n">
        <v>0</v>
      </c>
      <c r="Y518" t="n">
        <v>0</v>
      </c>
      <c r="Z518" t="n">
        <v>0</v>
      </c>
      <c r="AA518" t="n">
        <v>0</v>
      </c>
      <c r="AB518" t="n">
        <v>0</v>
      </c>
      <c r="AC518" t="n">
        <v>1</v>
      </c>
      <c r="AD518" t="n">
        <v>0</v>
      </c>
      <c r="AE518" t="n">
        <v>0</v>
      </c>
      <c r="AF518" t="n">
        <v>0</v>
      </c>
      <c r="AG518" t="n">
        <v>0</v>
      </c>
      <c r="AH518" t="n">
        <v>0</v>
      </c>
      <c r="AI518" t="n">
        <v>0</v>
      </c>
      <c r="AJ518" t="n">
        <v>0</v>
      </c>
      <c r="AK518" t="n">
        <v>1</v>
      </c>
      <c r="AL518" t="n">
        <v>0</v>
      </c>
      <c r="AM518" t="n">
        <v>0</v>
      </c>
      <c r="AN518" t="n">
        <v>0</v>
      </c>
      <c r="AO518" t="n">
        <v>0</v>
      </c>
      <c r="AP518" t="n">
        <v>1</v>
      </c>
      <c r="AQ518" t="n">
        <v>0</v>
      </c>
      <c r="AR518" t="n">
        <v>0</v>
      </c>
      <c r="AS518" t="n">
        <v>0</v>
      </c>
      <c r="AT518" t="n">
        <v>0</v>
      </c>
      <c r="AU518" s="63" t="n">
        <v>10</v>
      </c>
      <c r="AV518" s="64">
        <f>IFERROR(INDEX($B518:$AT518,1,'번호선택_참고표'!$C$55),0)+IFERROR(INDEX($B518:$AT518,1,'번호선택_참고표'!$D$55),0)+IFERROR(INDEX($B518:$AT518,1,'번호선택_참고표'!$E$55),0)+IFERROR(INDEX($B518:$AT518,1,'번호선택_참고표'!$F$55),0)+IFERROR(INDEX($B518:$AT518,1,'번호선택_참고표'!$G$55),0)+IFERROR(INDEX($B518:$AT518,1,'번호선택_참고표'!$H$55),0)</f>
        <v/>
      </c>
      <c r="AW518" s="64">
        <f>IF(OR('번호선택_참고표'!$C$55=$AU518,'번호선택_참고표'!$D$55=$AU518,'번호선택_참고표'!$E$55=$AU518,'번호선택_참고표'!$F$55=$AU518,'번호선택_참고표'!$G$55=$AU518,'번호선택_참고표'!$H$55=$AU518),1,0)</f>
        <v/>
      </c>
      <c r="AX518" s="64">
        <f>IF(AV518=6,6,IF(AND(AV518=5,AW518=1),5,IF(AND(AV518=5,AW518=0),4,IF(AV518=4,3,IF(AV518=3,2,0)))))</f>
        <v/>
      </c>
      <c r="AY518" s="64">
        <f>IF(AV518=6,"1등",IF(AND(AV518=5,AW518=1),"2등",IF(AND(AV518=5,AW518=0),"3등",IF(AV518=4,"4등",IF(AV518=3,"5등","-")))))</f>
        <v/>
      </c>
      <c r="AZ518" s="64">
        <f>AV518*10000+AW518*1000+ROW()</f>
        <v/>
      </c>
      <c r="BB518" s="63" t="inlineStr">
        <is>
          <t>1 9 12 28 36 41</t>
        </is>
      </c>
    </row>
    <row r="519">
      <c r="A519" s="64" t="n">
        <v>518</v>
      </c>
      <c r="B519" t="n">
        <v>0</v>
      </c>
      <c r="C519" t="n">
        <v>0</v>
      </c>
      <c r="D519" t="n">
        <v>0</v>
      </c>
      <c r="E519" t="n">
        <v>0</v>
      </c>
      <c r="F519" t="n">
        <v>0</v>
      </c>
      <c r="G519" t="n">
        <v>0</v>
      </c>
      <c r="H519" t="n">
        <v>0</v>
      </c>
      <c r="I519" t="n">
        <v>0</v>
      </c>
      <c r="J519" t="n">
        <v>0</v>
      </c>
      <c r="K519" t="n">
        <v>0</v>
      </c>
      <c r="L519" t="n">
        <v>0</v>
      </c>
      <c r="M519" t="n">
        <v>0</v>
      </c>
      <c r="N519" t="n">
        <v>0</v>
      </c>
      <c r="O519" t="n">
        <v>1</v>
      </c>
      <c r="P519" t="n">
        <v>0</v>
      </c>
      <c r="Q519" t="n">
        <v>0</v>
      </c>
      <c r="R519" t="n">
        <v>0</v>
      </c>
      <c r="S519" t="n">
        <v>0</v>
      </c>
      <c r="T519" t="n">
        <v>0</v>
      </c>
      <c r="U519" t="n">
        <v>0</v>
      </c>
      <c r="V519" t="n">
        <v>0</v>
      </c>
      <c r="W519" t="n">
        <v>0</v>
      </c>
      <c r="X519" t="n">
        <v>1</v>
      </c>
      <c r="Y519" t="n">
        <v>0</v>
      </c>
      <c r="Z519" t="n">
        <v>0</v>
      </c>
      <c r="AA519" t="n">
        <v>0</v>
      </c>
      <c r="AB519" t="n">
        <v>0</v>
      </c>
      <c r="AC519" t="n">
        <v>0</v>
      </c>
      <c r="AD519" t="n">
        <v>0</v>
      </c>
      <c r="AE519" t="n">
        <v>1</v>
      </c>
      <c r="AF519" t="n">
        <v>0</v>
      </c>
      <c r="AG519" t="n">
        <v>1</v>
      </c>
      <c r="AH519" t="n">
        <v>0</v>
      </c>
      <c r="AI519" t="n">
        <v>1</v>
      </c>
      <c r="AJ519" t="n">
        <v>0</v>
      </c>
      <c r="AK519" t="n">
        <v>0</v>
      </c>
      <c r="AL519" t="n">
        <v>0</v>
      </c>
      <c r="AM519" t="n">
        <v>1</v>
      </c>
      <c r="AN519" t="n">
        <v>0</v>
      </c>
      <c r="AO519" t="n">
        <v>0</v>
      </c>
      <c r="AP519" t="n">
        <v>0</v>
      </c>
      <c r="AQ519" t="n">
        <v>0</v>
      </c>
      <c r="AR519" t="n">
        <v>0</v>
      </c>
      <c r="AS519" t="n">
        <v>0</v>
      </c>
      <c r="AT519" t="n">
        <v>0</v>
      </c>
      <c r="AU519" s="63" t="n">
        <v>6</v>
      </c>
      <c r="AV519" s="64">
        <f>IFERROR(INDEX($B519:$AT519,1,'번호선택_참고표'!$C$55),0)+IFERROR(INDEX($B519:$AT519,1,'번호선택_참고표'!$D$55),0)+IFERROR(INDEX($B519:$AT519,1,'번호선택_참고표'!$E$55),0)+IFERROR(INDEX($B519:$AT519,1,'번호선택_참고표'!$F$55),0)+IFERROR(INDEX($B519:$AT519,1,'번호선택_참고표'!$G$55),0)+IFERROR(INDEX($B519:$AT519,1,'번호선택_참고표'!$H$55),0)</f>
        <v/>
      </c>
      <c r="AW519" s="64">
        <f>IF(OR('번호선택_참고표'!$C$55=$AU519,'번호선택_참고표'!$D$55=$AU519,'번호선택_참고표'!$E$55=$AU519,'번호선택_참고표'!$F$55=$AU519,'번호선택_참고표'!$G$55=$AU519,'번호선택_참고표'!$H$55=$AU519),1,0)</f>
        <v/>
      </c>
      <c r="AX519" s="64">
        <f>IF(AV519=6,6,IF(AND(AV519=5,AW519=1),5,IF(AND(AV519=5,AW519=0),4,IF(AV519=4,3,IF(AV519=3,2,0)))))</f>
        <v/>
      </c>
      <c r="AY519" s="64">
        <f>IF(AV519=6,"1등",IF(AND(AV519=5,AW519=1),"2등",IF(AND(AV519=5,AW519=0),"3등",IF(AV519=4,"4등",IF(AV519=3,"5등","-")))))</f>
        <v/>
      </c>
      <c r="AZ519" s="64">
        <f>AV519*10000+AW519*1000+ROW()</f>
        <v/>
      </c>
      <c r="BB519" s="63" t="inlineStr">
        <is>
          <t>14 23 30 32 34 38</t>
        </is>
      </c>
    </row>
    <row r="520">
      <c r="A520" s="64" t="n">
        <v>519</v>
      </c>
      <c r="B520" t="n">
        <v>0</v>
      </c>
      <c r="C520" t="n">
        <v>0</v>
      </c>
      <c r="D520" t="n">
        <v>0</v>
      </c>
      <c r="E520" t="n">
        <v>0</v>
      </c>
      <c r="F520" t="n">
        <v>0</v>
      </c>
      <c r="G520" t="n">
        <v>1</v>
      </c>
      <c r="H520" t="n">
        <v>0</v>
      </c>
      <c r="I520" t="n">
        <v>1</v>
      </c>
      <c r="J520" t="n">
        <v>0</v>
      </c>
      <c r="K520" t="n">
        <v>0</v>
      </c>
      <c r="L520" t="n">
        <v>0</v>
      </c>
      <c r="M520" t="n">
        <v>0</v>
      </c>
      <c r="N520" t="n">
        <v>1</v>
      </c>
      <c r="O520" t="n">
        <v>0</v>
      </c>
      <c r="P520" t="n">
        <v>0</v>
      </c>
      <c r="Q520" t="n">
        <v>1</v>
      </c>
      <c r="R520" t="n">
        <v>0</v>
      </c>
      <c r="S520" t="n">
        <v>0</v>
      </c>
      <c r="T520" t="n">
        <v>0</v>
      </c>
      <c r="U520" t="n">
        <v>0</v>
      </c>
      <c r="V520" t="n">
        <v>0</v>
      </c>
      <c r="W520" t="n">
        <v>0</v>
      </c>
      <c r="X520" t="n">
        <v>0</v>
      </c>
      <c r="Y520" t="n">
        <v>0</v>
      </c>
      <c r="Z520" t="n">
        <v>0</v>
      </c>
      <c r="AA520" t="n">
        <v>0</v>
      </c>
      <c r="AB520" t="n">
        <v>0</v>
      </c>
      <c r="AC520" t="n">
        <v>0</v>
      </c>
      <c r="AD520" t="n">
        <v>0</v>
      </c>
      <c r="AE520" t="n">
        <v>1</v>
      </c>
      <c r="AF520" t="n">
        <v>0</v>
      </c>
      <c r="AG520" t="n">
        <v>0</v>
      </c>
      <c r="AH520" t="n">
        <v>0</v>
      </c>
      <c r="AI520" t="n">
        <v>0</v>
      </c>
      <c r="AJ520" t="n">
        <v>0</v>
      </c>
      <c r="AK520" t="n">
        <v>0</v>
      </c>
      <c r="AL520" t="n">
        <v>0</v>
      </c>
      <c r="AM520" t="n">
        <v>0</v>
      </c>
      <c r="AN520" t="n">
        <v>0</v>
      </c>
      <c r="AO520" t="n">
        <v>0</v>
      </c>
      <c r="AP520" t="n">
        <v>0</v>
      </c>
      <c r="AQ520" t="n">
        <v>0</v>
      </c>
      <c r="AR520" t="n">
        <v>1</v>
      </c>
      <c r="AS520" t="n">
        <v>0</v>
      </c>
      <c r="AT520" t="n">
        <v>0</v>
      </c>
      <c r="AU520" s="63" t="n">
        <v>3</v>
      </c>
      <c r="AV520" s="64">
        <f>IFERROR(INDEX($B520:$AT520,1,'번호선택_참고표'!$C$55),0)+IFERROR(INDEX($B520:$AT520,1,'번호선택_참고표'!$D$55),0)+IFERROR(INDEX($B520:$AT520,1,'번호선택_참고표'!$E$55),0)+IFERROR(INDEX($B520:$AT520,1,'번호선택_참고표'!$F$55),0)+IFERROR(INDEX($B520:$AT520,1,'번호선택_참고표'!$G$55),0)+IFERROR(INDEX($B520:$AT520,1,'번호선택_참고표'!$H$55),0)</f>
        <v/>
      </c>
      <c r="AW520" s="64">
        <f>IF(OR('번호선택_참고표'!$C$55=$AU520,'번호선택_참고표'!$D$55=$AU520,'번호선택_참고표'!$E$55=$AU520,'번호선택_참고표'!$F$55=$AU520,'번호선택_참고표'!$G$55=$AU520,'번호선택_참고표'!$H$55=$AU520),1,0)</f>
        <v/>
      </c>
      <c r="AX520" s="64">
        <f>IF(AV520=6,6,IF(AND(AV520=5,AW520=1),5,IF(AND(AV520=5,AW520=0),4,IF(AV520=4,3,IF(AV520=3,2,0)))))</f>
        <v/>
      </c>
      <c r="AY520" s="64">
        <f>IF(AV520=6,"1등",IF(AND(AV520=5,AW520=1),"2등",IF(AND(AV520=5,AW520=0),"3등",IF(AV520=4,"4등",IF(AV520=3,"5등","-")))))</f>
        <v/>
      </c>
      <c r="AZ520" s="64">
        <f>AV520*10000+AW520*1000+ROW()</f>
        <v/>
      </c>
      <c r="BB520" s="63" t="inlineStr">
        <is>
          <t>6 8 13 16 30 43</t>
        </is>
      </c>
    </row>
    <row r="521">
      <c r="A521" s="64" t="n">
        <v>520</v>
      </c>
      <c r="B521" t="n">
        <v>0</v>
      </c>
      <c r="C521" t="n">
        <v>0</v>
      </c>
      <c r="D521" t="n">
        <v>0</v>
      </c>
      <c r="E521" t="n">
        <v>1</v>
      </c>
      <c r="F521" t="n">
        <v>0</v>
      </c>
      <c r="G521" t="n">
        <v>0</v>
      </c>
      <c r="H521" t="n">
        <v>0</v>
      </c>
      <c r="I521" t="n">
        <v>0</v>
      </c>
      <c r="J521" t="n">
        <v>0</v>
      </c>
      <c r="K521" t="n">
        <v>0</v>
      </c>
      <c r="L521" t="n">
        <v>0</v>
      </c>
      <c r="M521" t="n">
        <v>0</v>
      </c>
      <c r="N521" t="n">
        <v>0</v>
      </c>
      <c r="O521" t="n">
        <v>0</v>
      </c>
      <c r="P521" t="n">
        <v>0</v>
      </c>
      <c r="Q521" t="n">
        <v>0</v>
      </c>
      <c r="R521" t="n">
        <v>0</v>
      </c>
      <c r="S521" t="n">
        <v>0</v>
      </c>
      <c r="T521" t="n">
        <v>0</v>
      </c>
      <c r="U521" t="n">
        <v>0</v>
      </c>
      <c r="V521" t="n">
        <v>0</v>
      </c>
      <c r="W521" t="n">
        <v>1</v>
      </c>
      <c r="X521" t="n">
        <v>0</v>
      </c>
      <c r="Y521" t="n">
        <v>0</v>
      </c>
      <c r="Z521" t="n">
        <v>0</v>
      </c>
      <c r="AA521" t="n">
        <v>0</v>
      </c>
      <c r="AB521" t="n">
        <v>1</v>
      </c>
      <c r="AC521" t="n">
        <v>1</v>
      </c>
      <c r="AD521" t="n">
        <v>0</v>
      </c>
      <c r="AE521" t="n">
        <v>0</v>
      </c>
      <c r="AF521" t="n">
        <v>0</v>
      </c>
      <c r="AG521" t="n">
        <v>0</v>
      </c>
      <c r="AH521" t="n">
        <v>0</v>
      </c>
      <c r="AI521" t="n">
        <v>0</v>
      </c>
      <c r="AJ521" t="n">
        <v>0</v>
      </c>
      <c r="AK521" t="n">
        <v>0</v>
      </c>
      <c r="AL521" t="n">
        <v>0</v>
      </c>
      <c r="AM521" t="n">
        <v>1</v>
      </c>
      <c r="AN521" t="n">
        <v>0</v>
      </c>
      <c r="AO521" t="n">
        <v>1</v>
      </c>
      <c r="AP521" t="n">
        <v>0</v>
      </c>
      <c r="AQ521" t="n">
        <v>0</v>
      </c>
      <c r="AR521" t="n">
        <v>0</v>
      </c>
      <c r="AS521" t="n">
        <v>0</v>
      </c>
      <c r="AT521" t="n">
        <v>0</v>
      </c>
      <c r="AU521" s="63" t="n">
        <v>1</v>
      </c>
      <c r="AV521" s="64">
        <f>IFERROR(INDEX($B521:$AT521,1,'번호선택_참고표'!$C$55),0)+IFERROR(INDEX($B521:$AT521,1,'번호선택_참고표'!$D$55),0)+IFERROR(INDEX($B521:$AT521,1,'번호선택_참고표'!$E$55),0)+IFERROR(INDEX($B521:$AT521,1,'번호선택_참고표'!$F$55),0)+IFERROR(INDEX($B521:$AT521,1,'번호선택_참고표'!$G$55),0)+IFERROR(INDEX($B521:$AT521,1,'번호선택_참고표'!$H$55),0)</f>
        <v/>
      </c>
      <c r="AW521" s="64">
        <f>IF(OR('번호선택_참고표'!$C$55=$AU521,'번호선택_참고표'!$D$55=$AU521,'번호선택_참고표'!$E$55=$AU521,'번호선택_참고표'!$F$55=$AU521,'번호선택_참고표'!$G$55=$AU521,'번호선택_참고표'!$H$55=$AU521),1,0)</f>
        <v/>
      </c>
      <c r="AX521" s="64">
        <f>IF(AV521=6,6,IF(AND(AV521=5,AW521=1),5,IF(AND(AV521=5,AW521=0),4,IF(AV521=4,3,IF(AV521=3,2,0)))))</f>
        <v/>
      </c>
      <c r="AY521" s="64">
        <f>IF(AV521=6,"1등",IF(AND(AV521=5,AW521=1),"2등",IF(AND(AV521=5,AW521=0),"3등",IF(AV521=4,"4등",IF(AV521=3,"5등","-")))))</f>
        <v/>
      </c>
      <c r="AZ521" s="64">
        <f>AV521*10000+AW521*1000+ROW()</f>
        <v/>
      </c>
      <c r="BB521" s="63" t="inlineStr">
        <is>
          <t>4 22 27 28 38 40</t>
        </is>
      </c>
    </row>
    <row r="522">
      <c r="A522" s="64" t="n">
        <v>521</v>
      </c>
      <c r="B522" t="n">
        <v>0</v>
      </c>
      <c r="C522" t="n">
        <v>0</v>
      </c>
      <c r="D522" t="n">
        <v>1</v>
      </c>
      <c r="E522" t="n">
        <v>0</v>
      </c>
      <c r="F522" t="n">
        <v>0</v>
      </c>
      <c r="G522" t="n">
        <v>0</v>
      </c>
      <c r="H522" t="n">
        <v>1</v>
      </c>
      <c r="I522" t="n">
        <v>0</v>
      </c>
      <c r="J522" t="n">
        <v>0</v>
      </c>
      <c r="K522" t="n">
        <v>0</v>
      </c>
      <c r="L522" t="n">
        <v>0</v>
      </c>
      <c r="M522" t="n">
        <v>0</v>
      </c>
      <c r="N522" t="n">
        <v>0</v>
      </c>
      <c r="O522" t="n">
        <v>0</v>
      </c>
      <c r="P522" t="n">
        <v>0</v>
      </c>
      <c r="Q522" t="n">
        <v>0</v>
      </c>
      <c r="R522" t="n">
        <v>0</v>
      </c>
      <c r="S522" t="n">
        <v>1</v>
      </c>
      <c r="T522" t="n">
        <v>0</v>
      </c>
      <c r="U522" t="n">
        <v>0</v>
      </c>
      <c r="V522" t="n">
        <v>0</v>
      </c>
      <c r="W522" t="n">
        <v>0</v>
      </c>
      <c r="X522" t="n">
        <v>0</v>
      </c>
      <c r="Y522" t="n">
        <v>0</v>
      </c>
      <c r="Z522" t="n">
        <v>0</v>
      </c>
      <c r="AA522" t="n">
        <v>0</v>
      </c>
      <c r="AB522" t="n">
        <v>0</v>
      </c>
      <c r="AC522" t="n">
        <v>0</v>
      </c>
      <c r="AD522" t="n">
        <v>1</v>
      </c>
      <c r="AE522" t="n">
        <v>0</v>
      </c>
      <c r="AF522" t="n">
        <v>0</v>
      </c>
      <c r="AG522" t="n">
        <v>1</v>
      </c>
      <c r="AH522" t="n">
        <v>0</v>
      </c>
      <c r="AI522" t="n">
        <v>0</v>
      </c>
      <c r="AJ522" t="n">
        <v>0</v>
      </c>
      <c r="AK522" t="n">
        <v>1</v>
      </c>
      <c r="AL522" t="n">
        <v>0</v>
      </c>
      <c r="AM522" t="n">
        <v>0</v>
      </c>
      <c r="AN522" t="n">
        <v>0</v>
      </c>
      <c r="AO522" t="n">
        <v>0</v>
      </c>
      <c r="AP522" t="n">
        <v>0</v>
      </c>
      <c r="AQ522" t="n">
        <v>0</v>
      </c>
      <c r="AR522" t="n">
        <v>0</v>
      </c>
      <c r="AS522" t="n">
        <v>0</v>
      </c>
      <c r="AT522" t="n">
        <v>0</v>
      </c>
      <c r="AU522" s="63" t="n">
        <v>19</v>
      </c>
      <c r="AV522" s="64">
        <f>IFERROR(INDEX($B522:$AT522,1,'번호선택_참고표'!$C$55),0)+IFERROR(INDEX($B522:$AT522,1,'번호선택_참고표'!$D$55),0)+IFERROR(INDEX($B522:$AT522,1,'번호선택_참고표'!$E$55),0)+IFERROR(INDEX($B522:$AT522,1,'번호선택_참고표'!$F$55),0)+IFERROR(INDEX($B522:$AT522,1,'번호선택_참고표'!$G$55),0)+IFERROR(INDEX($B522:$AT522,1,'번호선택_참고표'!$H$55),0)</f>
        <v/>
      </c>
      <c r="AW522" s="64">
        <f>IF(OR('번호선택_참고표'!$C$55=$AU522,'번호선택_참고표'!$D$55=$AU522,'번호선택_참고표'!$E$55=$AU522,'번호선택_참고표'!$F$55=$AU522,'번호선택_참고표'!$G$55=$AU522,'번호선택_참고표'!$H$55=$AU522),1,0)</f>
        <v/>
      </c>
      <c r="AX522" s="64">
        <f>IF(AV522=6,6,IF(AND(AV522=5,AW522=1),5,IF(AND(AV522=5,AW522=0),4,IF(AV522=4,3,IF(AV522=3,2,0)))))</f>
        <v/>
      </c>
      <c r="AY522" s="64">
        <f>IF(AV522=6,"1등",IF(AND(AV522=5,AW522=1),"2등",IF(AND(AV522=5,AW522=0),"3등",IF(AV522=4,"4등",IF(AV522=3,"5등","-")))))</f>
        <v/>
      </c>
      <c r="AZ522" s="64">
        <f>AV522*10000+AW522*1000+ROW()</f>
        <v/>
      </c>
      <c r="BB522" s="63" t="inlineStr">
        <is>
          <t>3 7 18 29 32 36</t>
        </is>
      </c>
    </row>
    <row r="523">
      <c r="A523" s="64" t="n">
        <v>522</v>
      </c>
      <c r="B523" t="n">
        <v>0</v>
      </c>
      <c r="C523" t="n">
        <v>0</v>
      </c>
      <c r="D523" t="n">
        <v>0</v>
      </c>
      <c r="E523" t="n">
        <v>1</v>
      </c>
      <c r="F523" t="n">
        <v>1</v>
      </c>
      <c r="G523" t="n">
        <v>0</v>
      </c>
      <c r="H523" t="n">
        <v>0</v>
      </c>
      <c r="I523" t="n">
        <v>0</v>
      </c>
      <c r="J523" t="n">
        <v>0</v>
      </c>
      <c r="K523" t="n">
        <v>0</v>
      </c>
      <c r="L523" t="n">
        <v>0</v>
      </c>
      <c r="M523" t="n">
        <v>0</v>
      </c>
      <c r="N523" t="n">
        <v>1</v>
      </c>
      <c r="O523" t="n">
        <v>1</v>
      </c>
      <c r="P523" t="n">
        <v>0</v>
      </c>
      <c r="Q523" t="n">
        <v>0</v>
      </c>
      <c r="R523" t="n">
        <v>0</v>
      </c>
      <c r="S523" t="n">
        <v>0</v>
      </c>
      <c r="T523" t="n">
        <v>0</v>
      </c>
      <c r="U523" t="n">
        <v>0</v>
      </c>
      <c r="V523" t="n">
        <v>0</v>
      </c>
      <c r="W523" t="n">
        <v>0</v>
      </c>
      <c r="X523" t="n">
        <v>0</v>
      </c>
      <c r="Y523" t="n">
        <v>0</v>
      </c>
      <c r="Z523" t="n">
        <v>0</v>
      </c>
      <c r="AA523" t="n">
        <v>0</v>
      </c>
      <c r="AB523" t="n">
        <v>0</v>
      </c>
      <c r="AC523" t="n">
        <v>0</v>
      </c>
      <c r="AD523" t="n">
        <v>0</v>
      </c>
      <c r="AE523" t="n">
        <v>0</v>
      </c>
      <c r="AF523" t="n">
        <v>0</v>
      </c>
      <c r="AG523" t="n">
        <v>0</v>
      </c>
      <c r="AH523" t="n">
        <v>0</v>
      </c>
      <c r="AI523" t="n">
        <v>0</v>
      </c>
      <c r="AJ523" t="n">
        <v>0</v>
      </c>
      <c r="AK523" t="n">
        <v>0</v>
      </c>
      <c r="AL523" t="n">
        <v>1</v>
      </c>
      <c r="AM523" t="n">
        <v>0</v>
      </c>
      <c r="AN523" t="n">
        <v>0</v>
      </c>
      <c r="AO523" t="n">
        <v>0</v>
      </c>
      <c r="AP523" t="n">
        <v>1</v>
      </c>
      <c r="AQ523" t="n">
        <v>0</v>
      </c>
      <c r="AR523" t="n">
        <v>0</v>
      </c>
      <c r="AS523" t="n">
        <v>0</v>
      </c>
      <c r="AT523" t="n">
        <v>0</v>
      </c>
      <c r="AU523" s="63" t="n">
        <v>11</v>
      </c>
      <c r="AV523" s="64">
        <f>IFERROR(INDEX($B523:$AT523,1,'번호선택_참고표'!$C$55),0)+IFERROR(INDEX($B523:$AT523,1,'번호선택_참고표'!$D$55),0)+IFERROR(INDEX($B523:$AT523,1,'번호선택_참고표'!$E$55),0)+IFERROR(INDEX($B523:$AT523,1,'번호선택_참고표'!$F$55),0)+IFERROR(INDEX($B523:$AT523,1,'번호선택_참고표'!$G$55),0)+IFERROR(INDEX($B523:$AT523,1,'번호선택_참고표'!$H$55),0)</f>
        <v/>
      </c>
      <c r="AW523" s="64">
        <f>IF(OR('번호선택_참고표'!$C$55=$AU523,'번호선택_참고표'!$D$55=$AU523,'번호선택_참고표'!$E$55=$AU523,'번호선택_참고표'!$F$55=$AU523,'번호선택_참고표'!$G$55=$AU523,'번호선택_참고표'!$H$55=$AU523),1,0)</f>
        <v/>
      </c>
      <c r="AX523" s="64">
        <f>IF(AV523=6,6,IF(AND(AV523=5,AW523=1),5,IF(AND(AV523=5,AW523=0),4,IF(AV523=4,3,IF(AV523=3,2,0)))))</f>
        <v/>
      </c>
      <c r="AY523" s="64">
        <f>IF(AV523=6,"1등",IF(AND(AV523=5,AW523=1),"2등",IF(AND(AV523=5,AW523=0),"3등",IF(AV523=4,"4등",IF(AV523=3,"5등","-")))))</f>
        <v/>
      </c>
      <c r="AZ523" s="64">
        <f>AV523*10000+AW523*1000+ROW()</f>
        <v/>
      </c>
      <c r="BB523" s="63" t="inlineStr">
        <is>
          <t>4 5 13 14 37 41</t>
        </is>
      </c>
    </row>
    <row r="524">
      <c r="A524" s="64" t="n">
        <v>523</v>
      </c>
      <c r="B524" t="n">
        <v>1</v>
      </c>
      <c r="C524" t="n">
        <v>0</v>
      </c>
      <c r="D524" t="n">
        <v>0</v>
      </c>
      <c r="E524" t="n">
        <v>1</v>
      </c>
      <c r="F524" t="n">
        <v>0</v>
      </c>
      <c r="G524" t="n">
        <v>0</v>
      </c>
      <c r="H524" t="n">
        <v>0</v>
      </c>
      <c r="I524" t="n">
        <v>0</v>
      </c>
      <c r="J524" t="n">
        <v>0</v>
      </c>
      <c r="K524" t="n">
        <v>0</v>
      </c>
      <c r="L524" t="n">
        <v>0</v>
      </c>
      <c r="M524" t="n">
        <v>0</v>
      </c>
      <c r="N524" t="n">
        <v>0</v>
      </c>
      <c r="O524" t="n">
        <v>0</v>
      </c>
      <c r="P524" t="n">
        <v>0</v>
      </c>
      <c r="Q524" t="n">
        <v>0</v>
      </c>
      <c r="R524" t="n">
        <v>0</v>
      </c>
      <c r="S524" t="n">
        <v>0</v>
      </c>
      <c r="T524" t="n">
        <v>0</v>
      </c>
      <c r="U524" t="n">
        <v>0</v>
      </c>
      <c r="V524" t="n">
        <v>0</v>
      </c>
      <c r="W524" t="n">
        <v>0</v>
      </c>
      <c r="X524" t="n">
        <v>0</v>
      </c>
      <c r="Y524" t="n">
        <v>0</v>
      </c>
      <c r="Z524" t="n">
        <v>0</v>
      </c>
      <c r="AA524" t="n">
        <v>0</v>
      </c>
      <c r="AB524" t="n">
        <v>0</v>
      </c>
      <c r="AC524" t="n">
        <v>0</v>
      </c>
      <c r="AD524" t="n">
        <v>0</v>
      </c>
      <c r="AE524" t="n">
        <v>0</v>
      </c>
      <c r="AF524" t="n">
        <v>0</v>
      </c>
      <c r="AG524" t="n">
        <v>0</v>
      </c>
      <c r="AH524" t="n">
        <v>0</v>
      </c>
      <c r="AI524" t="n">
        <v>0</v>
      </c>
      <c r="AJ524" t="n">
        <v>0</v>
      </c>
      <c r="AK524" t="n">
        <v>0</v>
      </c>
      <c r="AL524" t="n">
        <v>1</v>
      </c>
      <c r="AM524" t="n">
        <v>1</v>
      </c>
      <c r="AN524" t="n">
        <v>0</v>
      </c>
      <c r="AO524" t="n">
        <v>1</v>
      </c>
      <c r="AP524" t="n">
        <v>0</v>
      </c>
      <c r="AQ524" t="n">
        <v>0</v>
      </c>
      <c r="AR524" t="n">
        <v>0</v>
      </c>
      <c r="AS524" t="n">
        <v>0</v>
      </c>
      <c r="AT524" t="n">
        <v>1</v>
      </c>
      <c r="AU524" s="63" t="n">
        <v>7</v>
      </c>
      <c r="AV524" s="64">
        <f>IFERROR(INDEX($B524:$AT524,1,'번호선택_참고표'!$C$55),0)+IFERROR(INDEX($B524:$AT524,1,'번호선택_참고표'!$D$55),0)+IFERROR(INDEX($B524:$AT524,1,'번호선택_참고표'!$E$55),0)+IFERROR(INDEX($B524:$AT524,1,'번호선택_참고표'!$F$55),0)+IFERROR(INDEX($B524:$AT524,1,'번호선택_참고표'!$G$55),0)+IFERROR(INDEX($B524:$AT524,1,'번호선택_참고표'!$H$55),0)</f>
        <v/>
      </c>
      <c r="AW524" s="64">
        <f>IF(OR('번호선택_참고표'!$C$55=$AU524,'번호선택_참고표'!$D$55=$AU524,'번호선택_참고표'!$E$55=$AU524,'번호선택_참고표'!$F$55=$AU524,'번호선택_참고표'!$G$55=$AU524,'번호선택_참고표'!$H$55=$AU524),1,0)</f>
        <v/>
      </c>
      <c r="AX524" s="64">
        <f>IF(AV524=6,6,IF(AND(AV524=5,AW524=1),5,IF(AND(AV524=5,AW524=0),4,IF(AV524=4,3,IF(AV524=3,2,0)))))</f>
        <v/>
      </c>
      <c r="AY524" s="64">
        <f>IF(AV524=6,"1등",IF(AND(AV524=5,AW524=1),"2등",IF(AND(AV524=5,AW524=0),"3등",IF(AV524=4,"4등",IF(AV524=3,"5등","-")))))</f>
        <v/>
      </c>
      <c r="AZ524" s="64">
        <f>AV524*10000+AW524*1000+ROW()</f>
        <v/>
      </c>
      <c r="BB524" s="63" t="inlineStr">
        <is>
          <t>1 4 37 38 40 45</t>
        </is>
      </c>
    </row>
    <row r="525">
      <c r="A525" s="64" t="n">
        <v>524</v>
      </c>
      <c r="B525" t="n">
        <v>0</v>
      </c>
      <c r="C525" t="n">
        <v>0</v>
      </c>
      <c r="D525" t="n">
        <v>0</v>
      </c>
      <c r="E525" t="n">
        <v>0</v>
      </c>
      <c r="F525" t="n">
        <v>0</v>
      </c>
      <c r="G525" t="n">
        <v>0</v>
      </c>
      <c r="H525" t="n">
        <v>0</v>
      </c>
      <c r="I525" t="n">
        <v>0</v>
      </c>
      <c r="J525" t="n">
        <v>0</v>
      </c>
      <c r="K525" t="n">
        <v>1</v>
      </c>
      <c r="L525" t="n">
        <v>1</v>
      </c>
      <c r="M525" t="n">
        <v>0</v>
      </c>
      <c r="N525" t="n">
        <v>0</v>
      </c>
      <c r="O525" t="n">
        <v>0</v>
      </c>
      <c r="P525" t="n">
        <v>0</v>
      </c>
      <c r="Q525" t="n">
        <v>0</v>
      </c>
      <c r="R525" t="n">
        <v>0</v>
      </c>
      <c r="S525" t="n">
        <v>0</v>
      </c>
      <c r="T525" t="n">
        <v>0</v>
      </c>
      <c r="U525" t="n">
        <v>0</v>
      </c>
      <c r="V525" t="n">
        <v>0</v>
      </c>
      <c r="W525" t="n">
        <v>0</v>
      </c>
      <c r="X525" t="n">
        <v>0</v>
      </c>
      <c r="Y525" t="n">
        <v>0</v>
      </c>
      <c r="Z525" t="n">
        <v>0</v>
      </c>
      <c r="AA525" t="n">
        <v>0</v>
      </c>
      <c r="AB525" t="n">
        <v>0</v>
      </c>
      <c r="AC525" t="n">
        <v>0</v>
      </c>
      <c r="AD525" t="n">
        <v>1</v>
      </c>
      <c r="AE525" t="n">
        <v>0</v>
      </c>
      <c r="AF525" t="n">
        <v>0</v>
      </c>
      <c r="AG525" t="n">
        <v>0</v>
      </c>
      <c r="AH525" t="n">
        <v>0</v>
      </c>
      <c r="AI525" t="n">
        <v>0</v>
      </c>
      <c r="AJ525" t="n">
        <v>0</v>
      </c>
      <c r="AK525" t="n">
        <v>0</v>
      </c>
      <c r="AL525" t="n">
        <v>0</v>
      </c>
      <c r="AM525" t="n">
        <v>1</v>
      </c>
      <c r="AN525" t="n">
        <v>0</v>
      </c>
      <c r="AO525" t="n">
        <v>0</v>
      </c>
      <c r="AP525" t="n">
        <v>1</v>
      </c>
      <c r="AQ525" t="n">
        <v>0</v>
      </c>
      <c r="AR525" t="n">
        <v>0</v>
      </c>
      <c r="AS525" t="n">
        <v>0</v>
      </c>
      <c r="AT525" t="n">
        <v>1</v>
      </c>
      <c r="AU525" s="63" t="n">
        <v>21</v>
      </c>
      <c r="AV525" s="64">
        <f>IFERROR(INDEX($B525:$AT525,1,'번호선택_참고표'!$C$55),0)+IFERROR(INDEX($B525:$AT525,1,'번호선택_참고표'!$D$55),0)+IFERROR(INDEX($B525:$AT525,1,'번호선택_참고표'!$E$55),0)+IFERROR(INDEX($B525:$AT525,1,'번호선택_참고표'!$F$55),0)+IFERROR(INDEX($B525:$AT525,1,'번호선택_참고표'!$G$55),0)+IFERROR(INDEX($B525:$AT525,1,'번호선택_참고표'!$H$55),0)</f>
        <v/>
      </c>
      <c r="AW525" s="64">
        <f>IF(OR('번호선택_참고표'!$C$55=$AU525,'번호선택_참고표'!$D$55=$AU525,'번호선택_참고표'!$E$55=$AU525,'번호선택_참고표'!$F$55=$AU525,'번호선택_참고표'!$G$55=$AU525,'번호선택_참고표'!$H$55=$AU525),1,0)</f>
        <v/>
      </c>
      <c r="AX525" s="64">
        <f>IF(AV525=6,6,IF(AND(AV525=5,AW525=1),5,IF(AND(AV525=5,AW525=0),4,IF(AV525=4,3,IF(AV525=3,2,0)))))</f>
        <v/>
      </c>
      <c r="AY525" s="64">
        <f>IF(AV525=6,"1등",IF(AND(AV525=5,AW525=1),"2등",IF(AND(AV525=5,AW525=0),"3등",IF(AV525=4,"4등",IF(AV525=3,"5등","-")))))</f>
        <v/>
      </c>
      <c r="AZ525" s="64">
        <f>AV525*10000+AW525*1000+ROW()</f>
        <v/>
      </c>
      <c r="BB525" s="63" t="inlineStr">
        <is>
          <t>10 11 29 38 41 45</t>
        </is>
      </c>
    </row>
    <row r="526">
      <c r="A526" s="64" t="n">
        <v>525</v>
      </c>
      <c r="B526" t="n">
        <v>0</v>
      </c>
      <c r="C526" t="n">
        <v>0</v>
      </c>
      <c r="D526" t="n">
        <v>0</v>
      </c>
      <c r="E526" t="n">
        <v>0</v>
      </c>
      <c r="F526" t="n">
        <v>0</v>
      </c>
      <c r="G526" t="n">
        <v>0</v>
      </c>
      <c r="H526" t="n">
        <v>0</v>
      </c>
      <c r="I526" t="n">
        <v>0</v>
      </c>
      <c r="J526" t="n">
        <v>0</v>
      </c>
      <c r="K526" t="n">
        <v>0</v>
      </c>
      <c r="L526" t="n">
        <v>1</v>
      </c>
      <c r="M526" t="n">
        <v>0</v>
      </c>
      <c r="N526" t="n">
        <v>0</v>
      </c>
      <c r="O526" t="n">
        <v>0</v>
      </c>
      <c r="P526" t="n">
        <v>0</v>
      </c>
      <c r="Q526" t="n">
        <v>0</v>
      </c>
      <c r="R526" t="n">
        <v>0</v>
      </c>
      <c r="S526" t="n">
        <v>0</v>
      </c>
      <c r="T526" t="n">
        <v>0</v>
      </c>
      <c r="U526" t="n">
        <v>0</v>
      </c>
      <c r="V526" t="n">
        <v>0</v>
      </c>
      <c r="W526" t="n">
        <v>0</v>
      </c>
      <c r="X526" t="n">
        <v>1</v>
      </c>
      <c r="Y526" t="n">
        <v>0</v>
      </c>
      <c r="Z526" t="n">
        <v>0</v>
      </c>
      <c r="AA526" t="n">
        <v>1</v>
      </c>
      <c r="AB526" t="n">
        <v>0</v>
      </c>
      <c r="AC526" t="n">
        <v>0</v>
      </c>
      <c r="AD526" t="n">
        <v>1</v>
      </c>
      <c r="AE526" t="n">
        <v>0</v>
      </c>
      <c r="AF526" t="n">
        <v>0</v>
      </c>
      <c r="AG526" t="n">
        <v>0</v>
      </c>
      <c r="AH526" t="n">
        <v>0</v>
      </c>
      <c r="AI526" t="n">
        <v>0</v>
      </c>
      <c r="AJ526" t="n">
        <v>0</v>
      </c>
      <c r="AK526" t="n">
        <v>0</v>
      </c>
      <c r="AL526" t="n">
        <v>0</v>
      </c>
      <c r="AM526" t="n">
        <v>0</v>
      </c>
      <c r="AN526" t="n">
        <v>1</v>
      </c>
      <c r="AO526" t="n">
        <v>0</v>
      </c>
      <c r="AP526" t="n">
        <v>0</v>
      </c>
      <c r="AQ526" t="n">
        <v>0</v>
      </c>
      <c r="AR526" t="n">
        <v>0</v>
      </c>
      <c r="AS526" t="n">
        <v>1</v>
      </c>
      <c r="AT526" t="n">
        <v>0</v>
      </c>
      <c r="AU526" s="63" t="n">
        <v>22</v>
      </c>
      <c r="AV526" s="64">
        <f>IFERROR(INDEX($B526:$AT526,1,'번호선택_참고표'!$C$55),0)+IFERROR(INDEX($B526:$AT526,1,'번호선택_참고표'!$D$55),0)+IFERROR(INDEX($B526:$AT526,1,'번호선택_참고표'!$E$55),0)+IFERROR(INDEX($B526:$AT526,1,'번호선택_참고표'!$F$55),0)+IFERROR(INDEX($B526:$AT526,1,'번호선택_참고표'!$G$55),0)+IFERROR(INDEX($B526:$AT526,1,'번호선택_참고표'!$H$55),0)</f>
        <v/>
      </c>
      <c r="AW526" s="64">
        <f>IF(OR('번호선택_참고표'!$C$55=$AU526,'번호선택_참고표'!$D$55=$AU526,'번호선택_참고표'!$E$55=$AU526,'번호선택_참고표'!$F$55=$AU526,'번호선택_참고표'!$G$55=$AU526,'번호선택_참고표'!$H$55=$AU526),1,0)</f>
        <v/>
      </c>
      <c r="AX526" s="64">
        <f>IF(AV526=6,6,IF(AND(AV526=5,AW526=1),5,IF(AND(AV526=5,AW526=0),4,IF(AV526=4,3,IF(AV526=3,2,0)))))</f>
        <v/>
      </c>
      <c r="AY526" s="64">
        <f>IF(AV526=6,"1등",IF(AND(AV526=5,AW526=1),"2등",IF(AND(AV526=5,AW526=0),"3등",IF(AV526=4,"4등",IF(AV526=3,"5등","-")))))</f>
        <v/>
      </c>
      <c r="AZ526" s="64">
        <f>AV526*10000+AW526*1000+ROW()</f>
        <v/>
      </c>
      <c r="BB526" s="63" t="inlineStr">
        <is>
          <t>11 23 26 29 39 44</t>
        </is>
      </c>
    </row>
    <row r="527">
      <c r="A527" s="64" t="n">
        <v>526</v>
      </c>
      <c r="B527" t="n">
        <v>0</v>
      </c>
      <c r="C527" t="n">
        <v>0</v>
      </c>
      <c r="D527" t="n">
        <v>0</v>
      </c>
      <c r="E527" t="n">
        <v>0</v>
      </c>
      <c r="F527" t="n">
        <v>0</v>
      </c>
      <c r="G527" t="n">
        <v>0</v>
      </c>
      <c r="H527" t="n">
        <v>1</v>
      </c>
      <c r="I527" t="n">
        <v>0</v>
      </c>
      <c r="J527" t="n">
        <v>0</v>
      </c>
      <c r="K527" t="n">
        <v>0</v>
      </c>
      <c r="L527" t="n">
        <v>0</v>
      </c>
      <c r="M527" t="n">
        <v>0</v>
      </c>
      <c r="N527" t="n">
        <v>0</v>
      </c>
      <c r="O527" t="n">
        <v>1</v>
      </c>
      <c r="P527" t="n">
        <v>0</v>
      </c>
      <c r="Q527" t="n">
        <v>0</v>
      </c>
      <c r="R527" t="n">
        <v>1</v>
      </c>
      <c r="S527" t="n">
        <v>0</v>
      </c>
      <c r="T527" t="n">
        <v>0</v>
      </c>
      <c r="U527" t="n">
        <v>1</v>
      </c>
      <c r="V527" t="n">
        <v>0</v>
      </c>
      <c r="W527" t="n">
        <v>0</v>
      </c>
      <c r="X527" t="n">
        <v>0</v>
      </c>
      <c r="Y527" t="n">
        <v>0</v>
      </c>
      <c r="Z527" t="n">
        <v>0</v>
      </c>
      <c r="AA527" t="n">
        <v>0</v>
      </c>
      <c r="AB527" t="n">
        <v>0</v>
      </c>
      <c r="AC527" t="n">
        <v>0</v>
      </c>
      <c r="AD527" t="n">
        <v>0</v>
      </c>
      <c r="AE527" t="n">
        <v>0</v>
      </c>
      <c r="AF527" t="n">
        <v>0</v>
      </c>
      <c r="AG527" t="n">
        <v>0</v>
      </c>
      <c r="AH527" t="n">
        <v>0</v>
      </c>
      <c r="AI527" t="n">
        <v>0</v>
      </c>
      <c r="AJ527" t="n">
        <v>1</v>
      </c>
      <c r="AK527" t="n">
        <v>0</v>
      </c>
      <c r="AL527" t="n">
        <v>0</v>
      </c>
      <c r="AM527" t="n">
        <v>0</v>
      </c>
      <c r="AN527" t="n">
        <v>1</v>
      </c>
      <c r="AO527" t="n">
        <v>0</v>
      </c>
      <c r="AP527" t="n">
        <v>0</v>
      </c>
      <c r="AQ527" t="n">
        <v>0</v>
      </c>
      <c r="AR527" t="n">
        <v>0</v>
      </c>
      <c r="AS527" t="n">
        <v>0</v>
      </c>
      <c r="AT527" t="n">
        <v>0</v>
      </c>
      <c r="AU527" s="63" t="n">
        <v>31</v>
      </c>
      <c r="AV527" s="64">
        <f>IFERROR(INDEX($B527:$AT527,1,'번호선택_참고표'!$C$55),0)+IFERROR(INDEX($B527:$AT527,1,'번호선택_참고표'!$D$55),0)+IFERROR(INDEX($B527:$AT527,1,'번호선택_참고표'!$E$55),0)+IFERROR(INDEX($B527:$AT527,1,'번호선택_참고표'!$F$55),0)+IFERROR(INDEX($B527:$AT527,1,'번호선택_참고표'!$G$55),0)+IFERROR(INDEX($B527:$AT527,1,'번호선택_참고표'!$H$55),0)</f>
        <v/>
      </c>
      <c r="AW527" s="64">
        <f>IF(OR('번호선택_참고표'!$C$55=$AU527,'번호선택_참고표'!$D$55=$AU527,'번호선택_참고표'!$E$55=$AU527,'번호선택_참고표'!$F$55=$AU527,'번호선택_참고표'!$G$55=$AU527,'번호선택_참고표'!$H$55=$AU527),1,0)</f>
        <v/>
      </c>
      <c r="AX527" s="64">
        <f>IF(AV527=6,6,IF(AND(AV527=5,AW527=1),5,IF(AND(AV527=5,AW527=0),4,IF(AV527=4,3,IF(AV527=3,2,0)))))</f>
        <v/>
      </c>
      <c r="AY527" s="64">
        <f>IF(AV527=6,"1등",IF(AND(AV527=5,AW527=1),"2등",IF(AND(AV527=5,AW527=0),"3등",IF(AV527=4,"4등",IF(AV527=3,"5등","-")))))</f>
        <v/>
      </c>
      <c r="AZ527" s="64">
        <f>AV527*10000+AW527*1000+ROW()</f>
        <v/>
      </c>
      <c r="BB527" s="63" t="inlineStr">
        <is>
          <t>7 14 17 20 35 39</t>
        </is>
      </c>
    </row>
    <row r="528">
      <c r="A528" s="64" t="n">
        <v>527</v>
      </c>
      <c r="B528" t="n">
        <v>1</v>
      </c>
      <c r="C528" t="n">
        <v>0</v>
      </c>
      <c r="D528" t="n">
        <v>0</v>
      </c>
      <c r="E528" t="n">
        <v>0</v>
      </c>
      <c r="F528" t="n">
        <v>0</v>
      </c>
      <c r="G528" t="n">
        <v>0</v>
      </c>
      <c r="H528" t="n">
        <v>0</v>
      </c>
      <c r="I528" t="n">
        <v>0</v>
      </c>
      <c r="J528" t="n">
        <v>0</v>
      </c>
      <c r="K528" t="n">
        <v>0</v>
      </c>
      <c r="L528" t="n">
        <v>0</v>
      </c>
      <c r="M528" t="n">
        <v>1</v>
      </c>
      <c r="N528" t="n">
        <v>0</v>
      </c>
      <c r="O528" t="n">
        <v>0</v>
      </c>
      <c r="P528" t="n">
        <v>0</v>
      </c>
      <c r="Q528" t="n">
        <v>0</v>
      </c>
      <c r="R528" t="n">
        <v>0</v>
      </c>
      <c r="S528" t="n">
        <v>0</v>
      </c>
      <c r="T528" t="n">
        <v>0</v>
      </c>
      <c r="U528" t="n">
        <v>0</v>
      </c>
      <c r="V528" t="n">
        <v>0</v>
      </c>
      <c r="W528" t="n">
        <v>1</v>
      </c>
      <c r="X528" t="n">
        <v>0</v>
      </c>
      <c r="Y528" t="n">
        <v>0</v>
      </c>
      <c r="Z528" t="n">
        <v>0</v>
      </c>
      <c r="AA528" t="n">
        <v>0</v>
      </c>
      <c r="AB528" t="n">
        <v>0</v>
      </c>
      <c r="AC528" t="n">
        <v>0</v>
      </c>
      <c r="AD528" t="n">
        <v>0</v>
      </c>
      <c r="AE528" t="n">
        <v>0</v>
      </c>
      <c r="AF528" t="n">
        <v>0</v>
      </c>
      <c r="AG528" t="n">
        <v>1</v>
      </c>
      <c r="AH528" t="n">
        <v>1</v>
      </c>
      <c r="AI528" t="n">
        <v>0</v>
      </c>
      <c r="AJ528" t="n">
        <v>0</v>
      </c>
      <c r="AK528" t="n">
        <v>0</v>
      </c>
      <c r="AL528" t="n">
        <v>0</v>
      </c>
      <c r="AM528" t="n">
        <v>0</v>
      </c>
      <c r="AN528" t="n">
        <v>0</v>
      </c>
      <c r="AO528" t="n">
        <v>0</v>
      </c>
      <c r="AP528" t="n">
        <v>0</v>
      </c>
      <c r="AQ528" t="n">
        <v>1</v>
      </c>
      <c r="AR528" t="n">
        <v>0</v>
      </c>
      <c r="AS528" t="n">
        <v>0</v>
      </c>
      <c r="AT528" t="n">
        <v>0</v>
      </c>
      <c r="AU528" s="63" t="n">
        <v>38</v>
      </c>
      <c r="AV528" s="64">
        <f>IFERROR(INDEX($B528:$AT528,1,'번호선택_참고표'!$C$55),0)+IFERROR(INDEX($B528:$AT528,1,'번호선택_참고표'!$D$55),0)+IFERROR(INDEX($B528:$AT528,1,'번호선택_참고표'!$E$55),0)+IFERROR(INDEX($B528:$AT528,1,'번호선택_참고표'!$F$55),0)+IFERROR(INDEX($B528:$AT528,1,'번호선택_참고표'!$G$55),0)+IFERROR(INDEX($B528:$AT528,1,'번호선택_참고표'!$H$55),0)</f>
        <v/>
      </c>
      <c r="AW528" s="64">
        <f>IF(OR('번호선택_참고표'!$C$55=$AU528,'번호선택_참고표'!$D$55=$AU528,'번호선택_참고표'!$E$55=$AU528,'번호선택_참고표'!$F$55=$AU528,'번호선택_참고표'!$G$55=$AU528,'번호선택_참고표'!$H$55=$AU528),1,0)</f>
        <v/>
      </c>
      <c r="AX528" s="64">
        <f>IF(AV528=6,6,IF(AND(AV528=5,AW528=1),5,IF(AND(AV528=5,AW528=0),4,IF(AV528=4,3,IF(AV528=3,2,0)))))</f>
        <v/>
      </c>
      <c r="AY528" s="64">
        <f>IF(AV528=6,"1등",IF(AND(AV528=5,AW528=1),"2등",IF(AND(AV528=5,AW528=0),"3등",IF(AV528=4,"4등",IF(AV528=3,"5등","-")))))</f>
        <v/>
      </c>
      <c r="AZ528" s="64">
        <f>AV528*10000+AW528*1000+ROW()</f>
        <v/>
      </c>
      <c r="BB528" s="63" t="inlineStr">
        <is>
          <t>1 12 22 32 33 42</t>
        </is>
      </c>
    </row>
    <row r="529">
      <c r="A529" s="64" t="n">
        <v>528</v>
      </c>
      <c r="B529" t="n">
        <v>0</v>
      </c>
      <c r="C529" t="n">
        <v>0</v>
      </c>
      <c r="D529" t="n">
        <v>0</v>
      </c>
      <c r="E529" t="n">
        <v>0</v>
      </c>
      <c r="F529" t="n">
        <v>1</v>
      </c>
      <c r="G529" t="n">
        <v>0</v>
      </c>
      <c r="H529" t="n">
        <v>0</v>
      </c>
      <c r="I529" t="n">
        <v>0</v>
      </c>
      <c r="J529" t="n">
        <v>0</v>
      </c>
      <c r="K529" t="n">
        <v>0</v>
      </c>
      <c r="L529" t="n">
        <v>0</v>
      </c>
      <c r="M529" t="n">
        <v>0</v>
      </c>
      <c r="N529" t="n">
        <v>0</v>
      </c>
      <c r="O529" t="n">
        <v>0</v>
      </c>
      <c r="P529" t="n">
        <v>0</v>
      </c>
      <c r="Q529" t="n">
        <v>0</v>
      </c>
      <c r="R529" t="n">
        <v>1</v>
      </c>
      <c r="S529" t="n">
        <v>0</v>
      </c>
      <c r="T529" t="n">
        <v>0</v>
      </c>
      <c r="U529" t="n">
        <v>0</v>
      </c>
      <c r="V529" t="n">
        <v>0</v>
      </c>
      <c r="W529" t="n">
        <v>0</v>
      </c>
      <c r="X529" t="n">
        <v>0</v>
      </c>
      <c r="Y529" t="n">
        <v>0</v>
      </c>
      <c r="Z529" t="n">
        <v>1</v>
      </c>
      <c r="AA529" t="n">
        <v>0</v>
      </c>
      <c r="AB529" t="n">
        <v>0</v>
      </c>
      <c r="AC529" t="n">
        <v>0</v>
      </c>
      <c r="AD529" t="n">
        <v>0</v>
      </c>
      <c r="AE529" t="n">
        <v>0</v>
      </c>
      <c r="AF529" t="n">
        <v>1</v>
      </c>
      <c r="AG529" t="n">
        <v>0</v>
      </c>
      <c r="AH529" t="n">
        <v>0</v>
      </c>
      <c r="AI529" t="n">
        <v>0</v>
      </c>
      <c r="AJ529" t="n">
        <v>0</v>
      </c>
      <c r="AK529" t="n">
        <v>0</v>
      </c>
      <c r="AL529" t="n">
        <v>0</v>
      </c>
      <c r="AM529" t="n">
        <v>0</v>
      </c>
      <c r="AN529" t="n">
        <v>1</v>
      </c>
      <c r="AO529" t="n">
        <v>1</v>
      </c>
      <c r="AP529" t="n">
        <v>0</v>
      </c>
      <c r="AQ529" t="n">
        <v>0</v>
      </c>
      <c r="AR529" t="n">
        <v>0</v>
      </c>
      <c r="AS529" t="n">
        <v>0</v>
      </c>
      <c r="AT529" t="n">
        <v>0</v>
      </c>
      <c r="AU529" s="63" t="n">
        <v>10</v>
      </c>
      <c r="AV529" s="64">
        <f>IFERROR(INDEX($B529:$AT529,1,'번호선택_참고표'!$C$55),0)+IFERROR(INDEX($B529:$AT529,1,'번호선택_참고표'!$D$55),0)+IFERROR(INDEX($B529:$AT529,1,'번호선택_참고표'!$E$55),0)+IFERROR(INDEX($B529:$AT529,1,'번호선택_참고표'!$F$55),0)+IFERROR(INDEX($B529:$AT529,1,'번호선택_참고표'!$G$55),0)+IFERROR(INDEX($B529:$AT529,1,'번호선택_참고표'!$H$55),0)</f>
        <v/>
      </c>
      <c r="AW529" s="64">
        <f>IF(OR('번호선택_참고표'!$C$55=$AU529,'번호선택_참고표'!$D$55=$AU529,'번호선택_참고표'!$E$55=$AU529,'번호선택_참고표'!$F$55=$AU529,'번호선택_참고표'!$G$55=$AU529,'번호선택_참고표'!$H$55=$AU529),1,0)</f>
        <v/>
      </c>
      <c r="AX529" s="64">
        <f>IF(AV529=6,6,IF(AND(AV529=5,AW529=1),5,IF(AND(AV529=5,AW529=0),4,IF(AV529=4,3,IF(AV529=3,2,0)))))</f>
        <v/>
      </c>
      <c r="AY529" s="64">
        <f>IF(AV529=6,"1등",IF(AND(AV529=5,AW529=1),"2등",IF(AND(AV529=5,AW529=0),"3등",IF(AV529=4,"4등",IF(AV529=3,"5등","-")))))</f>
        <v/>
      </c>
      <c r="AZ529" s="64">
        <f>AV529*10000+AW529*1000+ROW()</f>
        <v/>
      </c>
      <c r="BB529" s="63" t="inlineStr">
        <is>
          <t>5 17 25 31 39 40</t>
        </is>
      </c>
    </row>
    <row r="530">
      <c r="A530" s="64" t="n">
        <v>529</v>
      </c>
      <c r="B530" t="n">
        <v>0</v>
      </c>
      <c r="C530" t="n">
        <v>0</v>
      </c>
      <c r="D530" t="n">
        <v>0</v>
      </c>
      <c r="E530" t="n">
        <v>0</v>
      </c>
      <c r="F530" t="n">
        <v>0</v>
      </c>
      <c r="G530" t="n">
        <v>0</v>
      </c>
      <c r="H530" t="n">
        <v>0</v>
      </c>
      <c r="I530" t="n">
        <v>0</v>
      </c>
      <c r="J530" t="n">
        <v>0</v>
      </c>
      <c r="K530" t="n">
        <v>0</v>
      </c>
      <c r="L530" t="n">
        <v>0</v>
      </c>
      <c r="M530" t="n">
        <v>0</v>
      </c>
      <c r="N530" t="n">
        <v>0</v>
      </c>
      <c r="O530" t="n">
        <v>0</v>
      </c>
      <c r="P530" t="n">
        <v>0</v>
      </c>
      <c r="Q530" t="n">
        <v>0</v>
      </c>
      <c r="R530" t="n">
        <v>0</v>
      </c>
      <c r="S530" t="n">
        <v>1</v>
      </c>
      <c r="T530" t="n">
        <v>0</v>
      </c>
      <c r="U530" t="n">
        <v>1</v>
      </c>
      <c r="V530" t="n">
        <v>0</v>
      </c>
      <c r="W530" t="n">
        <v>0</v>
      </c>
      <c r="X530" t="n">
        <v>0</v>
      </c>
      <c r="Y530" t="n">
        <v>1</v>
      </c>
      <c r="Z530" t="n">
        <v>0</v>
      </c>
      <c r="AA530" t="n">
        <v>0</v>
      </c>
      <c r="AB530" t="n">
        <v>1</v>
      </c>
      <c r="AC530" t="n">
        <v>0</v>
      </c>
      <c r="AD530" t="n">
        <v>0</v>
      </c>
      <c r="AE530" t="n">
        <v>0</v>
      </c>
      <c r="AF530" t="n">
        <v>1</v>
      </c>
      <c r="AG530" t="n">
        <v>0</v>
      </c>
      <c r="AH530" t="n">
        <v>0</v>
      </c>
      <c r="AI530" t="n">
        <v>0</v>
      </c>
      <c r="AJ530" t="n">
        <v>0</v>
      </c>
      <c r="AK530" t="n">
        <v>0</v>
      </c>
      <c r="AL530" t="n">
        <v>0</v>
      </c>
      <c r="AM530" t="n">
        <v>0</v>
      </c>
      <c r="AN530" t="n">
        <v>0</v>
      </c>
      <c r="AO530" t="n">
        <v>0</v>
      </c>
      <c r="AP530" t="n">
        <v>0</v>
      </c>
      <c r="AQ530" t="n">
        <v>1</v>
      </c>
      <c r="AR530" t="n">
        <v>0</v>
      </c>
      <c r="AS530" t="n">
        <v>0</v>
      </c>
      <c r="AT530" t="n">
        <v>0</v>
      </c>
      <c r="AU530" s="63" t="n">
        <v>39</v>
      </c>
      <c r="AV530" s="64">
        <f>IFERROR(INDEX($B530:$AT530,1,'번호선택_참고표'!$C$55),0)+IFERROR(INDEX($B530:$AT530,1,'번호선택_참고표'!$D$55),0)+IFERROR(INDEX($B530:$AT530,1,'번호선택_참고표'!$E$55),0)+IFERROR(INDEX($B530:$AT530,1,'번호선택_참고표'!$F$55),0)+IFERROR(INDEX($B530:$AT530,1,'번호선택_참고표'!$G$55),0)+IFERROR(INDEX($B530:$AT530,1,'번호선택_참고표'!$H$55),0)</f>
        <v/>
      </c>
      <c r="AW530" s="64">
        <f>IF(OR('번호선택_참고표'!$C$55=$AU530,'번호선택_참고표'!$D$55=$AU530,'번호선택_참고표'!$E$55=$AU530,'번호선택_참고표'!$F$55=$AU530,'번호선택_참고표'!$G$55=$AU530,'번호선택_참고표'!$H$55=$AU530),1,0)</f>
        <v/>
      </c>
      <c r="AX530" s="64">
        <f>IF(AV530=6,6,IF(AND(AV530=5,AW530=1),5,IF(AND(AV530=5,AW530=0),4,IF(AV530=4,3,IF(AV530=3,2,0)))))</f>
        <v/>
      </c>
      <c r="AY530" s="64">
        <f>IF(AV530=6,"1등",IF(AND(AV530=5,AW530=1),"2등",IF(AND(AV530=5,AW530=0),"3등",IF(AV530=4,"4등",IF(AV530=3,"5등","-")))))</f>
        <v/>
      </c>
      <c r="AZ530" s="64">
        <f>AV530*10000+AW530*1000+ROW()</f>
        <v/>
      </c>
      <c r="BB530" s="63" t="inlineStr">
        <is>
          <t>18 20 24 27 31 42</t>
        </is>
      </c>
    </row>
    <row r="531">
      <c r="A531" s="64" t="n">
        <v>530</v>
      </c>
      <c r="B531" t="n">
        <v>0</v>
      </c>
      <c r="C531" t="n">
        <v>0</v>
      </c>
      <c r="D531" t="n">
        <v>0</v>
      </c>
      <c r="E531" t="n">
        <v>0</v>
      </c>
      <c r="F531" t="n">
        <v>0</v>
      </c>
      <c r="G531" t="n">
        <v>0</v>
      </c>
      <c r="H531" t="n">
        <v>0</v>
      </c>
      <c r="I531" t="n">
        <v>0</v>
      </c>
      <c r="J531" t="n">
        <v>0</v>
      </c>
      <c r="K531" t="n">
        <v>0</v>
      </c>
      <c r="L531" t="n">
        <v>0</v>
      </c>
      <c r="M531" t="n">
        <v>0</v>
      </c>
      <c r="N531" t="n">
        <v>0</v>
      </c>
      <c r="O531" t="n">
        <v>0</v>
      </c>
      <c r="P531" t="n">
        <v>0</v>
      </c>
      <c r="Q531" t="n">
        <v>1</v>
      </c>
      <c r="R531" t="n">
        <v>0</v>
      </c>
      <c r="S531" t="n">
        <v>0</v>
      </c>
      <c r="T531" t="n">
        <v>0</v>
      </c>
      <c r="U531" t="n">
        <v>0</v>
      </c>
      <c r="V531" t="n">
        <v>0</v>
      </c>
      <c r="W531" t="n">
        <v>0</v>
      </c>
      <c r="X531" t="n">
        <v>1</v>
      </c>
      <c r="Y531" t="n">
        <v>0</v>
      </c>
      <c r="Z531" t="n">
        <v>0</v>
      </c>
      <c r="AA531" t="n">
        <v>0</v>
      </c>
      <c r="AB531" t="n">
        <v>1</v>
      </c>
      <c r="AC531" t="n">
        <v>0</v>
      </c>
      <c r="AD531" t="n">
        <v>1</v>
      </c>
      <c r="AE531" t="n">
        <v>0</v>
      </c>
      <c r="AF531" t="n">
        <v>0</v>
      </c>
      <c r="AG531" t="n">
        <v>0</v>
      </c>
      <c r="AH531" t="n">
        <v>1</v>
      </c>
      <c r="AI531" t="n">
        <v>0</v>
      </c>
      <c r="AJ531" t="n">
        <v>0</v>
      </c>
      <c r="AK531" t="n">
        <v>0</v>
      </c>
      <c r="AL531" t="n">
        <v>0</v>
      </c>
      <c r="AM531" t="n">
        <v>0</v>
      </c>
      <c r="AN531" t="n">
        <v>0</v>
      </c>
      <c r="AO531" t="n">
        <v>0</v>
      </c>
      <c r="AP531" t="n">
        <v>1</v>
      </c>
      <c r="AQ531" t="n">
        <v>0</v>
      </c>
      <c r="AR531" t="n">
        <v>0</v>
      </c>
      <c r="AS531" t="n">
        <v>0</v>
      </c>
      <c r="AT531" t="n">
        <v>0</v>
      </c>
      <c r="AU531" s="63" t="n">
        <v>22</v>
      </c>
      <c r="AV531" s="64">
        <f>IFERROR(INDEX($B531:$AT531,1,'번호선택_참고표'!$C$55),0)+IFERROR(INDEX($B531:$AT531,1,'번호선택_참고표'!$D$55),0)+IFERROR(INDEX($B531:$AT531,1,'번호선택_참고표'!$E$55),0)+IFERROR(INDEX($B531:$AT531,1,'번호선택_참고표'!$F$55),0)+IFERROR(INDEX($B531:$AT531,1,'번호선택_참고표'!$G$55),0)+IFERROR(INDEX($B531:$AT531,1,'번호선택_참고표'!$H$55),0)</f>
        <v/>
      </c>
      <c r="AW531" s="64">
        <f>IF(OR('번호선택_참고표'!$C$55=$AU531,'번호선택_참고표'!$D$55=$AU531,'번호선택_참고표'!$E$55=$AU531,'번호선택_참고표'!$F$55=$AU531,'번호선택_참고표'!$G$55=$AU531,'번호선택_참고표'!$H$55=$AU531),1,0)</f>
        <v/>
      </c>
      <c r="AX531" s="64">
        <f>IF(AV531=6,6,IF(AND(AV531=5,AW531=1),5,IF(AND(AV531=5,AW531=0),4,IF(AV531=4,3,IF(AV531=3,2,0)))))</f>
        <v/>
      </c>
      <c r="AY531" s="64">
        <f>IF(AV531=6,"1등",IF(AND(AV531=5,AW531=1),"2등",IF(AND(AV531=5,AW531=0),"3등",IF(AV531=4,"4등",IF(AV531=3,"5등","-")))))</f>
        <v/>
      </c>
      <c r="AZ531" s="64">
        <f>AV531*10000+AW531*1000+ROW()</f>
        <v/>
      </c>
      <c r="BB531" s="63" t="inlineStr">
        <is>
          <t>16 23 27 29 33 41</t>
        </is>
      </c>
    </row>
    <row r="532">
      <c r="A532" s="64" t="n">
        <v>531</v>
      </c>
      <c r="B532" t="n">
        <v>1</v>
      </c>
      <c r="C532" t="n">
        <v>0</v>
      </c>
      <c r="D532" t="n">
        <v>0</v>
      </c>
      <c r="E532" t="n">
        <v>0</v>
      </c>
      <c r="F532" t="n">
        <v>1</v>
      </c>
      <c r="G532" t="n">
        <v>0</v>
      </c>
      <c r="H532" t="n">
        <v>0</v>
      </c>
      <c r="I532" t="n">
        <v>0</v>
      </c>
      <c r="J532" t="n">
        <v>1</v>
      </c>
      <c r="K532" t="n">
        <v>0</v>
      </c>
      <c r="L532" t="n">
        <v>0</v>
      </c>
      <c r="M532" t="n">
        <v>0</v>
      </c>
      <c r="N532" t="n">
        <v>0</v>
      </c>
      <c r="O532" t="n">
        <v>0</v>
      </c>
      <c r="P532" t="n">
        <v>0</v>
      </c>
      <c r="Q532" t="n">
        <v>0</v>
      </c>
      <c r="R532" t="n">
        <v>0</v>
      </c>
      <c r="S532" t="n">
        <v>0</v>
      </c>
      <c r="T532" t="n">
        <v>0</v>
      </c>
      <c r="U532" t="n">
        <v>0</v>
      </c>
      <c r="V532" t="n">
        <v>1</v>
      </c>
      <c r="W532" t="n">
        <v>0</v>
      </c>
      <c r="X532" t="n">
        <v>0</v>
      </c>
      <c r="Y532" t="n">
        <v>0</v>
      </c>
      <c r="Z532" t="n">
        <v>0</v>
      </c>
      <c r="AA532" t="n">
        <v>0</v>
      </c>
      <c r="AB532" t="n">
        <v>1</v>
      </c>
      <c r="AC532" t="n">
        <v>0</v>
      </c>
      <c r="AD532" t="n">
        <v>0</v>
      </c>
      <c r="AE532" t="n">
        <v>0</v>
      </c>
      <c r="AF532" t="n">
        <v>0</v>
      </c>
      <c r="AG532" t="n">
        <v>0</v>
      </c>
      <c r="AH532" t="n">
        <v>0</v>
      </c>
      <c r="AI532" t="n">
        <v>0</v>
      </c>
      <c r="AJ532" t="n">
        <v>1</v>
      </c>
      <c r="AK532" t="n">
        <v>0</v>
      </c>
      <c r="AL532" t="n">
        <v>0</v>
      </c>
      <c r="AM532" t="n">
        <v>0</v>
      </c>
      <c r="AN532" t="n">
        <v>0</v>
      </c>
      <c r="AO532" t="n">
        <v>0</v>
      </c>
      <c r="AP532" t="n">
        <v>0</v>
      </c>
      <c r="AQ532" t="n">
        <v>0</v>
      </c>
      <c r="AR532" t="n">
        <v>0</v>
      </c>
      <c r="AS532" t="n">
        <v>0</v>
      </c>
      <c r="AT532" t="n">
        <v>0</v>
      </c>
      <c r="AU532" s="63" t="n">
        <v>45</v>
      </c>
      <c r="AV532" s="64">
        <f>IFERROR(INDEX($B532:$AT532,1,'번호선택_참고표'!$C$55),0)+IFERROR(INDEX($B532:$AT532,1,'번호선택_참고표'!$D$55),0)+IFERROR(INDEX($B532:$AT532,1,'번호선택_참고표'!$E$55),0)+IFERROR(INDEX($B532:$AT532,1,'번호선택_참고표'!$F$55),0)+IFERROR(INDEX($B532:$AT532,1,'번호선택_참고표'!$G$55),0)+IFERROR(INDEX($B532:$AT532,1,'번호선택_참고표'!$H$55),0)</f>
        <v/>
      </c>
      <c r="AW532" s="64">
        <f>IF(OR('번호선택_참고표'!$C$55=$AU532,'번호선택_참고표'!$D$55=$AU532,'번호선택_참고표'!$E$55=$AU532,'번호선택_참고표'!$F$55=$AU532,'번호선택_참고표'!$G$55=$AU532,'번호선택_참고표'!$H$55=$AU532),1,0)</f>
        <v/>
      </c>
      <c r="AX532" s="64">
        <f>IF(AV532=6,6,IF(AND(AV532=5,AW532=1),5,IF(AND(AV532=5,AW532=0),4,IF(AV532=4,3,IF(AV532=3,2,0)))))</f>
        <v/>
      </c>
      <c r="AY532" s="64">
        <f>IF(AV532=6,"1등",IF(AND(AV532=5,AW532=1),"2등",IF(AND(AV532=5,AW532=0),"3등",IF(AV532=4,"4등",IF(AV532=3,"5등","-")))))</f>
        <v/>
      </c>
      <c r="AZ532" s="64">
        <f>AV532*10000+AW532*1000+ROW()</f>
        <v/>
      </c>
      <c r="BB532" s="63" t="inlineStr">
        <is>
          <t>1 5 9 21 27 35</t>
        </is>
      </c>
    </row>
    <row r="533">
      <c r="A533" s="64" t="n">
        <v>532</v>
      </c>
      <c r="B533" t="n">
        <v>0</v>
      </c>
      <c r="C533" t="n">
        <v>0</v>
      </c>
      <c r="D533" t="n">
        <v>0</v>
      </c>
      <c r="E533" t="n">
        <v>0</v>
      </c>
      <c r="F533" t="n">
        <v>0</v>
      </c>
      <c r="G533" t="n">
        <v>0</v>
      </c>
      <c r="H533" t="n">
        <v>0</v>
      </c>
      <c r="I533" t="n">
        <v>0</v>
      </c>
      <c r="J533" t="n">
        <v>0</v>
      </c>
      <c r="K533" t="n">
        <v>0</v>
      </c>
      <c r="L533" t="n">
        <v>0</v>
      </c>
      <c r="M533" t="n">
        <v>0</v>
      </c>
      <c r="N533" t="n">
        <v>0</v>
      </c>
      <c r="O533" t="n">
        <v>0</v>
      </c>
      <c r="P533" t="n">
        <v>0</v>
      </c>
      <c r="Q533" t="n">
        <v>1</v>
      </c>
      <c r="R533" t="n">
        <v>1</v>
      </c>
      <c r="S533" t="n">
        <v>0</v>
      </c>
      <c r="T533" t="n">
        <v>0</v>
      </c>
      <c r="U533" t="n">
        <v>0</v>
      </c>
      <c r="V533" t="n">
        <v>0</v>
      </c>
      <c r="W533" t="n">
        <v>0</v>
      </c>
      <c r="X533" t="n">
        <v>1</v>
      </c>
      <c r="Y533" t="n">
        <v>1</v>
      </c>
      <c r="Z533" t="n">
        <v>0</v>
      </c>
      <c r="AA533" t="n">
        <v>0</v>
      </c>
      <c r="AB533" t="n">
        <v>0</v>
      </c>
      <c r="AC533" t="n">
        <v>0</v>
      </c>
      <c r="AD533" t="n">
        <v>1</v>
      </c>
      <c r="AE533" t="n">
        <v>0</v>
      </c>
      <c r="AF533" t="n">
        <v>0</v>
      </c>
      <c r="AG533" t="n">
        <v>0</v>
      </c>
      <c r="AH533" t="n">
        <v>0</v>
      </c>
      <c r="AI533" t="n">
        <v>0</v>
      </c>
      <c r="AJ533" t="n">
        <v>0</v>
      </c>
      <c r="AK533" t="n">
        <v>0</v>
      </c>
      <c r="AL533" t="n">
        <v>0</v>
      </c>
      <c r="AM533" t="n">
        <v>0</v>
      </c>
      <c r="AN533" t="n">
        <v>0</v>
      </c>
      <c r="AO533" t="n">
        <v>0</v>
      </c>
      <c r="AP533" t="n">
        <v>0</v>
      </c>
      <c r="AQ533" t="n">
        <v>0</v>
      </c>
      <c r="AR533" t="n">
        <v>0</v>
      </c>
      <c r="AS533" t="n">
        <v>1</v>
      </c>
      <c r="AT533" t="n">
        <v>0</v>
      </c>
      <c r="AU533" s="63" t="n">
        <v>3</v>
      </c>
      <c r="AV533" s="64">
        <f>IFERROR(INDEX($B533:$AT533,1,'번호선택_참고표'!$C$55),0)+IFERROR(INDEX($B533:$AT533,1,'번호선택_참고표'!$D$55),0)+IFERROR(INDEX($B533:$AT533,1,'번호선택_참고표'!$E$55),0)+IFERROR(INDEX($B533:$AT533,1,'번호선택_참고표'!$F$55),0)+IFERROR(INDEX($B533:$AT533,1,'번호선택_참고표'!$G$55),0)+IFERROR(INDEX($B533:$AT533,1,'번호선택_참고표'!$H$55),0)</f>
        <v/>
      </c>
      <c r="AW533" s="64">
        <f>IF(OR('번호선택_참고표'!$C$55=$AU533,'번호선택_참고표'!$D$55=$AU533,'번호선택_참고표'!$E$55=$AU533,'번호선택_참고표'!$F$55=$AU533,'번호선택_참고표'!$G$55=$AU533,'번호선택_참고표'!$H$55=$AU533),1,0)</f>
        <v/>
      </c>
      <c r="AX533" s="64">
        <f>IF(AV533=6,6,IF(AND(AV533=5,AW533=1),5,IF(AND(AV533=5,AW533=0),4,IF(AV533=4,3,IF(AV533=3,2,0)))))</f>
        <v/>
      </c>
      <c r="AY533" s="64">
        <f>IF(AV533=6,"1등",IF(AND(AV533=5,AW533=1),"2등",IF(AND(AV533=5,AW533=0),"3등",IF(AV533=4,"4등",IF(AV533=3,"5등","-")))))</f>
        <v/>
      </c>
      <c r="AZ533" s="64">
        <f>AV533*10000+AW533*1000+ROW()</f>
        <v/>
      </c>
      <c r="BB533" s="63" t="inlineStr">
        <is>
          <t>16 17 23 24 29 44</t>
        </is>
      </c>
    </row>
    <row r="534">
      <c r="A534" s="64" t="n">
        <v>533</v>
      </c>
      <c r="B534" t="n">
        <v>0</v>
      </c>
      <c r="C534" t="n">
        <v>0</v>
      </c>
      <c r="D534" t="n">
        <v>0</v>
      </c>
      <c r="E534" t="n">
        <v>0</v>
      </c>
      <c r="F534" t="n">
        <v>0</v>
      </c>
      <c r="G534" t="n">
        <v>0</v>
      </c>
      <c r="H534" t="n">
        <v>0</v>
      </c>
      <c r="I534" t="n">
        <v>0</v>
      </c>
      <c r="J534" t="n">
        <v>1</v>
      </c>
      <c r="K534" t="n">
        <v>0</v>
      </c>
      <c r="L534" t="n">
        <v>0</v>
      </c>
      <c r="M534" t="n">
        <v>0</v>
      </c>
      <c r="N534" t="n">
        <v>0</v>
      </c>
      <c r="O534" t="n">
        <v>1</v>
      </c>
      <c r="P534" t="n">
        <v>1</v>
      </c>
      <c r="Q534" t="n">
        <v>0</v>
      </c>
      <c r="R534" t="n">
        <v>1</v>
      </c>
      <c r="S534" t="n">
        <v>0</v>
      </c>
      <c r="T534" t="n">
        <v>0</v>
      </c>
      <c r="U534" t="n">
        <v>0</v>
      </c>
      <c r="V534" t="n">
        <v>0</v>
      </c>
      <c r="W534" t="n">
        <v>0</v>
      </c>
      <c r="X534" t="n">
        <v>0</v>
      </c>
      <c r="Y534" t="n">
        <v>0</v>
      </c>
      <c r="Z534" t="n">
        <v>0</v>
      </c>
      <c r="AA534" t="n">
        <v>0</v>
      </c>
      <c r="AB534" t="n">
        <v>0</v>
      </c>
      <c r="AC534" t="n">
        <v>0</v>
      </c>
      <c r="AD534" t="n">
        <v>0</v>
      </c>
      <c r="AE534" t="n">
        <v>0</v>
      </c>
      <c r="AF534" t="n">
        <v>1</v>
      </c>
      <c r="AG534" t="n">
        <v>0</v>
      </c>
      <c r="AH534" t="n">
        <v>1</v>
      </c>
      <c r="AI534" t="n">
        <v>0</v>
      </c>
      <c r="AJ534" t="n">
        <v>0</v>
      </c>
      <c r="AK534" t="n">
        <v>0</v>
      </c>
      <c r="AL534" t="n">
        <v>0</v>
      </c>
      <c r="AM534" t="n">
        <v>0</v>
      </c>
      <c r="AN534" t="n">
        <v>0</v>
      </c>
      <c r="AO534" t="n">
        <v>0</v>
      </c>
      <c r="AP534" t="n">
        <v>0</v>
      </c>
      <c r="AQ534" t="n">
        <v>0</v>
      </c>
      <c r="AR534" t="n">
        <v>0</v>
      </c>
      <c r="AS534" t="n">
        <v>0</v>
      </c>
      <c r="AT534" t="n">
        <v>0</v>
      </c>
      <c r="AU534" s="63" t="n">
        <v>23</v>
      </c>
      <c r="AV534" s="64">
        <f>IFERROR(INDEX($B534:$AT534,1,'번호선택_참고표'!$C$55),0)+IFERROR(INDEX($B534:$AT534,1,'번호선택_참고표'!$D$55),0)+IFERROR(INDEX($B534:$AT534,1,'번호선택_참고표'!$E$55),0)+IFERROR(INDEX($B534:$AT534,1,'번호선택_참고표'!$F$55),0)+IFERROR(INDEX($B534:$AT534,1,'번호선택_참고표'!$G$55),0)+IFERROR(INDEX($B534:$AT534,1,'번호선택_참고표'!$H$55),0)</f>
        <v/>
      </c>
      <c r="AW534" s="64">
        <f>IF(OR('번호선택_참고표'!$C$55=$AU534,'번호선택_참고표'!$D$55=$AU534,'번호선택_참고표'!$E$55=$AU534,'번호선택_참고표'!$F$55=$AU534,'번호선택_참고표'!$G$55=$AU534,'번호선택_참고표'!$H$55=$AU534),1,0)</f>
        <v/>
      </c>
      <c r="AX534" s="64">
        <f>IF(AV534=6,6,IF(AND(AV534=5,AW534=1),5,IF(AND(AV534=5,AW534=0),4,IF(AV534=4,3,IF(AV534=3,2,0)))))</f>
        <v/>
      </c>
      <c r="AY534" s="64">
        <f>IF(AV534=6,"1등",IF(AND(AV534=5,AW534=1),"2등",IF(AND(AV534=5,AW534=0),"3등",IF(AV534=4,"4등",IF(AV534=3,"5등","-")))))</f>
        <v/>
      </c>
      <c r="AZ534" s="64">
        <f>AV534*10000+AW534*1000+ROW()</f>
        <v/>
      </c>
      <c r="BB534" s="63" t="inlineStr">
        <is>
          <t>9 14 15 17 31 33</t>
        </is>
      </c>
    </row>
    <row r="535">
      <c r="A535" s="64" t="n">
        <v>534</v>
      </c>
      <c r="B535" t="n">
        <v>0</v>
      </c>
      <c r="C535" t="n">
        <v>0</v>
      </c>
      <c r="D535" t="n">
        <v>0</v>
      </c>
      <c r="E535" t="n">
        <v>0</v>
      </c>
      <c r="F535" t="n">
        <v>0</v>
      </c>
      <c r="G535" t="n">
        <v>0</v>
      </c>
      <c r="H535" t="n">
        <v>0</v>
      </c>
      <c r="I535" t="n">
        <v>0</v>
      </c>
      <c r="J535" t="n">
        <v>0</v>
      </c>
      <c r="K535" t="n">
        <v>1</v>
      </c>
      <c r="L535" t="n">
        <v>0</v>
      </c>
      <c r="M535" t="n">
        <v>0</v>
      </c>
      <c r="N535" t="n">
        <v>0</v>
      </c>
      <c r="O535" t="n">
        <v>0</v>
      </c>
      <c r="P535" t="n">
        <v>0</v>
      </c>
      <c r="Q535" t="n">
        <v>0</v>
      </c>
      <c r="R535" t="n">
        <v>0</v>
      </c>
      <c r="S535" t="n">
        <v>0</v>
      </c>
      <c r="T535" t="n">
        <v>0</v>
      </c>
      <c r="U535" t="n">
        <v>0</v>
      </c>
      <c r="V535" t="n">
        <v>0</v>
      </c>
      <c r="W535" t="n">
        <v>0</v>
      </c>
      <c r="X535" t="n">
        <v>0</v>
      </c>
      <c r="Y535" t="n">
        <v>1</v>
      </c>
      <c r="Z535" t="n">
        <v>0</v>
      </c>
      <c r="AA535" t="n">
        <v>1</v>
      </c>
      <c r="AB535" t="n">
        <v>0</v>
      </c>
      <c r="AC535" t="n">
        <v>0</v>
      </c>
      <c r="AD535" t="n">
        <v>1</v>
      </c>
      <c r="AE535" t="n">
        <v>0</v>
      </c>
      <c r="AF535" t="n">
        <v>0</v>
      </c>
      <c r="AG535" t="n">
        <v>0</v>
      </c>
      <c r="AH535" t="n">
        <v>0</v>
      </c>
      <c r="AI535" t="n">
        <v>0</v>
      </c>
      <c r="AJ535" t="n">
        <v>0</v>
      </c>
      <c r="AK535" t="n">
        <v>0</v>
      </c>
      <c r="AL535" t="n">
        <v>1</v>
      </c>
      <c r="AM535" t="n">
        <v>1</v>
      </c>
      <c r="AN535" t="n">
        <v>0</v>
      </c>
      <c r="AO535" t="n">
        <v>0</v>
      </c>
      <c r="AP535" t="n">
        <v>0</v>
      </c>
      <c r="AQ535" t="n">
        <v>0</v>
      </c>
      <c r="AR535" t="n">
        <v>0</v>
      </c>
      <c r="AS535" t="n">
        <v>0</v>
      </c>
      <c r="AT535" t="n">
        <v>0</v>
      </c>
      <c r="AU535" s="63" t="n">
        <v>32</v>
      </c>
      <c r="AV535" s="64">
        <f>IFERROR(INDEX($B535:$AT535,1,'번호선택_참고표'!$C$55),0)+IFERROR(INDEX($B535:$AT535,1,'번호선택_참고표'!$D$55),0)+IFERROR(INDEX($B535:$AT535,1,'번호선택_참고표'!$E$55),0)+IFERROR(INDEX($B535:$AT535,1,'번호선택_참고표'!$F$55),0)+IFERROR(INDEX($B535:$AT535,1,'번호선택_참고표'!$G$55),0)+IFERROR(INDEX($B535:$AT535,1,'번호선택_참고표'!$H$55),0)</f>
        <v/>
      </c>
      <c r="AW535" s="64">
        <f>IF(OR('번호선택_참고표'!$C$55=$AU535,'번호선택_참고표'!$D$55=$AU535,'번호선택_참고표'!$E$55=$AU535,'번호선택_참고표'!$F$55=$AU535,'번호선택_참고표'!$G$55=$AU535,'번호선택_참고표'!$H$55=$AU535),1,0)</f>
        <v/>
      </c>
      <c r="AX535" s="64">
        <f>IF(AV535=6,6,IF(AND(AV535=5,AW535=1),5,IF(AND(AV535=5,AW535=0),4,IF(AV535=4,3,IF(AV535=3,2,0)))))</f>
        <v/>
      </c>
      <c r="AY535" s="64">
        <f>IF(AV535=6,"1등",IF(AND(AV535=5,AW535=1),"2등",IF(AND(AV535=5,AW535=0),"3등",IF(AV535=4,"4등",IF(AV535=3,"5등","-")))))</f>
        <v/>
      </c>
      <c r="AZ535" s="64">
        <f>AV535*10000+AW535*1000+ROW()</f>
        <v/>
      </c>
      <c r="BB535" s="63" t="inlineStr">
        <is>
          <t>10 24 26 29 37 38</t>
        </is>
      </c>
    </row>
    <row r="536">
      <c r="A536" s="64" t="n">
        <v>535</v>
      </c>
      <c r="B536" t="n">
        <v>0</v>
      </c>
      <c r="C536" t="n">
        <v>0</v>
      </c>
      <c r="D536" t="n">
        <v>0</v>
      </c>
      <c r="E536" t="n">
        <v>0</v>
      </c>
      <c r="F536" t="n">
        <v>0</v>
      </c>
      <c r="G536" t="n">
        <v>0</v>
      </c>
      <c r="H536" t="n">
        <v>0</v>
      </c>
      <c r="I536" t="n">
        <v>0</v>
      </c>
      <c r="J536" t="n">
        <v>0</v>
      </c>
      <c r="K536" t="n">
        <v>0</v>
      </c>
      <c r="L536" t="n">
        <v>1</v>
      </c>
      <c r="M536" t="n">
        <v>1</v>
      </c>
      <c r="N536" t="n">
        <v>0</v>
      </c>
      <c r="O536" t="n">
        <v>1</v>
      </c>
      <c r="P536" t="n">
        <v>1</v>
      </c>
      <c r="Q536" t="n">
        <v>0</v>
      </c>
      <c r="R536" t="n">
        <v>0</v>
      </c>
      <c r="S536" t="n">
        <v>1</v>
      </c>
      <c r="T536" t="n">
        <v>0</v>
      </c>
      <c r="U536" t="n">
        <v>0</v>
      </c>
      <c r="V536" t="n">
        <v>0</v>
      </c>
      <c r="W536" t="n">
        <v>0</v>
      </c>
      <c r="X536" t="n">
        <v>0</v>
      </c>
      <c r="Y536" t="n">
        <v>0</v>
      </c>
      <c r="Z536" t="n">
        <v>0</v>
      </c>
      <c r="AA536" t="n">
        <v>0</v>
      </c>
      <c r="AB536" t="n">
        <v>0</v>
      </c>
      <c r="AC536" t="n">
        <v>0</v>
      </c>
      <c r="AD536" t="n">
        <v>0</v>
      </c>
      <c r="AE536" t="n">
        <v>0</v>
      </c>
      <c r="AF536" t="n">
        <v>0</v>
      </c>
      <c r="AG536" t="n">
        <v>0</v>
      </c>
      <c r="AH536" t="n">
        <v>0</v>
      </c>
      <c r="AI536" t="n">
        <v>0</v>
      </c>
      <c r="AJ536" t="n">
        <v>0</v>
      </c>
      <c r="AK536" t="n">
        <v>0</v>
      </c>
      <c r="AL536" t="n">
        <v>0</v>
      </c>
      <c r="AM536" t="n">
        <v>0</v>
      </c>
      <c r="AN536" t="n">
        <v>1</v>
      </c>
      <c r="AO536" t="n">
        <v>0</v>
      </c>
      <c r="AP536" t="n">
        <v>0</v>
      </c>
      <c r="AQ536" t="n">
        <v>0</v>
      </c>
      <c r="AR536" t="n">
        <v>0</v>
      </c>
      <c r="AS536" t="n">
        <v>0</v>
      </c>
      <c r="AT536" t="n">
        <v>0</v>
      </c>
      <c r="AU536" s="63" t="n">
        <v>34</v>
      </c>
      <c r="AV536" s="64">
        <f>IFERROR(INDEX($B536:$AT536,1,'번호선택_참고표'!$C$55),0)+IFERROR(INDEX($B536:$AT536,1,'번호선택_참고표'!$D$55),0)+IFERROR(INDEX($B536:$AT536,1,'번호선택_참고표'!$E$55),0)+IFERROR(INDEX($B536:$AT536,1,'번호선택_참고표'!$F$55),0)+IFERROR(INDEX($B536:$AT536,1,'번호선택_참고표'!$G$55),0)+IFERROR(INDEX($B536:$AT536,1,'번호선택_참고표'!$H$55),0)</f>
        <v/>
      </c>
      <c r="AW536" s="64">
        <f>IF(OR('번호선택_참고표'!$C$55=$AU536,'번호선택_참고표'!$D$55=$AU536,'번호선택_참고표'!$E$55=$AU536,'번호선택_참고표'!$F$55=$AU536,'번호선택_참고표'!$G$55=$AU536,'번호선택_참고표'!$H$55=$AU536),1,0)</f>
        <v/>
      </c>
      <c r="AX536" s="64">
        <f>IF(AV536=6,6,IF(AND(AV536=5,AW536=1),5,IF(AND(AV536=5,AW536=0),4,IF(AV536=4,3,IF(AV536=3,2,0)))))</f>
        <v/>
      </c>
      <c r="AY536" s="64">
        <f>IF(AV536=6,"1등",IF(AND(AV536=5,AW536=1),"2등",IF(AND(AV536=5,AW536=0),"3등",IF(AV536=4,"4등",IF(AV536=3,"5등","-")))))</f>
        <v/>
      </c>
      <c r="AZ536" s="64">
        <f>AV536*10000+AW536*1000+ROW()</f>
        <v/>
      </c>
      <c r="BB536" s="63" t="inlineStr">
        <is>
          <t>11 12 14 15 18 39</t>
        </is>
      </c>
    </row>
    <row r="537">
      <c r="A537" s="64" t="n">
        <v>536</v>
      </c>
      <c r="B537" t="n">
        <v>0</v>
      </c>
      <c r="C537" t="n">
        <v>0</v>
      </c>
      <c r="D537" t="n">
        <v>0</v>
      </c>
      <c r="E537" t="n">
        <v>0</v>
      </c>
      <c r="F537" t="n">
        <v>0</v>
      </c>
      <c r="G537" t="n">
        <v>0</v>
      </c>
      <c r="H537" t="n">
        <v>1</v>
      </c>
      <c r="I537" t="n">
        <v>1</v>
      </c>
      <c r="J537" t="n">
        <v>0</v>
      </c>
      <c r="K537" t="n">
        <v>0</v>
      </c>
      <c r="L537" t="n">
        <v>0</v>
      </c>
      <c r="M537" t="n">
        <v>0</v>
      </c>
      <c r="N537" t="n">
        <v>0</v>
      </c>
      <c r="O537" t="n">
        <v>0</v>
      </c>
      <c r="P537" t="n">
        <v>0</v>
      </c>
      <c r="Q537" t="n">
        <v>0</v>
      </c>
      <c r="R537" t="n">
        <v>0</v>
      </c>
      <c r="S537" t="n">
        <v>1</v>
      </c>
      <c r="T537" t="n">
        <v>0</v>
      </c>
      <c r="U537" t="n">
        <v>0</v>
      </c>
      <c r="V537" t="n">
        <v>0</v>
      </c>
      <c r="W537" t="n">
        <v>0</v>
      </c>
      <c r="X537" t="n">
        <v>0</v>
      </c>
      <c r="Y537" t="n">
        <v>0</v>
      </c>
      <c r="Z537" t="n">
        <v>0</v>
      </c>
      <c r="AA537" t="n">
        <v>0</v>
      </c>
      <c r="AB537" t="n">
        <v>0</v>
      </c>
      <c r="AC537" t="n">
        <v>0</v>
      </c>
      <c r="AD537" t="n">
        <v>0</v>
      </c>
      <c r="AE537" t="n">
        <v>0</v>
      </c>
      <c r="AF537" t="n">
        <v>0</v>
      </c>
      <c r="AG537" t="n">
        <v>1</v>
      </c>
      <c r="AH537" t="n">
        <v>0</v>
      </c>
      <c r="AI537" t="n">
        <v>0</v>
      </c>
      <c r="AJ537" t="n">
        <v>0</v>
      </c>
      <c r="AK537" t="n">
        <v>0</v>
      </c>
      <c r="AL537" t="n">
        <v>1</v>
      </c>
      <c r="AM537" t="n">
        <v>0</v>
      </c>
      <c r="AN537" t="n">
        <v>0</v>
      </c>
      <c r="AO537" t="n">
        <v>0</v>
      </c>
      <c r="AP537" t="n">
        <v>0</v>
      </c>
      <c r="AQ537" t="n">
        <v>0</v>
      </c>
      <c r="AR537" t="n">
        <v>1</v>
      </c>
      <c r="AS537" t="n">
        <v>0</v>
      </c>
      <c r="AT537" t="n">
        <v>0</v>
      </c>
      <c r="AU537" s="63" t="n">
        <v>12</v>
      </c>
      <c r="AV537" s="64">
        <f>IFERROR(INDEX($B537:$AT537,1,'번호선택_참고표'!$C$55),0)+IFERROR(INDEX($B537:$AT537,1,'번호선택_참고표'!$D$55),0)+IFERROR(INDEX($B537:$AT537,1,'번호선택_참고표'!$E$55),0)+IFERROR(INDEX($B537:$AT537,1,'번호선택_참고표'!$F$55),0)+IFERROR(INDEX($B537:$AT537,1,'번호선택_참고표'!$G$55),0)+IFERROR(INDEX($B537:$AT537,1,'번호선택_참고표'!$H$55),0)</f>
        <v/>
      </c>
      <c r="AW537" s="64">
        <f>IF(OR('번호선택_참고표'!$C$55=$AU537,'번호선택_참고표'!$D$55=$AU537,'번호선택_참고표'!$E$55=$AU537,'번호선택_참고표'!$F$55=$AU537,'번호선택_참고표'!$G$55=$AU537,'번호선택_참고표'!$H$55=$AU537),1,0)</f>
        <v/>
      </c>
      <c r="AX537" s="64">
        <f>IF(AV537=6,6,IF(AND(AV537=5,AW537=1),5,IF(AND(AV537=5,AW537=0),4,IF(AV537=4,3,IF(AV537=3,2,0)))))</f>
        <v/>
      </c>
      <c r="AY537" s="64">
        <f>IF(AV537=6,"1등",IF(AND(AV537=5,AW537=1),"2등",IF(AND(AV537=5,AW537=0),"3등",IF(AV537=4,"4등",IF(AV537=3,"5등","-")))))</f>
        <v/>
      </c>
      <c r="AZ537" s="64">
        <f>AV537*10000+AW537*1000+ROW()</f>
        <v/>
      </c>
      <c r="BB537" s="63" t="inlineStr">
        <is>
          <t>7 8 18 32 37 43</t>
        </is>
      </c>
    </row>
    <row r="538">
      <c r="A538" s="64" t="n">
        <v>537</v>
      </c>
      <c r="B538" t="n">
        <v>0</v>
      </c>
      <c r="C538" t="n">
        <v>0</v>
      </c>
      <c r="D538" t="n">
        <v>0</v>
      </c>
      <c r="E538" t="n">
        <v>0</v>
      </c>
      <c r="F538" t="n">
        <v>0</v>
      </c>
      <c r="G538" t="n">
        <v>0</v>
      </c>
      <c r="H538" t="n">
        <v>0</v>
      </c>
      <c r="I538" t="n">
        <v>0</v>
      </c>
      <c r="J538" t="n">
        <v>0</v>
      </c>
      <c r="K538" t="n">
        <v>0</v>
      </c>
      <c r="L538" t="n">
        <v>0</v>
      </c>
      <c r="M538" t="n">
        <v>1</v>
      </c>
      <c r="N538" t="n">
        <v>0</v>
      </c>
      <c r="O538" t="n">
        <v>0</v>
      </c>
      <c r="P538" t="n">
        <v>0</v>
      </c>
      <c r="Q538" t="n">
        <v>0</v>
      </c>
      <c r="R538" t="n">
        <v>0</v>
      </c>
      <c r="S538" t="n">
        <v>0</v>
      </c>
      <c r="T538" t="n">
        <v>0</v>
      </c>
      <c r="U538" t="n">
        <v>0</v>
      </c>
      <c r="V538" t="n">
        <v>0</v>
      </c>
      <c r="W538" t="n">
        <v>0</v>
      </c>
      <c r="X538" t="n">
        <v>1</v>
      </c>
      <c r="Y538" t="n">
        <v>0</v>
      </c>
      <c r="Z538" t="n">
        <v>0</v>
      </c>
      <c r="AA538" t="n">
        <v>1</v>
      </c>
      <c r="AB538" t="n">
        <v>0</v>
      </c>
      <c r="AC538" t="n">
        <v>0</v>
      </c>
      <c r="AD538" t="n">
        <v>0</v>
      </c>
      <c r="AE538" t="n">
        <v>1</v>
      </c>
      <c r="AF538" t="n">
        <v>0</v>
      </c>
      <c r="AG538" t="n">
        <v>0</v>
      </c>
      <c r="AH538" t="n">
        <v>0</v>
      </c>
      <c r="AI538" t="n">
        <v>0</v>
      </c>
      <c r="AJ538" t="n">
        <v>0</v>
      </c>
      <c r="AK538" t="n">
        <v>1</v>
      </c>
      <c r="AL538" t="n">
        <v>0</v>
      </c>
      <c r="AM538" t="n">
        <v>0</v>
      </c>
      <c r="AN538" t="n">
        <v>0</v>
      </c>
      <c r="AO538" t="n">
        <v>0</v>
      </c>
      <c r="AP538" t="n">
        <v>0</v>
      </c>
      <c r="AQ538" t="n">
        <v>0</v>
      </c>
      <c r="AR538" t="n">
        <v>1</v>
      </c>
      <c r="AS538" t="n">
        <v>0</v>
      </c>
      <c r="AT538" t="n">
        <v>0</v>
      </c>
      <c r="AU538" s="63" t="n">
        <v>11</v>
      </c>
      <c r="AV538" s="64">
        <f>IFERROR(INDEX($B538:$AT538,1,'번호선택_참고표'!$C$55),0)+IFERROR(INDEX($B538:$AT538,1,'번호선택_참고표'!$D$55),0)+IFERROR(INDEX($B538:$AT538,1,'번호선택_참고표'!$E$55),0)+IFERROR(INDEX($B538:$AT538,1,'번호선택_참고표'!$F$55),0)+IFERROR(INDEX($B538:$AT538,1,'번호선택_참고표'!$G$55),0)+IFERROR(INDEX($B538:$AT538,1,'번호선택_참고표'!$H$55),0)</f>
        <v/>
      </c>
      <c r="AW538" s="64">
        <f>IF(OR('번호선택_참고표'!$C$55=$AU538,'번호선택_참고표'!$D$55=$AU538,'번호선택_참고표'!$E$55=$AU538,'번호선택_참고표'!$F$55=$AU538,'번호선택_참고표'!$G$55=$AU538,'번호선택_참고표'!$H$55=$AU538),1,0)</f>
        <v/>
      </c>
      <c r="AX538" s="64">
        <f>IF(AV538=6,6,IF(AND(AV538=5,AW538=1),5,IF(AND(AV538=5,AW538=0),4,IF(AV538=4,3,IF(AV538=3,2,0)))))</f>
        <v/>
      </c>
      <c r="AY538" s="64">
        <f>IF(AV538=6,"1등",IF(AND(AV538=5,AW538=1),"2등",IF(AND(AV538=5,AW538=0),"3등",IF(AV538=4,"4등",IF(AV538=3,"5등","-")))))</f>
        <v/>
      </c>
      <c r="AZ538" s="64">
        <f>AV538*10000+AW538*1000+ROW()</f>
        <v/>
      </c>
      <c r="BB538" s="63" t="inlineStr">
        <is>
          <t>12 23 26 30 36 43</t>
        </is>
      </c>
    </row>
    <row r="539">
      <c r="A539" s="64" t="n">
        <v>538</v>
      </c>
      <c r="B539" t="n">
        <v>0</v>
      </c>
      <c r="C539" t="n">
        <v>0</v>
      </c>
      <c r="D539" t="n">
        <v>0</v>
      </c>
      <c r="E539" t="n">
        <v>0</v>
      </c>
      <c r="F539" t="n">
        <v>0</v>
      </c>
      <c r="G539" t="n">
        <v>1</v>
      </c>
      <c r="H539" t="n">
        <v>0</v>
      </c>
      <c r="I539" t="n">
        <v>0</v>
      </c>
      <c r="J539" t="n">
        <v>0</v>
      </c>
      <c r="K539" t="n">
        <v>1</v>
      </c>
      <c r="L539" t="n">
        <v>0</v>
      </c>
      <c r="M539" t="n">
        <v>0</v>
      </c>
      <c r="N539" t="n">
        <v>0</v>
      </c>
      <c r="O539" t="n">
        <v>0</v>
      </c>
      <c r="P539" t="n">
        <v>0</v>
      </c>
      <c r="Q539" t="n">
        <v>0</v>
      </c>
      <c r="R539" t="n">
        <v>0</v>
      </c>
      <c r="S539" t="n">
        <v>1</v>
      </c>
      <c r="T539" t="n">
        <v>0</v>
      </c>
      <c r="U539" t="n">
        <v>0</v>
      </c>
      <c r="V539" t="n">
        <v>0</v>
      </c>
      <c r="W539" t="n">
        <v>0</v>
      </c>
      <c r="X539" t="n">
        <v>0</v>
      </c>
      <c r="Y539" t="n">
        <v>0</v>
      </c>
      <c r="Z539" t="n">
        <v>0</v>
      </c>
      <c r="AA539" t="n">
        <v>0</v>
      </c>
      <c r="AB539" t="n">
        <v>0</v>
      </c>
      <c r="AC539" t="n">
        <v>0</v>
      </c>
      <c r="AD539" t="n">
        <v>0</v>
      </c>
      <c r="AE539" t="n">
        <v>0</v>
      </c>
      <c r="AF539" t="n">
        <v>1</v>
      </c>
      <c r="AG539" t="n">
        <v>1</v>
      </c>
      <c r="AH539" t="n">
        <v>0</v>
      </c>
      <c r="AI539" t="n">
        <v>1</v>
      </c>
      <c r="AJ539" t="n">
        <v>0</v>
      </c>
      <c r="AK539" t="n">
        <v>0</v>
      </c>
      <c r="AL539" t="n">
        <v>0</v>
      </c>
      <c r="AM539" t="n">
        <v>0</v>
      </c>
      <c r="AN539" t="n">
        <v>0</v>
      </c>
      <c r="AO539" t="n">
        <v>0</v>
      </c>
      <c r="AP539" t="n">
        <v>0</v>
      </c>
      <c r="AQ539" t="n">
        <v>0</v>
      </c>
      <c r="AR539" t="n">
        <v>0</v>
      </c>
      <c r="AS539" t="n">
        <v>0</v>
      </c>
      <c r="AT539" t="n">
        <v>0</v>
      </c>
      <c r="AU539" s="63" t="n">
        <v>11</v>
      </c>
      <c r="AV539" s="64">
        <f>IFERROR(INDEX($B539:$AT539,1,'번호선택_참고표'!$C$55),0)+IFERROR(INDEX($B539:$AT539,1,'번호선택_참고표'!$D$55),0)+IFERROR(INDEX($B539:$AT539,1,'번호선택_참고표'!$E$55),0)+IFERROR(INDEX($B539:$AT539,1,'번호선택_참고표'!$F$55),0)+IFERROR(INDEX($B539:$AT539,1,'번호선택_참고표'!$G$55),0)+IFERROR(INDEX($B539:$AT539,1,'번호선택_참고표'!$H$55),0)</f>
        <v/>
      </c>
      <c r="AW539" s="64">
        <f>IF(OR('번호선택_참고표'!$C$55=$AU539,'번호선택_참고표'!$D$55=$AU539,'번호선택_참고표'!$E$55=$AU539,'번호선택_참고표'!$F$55=$AU539,'번호선택_참고표'!$G$55=$AU539,'번호선택_참고표'!$H$55=$AU539),1,0)</f>
        <v/>
      </c>
      <c r="AX539" s="64">
        <f>IF(AV539=6,6,IF(AND(AV539=5,AW539=1),5,IF(AND(AV539=5,AW539=0),4,IF(AV539=4,3,IF(AV539=3,2,0)))))</f>
        <v/>
      </c>
      <c r="AY539" s="64">
        <f>IF(AV539=6,"1등",IF(AND(AV539=5,AW539=1),"2등",IF(AND(AV539=5,AW539=0),"3등",IF(AV539=4,"4등",IF(AV539=3,"5등","-")))))</f>
        <v/>
      </c>
      <c r="AZ539" s="64">
        <f>AV539*10000+AW539*1000+ROW()</f>
        <v/>
      </c>
      <c r="BB539" s="63" t="inlineStr">
        <is>
          <t>6 10 18 31 32 34</t>
        </is>
      </c>
    </row>
    <row r="540">
      <c r="A540" s="64" t="n">
        <v>539</v>
      </c>
      <c r="B540" t="n">
        <v>0</v>
      </c>
      <c r="C540" t="n">
        <v>0</v>
      </c>
      <c r="D540" t="n">
        <v>1</v>
      </c>
      <c r="E540" t="n">
        <v>0</v>
      </c>
      <c r="F540" t="n">
        <v>0</v>
      </c>
      <c r="G540" t="n">
        <v>0</v>
      </c>
      <c r="H540" t="n">
        <v>0</v>
      </c>
      <c r="I540" t="n">
        <v>0</v>
      </c>
      <c r="J540" t="n">
        <v>0</v>
      </c>
      <c r="K540" t="n">
        <v>0</v>
      </c>
      <c r="L540" t="n">
        <v>0</v>
      </c>
      <c r="M540" t="n">
        <v>0</v>
      </c>
      <c r="N540" t="n">
        <v>0</v>
      </c>
      <c r="O540" t="n">
        <v>0</v>
      </c>
      <c r="P540" t="n">
        <v>0</v>
      </c>
      <c r="Q540" t="n">
        <v>0</v>
      </c>
      <c r="R540" t="n">
        <v>0</v>
      </c>
      <c r="S540" t="n">
        <v>0</v>
      </c>
      <c r="T540" t="n">
        <v>1</v>
      </c>
      <c r="U540" t="n">
        <v>0</v>
      </c>
      <c r="V540" t="n">
        <v>0</v>
      </c>
      <c r="W540" t="n">
        <v>1</v>
      </c>
      <c r="X540" t="n">
        <v>0</v>
      </c>
      <c r="Y540" t="n">
        <v>0</v>
      </c>
      <c r="Z540" t="n">
        <v>0</v>
      </c>
      <c r="AA540" t="n">
        <v>0</v>
      </c>
      <c r="AB540" t="n">
        <v>0</v>
      </c>
      <c r="AC540" t="n">
        <v>0</v>
      </c>
      <c r="AD540" t="n">
        <v>0</v>
      </c>
      <c r="AE540" t="n">
        <v>0</v>
      </c>
      <c r="AF540" t="n">
        <v>1</v>
      </c>
      <c r="AG540" t="n">
        <v>0</v>
      </c>
      <c r="AH540" t="n">
        <v>0</v>
      </c>
      <c r="AI540" t="n">
        <v>0</v>
      </c>
      <c r="AJ540" t="n">
        <v>0</v>
      </c>
      <c r="AK540" t="n">
        <v>0</v>
      </c>
      <c r="AL540" t="n">
        <v>0</v>
      </c>
      <c r="AM540" t="n">
        <v>0</v>
      </c>
      <c r="AN540" t="n">
        <v>0</v>
      </c>
      <c r="AO540" t="n">
        <v>0</v>
      </c>
      <c r="AP540" t="n">
        <v>0</v>
      </c>
      <c r="AQ540" t="n">
        <v>1</v>
      </c>
      <c r="AR540" t="n">
        <v>1</v>
      </c>
      <c r="AS540" t="n">
        <v>0</v>
      </c>
      <c r="AT540" t="n">
        <v>0</v>
      </c>
      <c r="AU540" s="63" t="n">
        <v>26</v>
      </c>
      <c r="AV540" s="64">
        <f>IFERROR(INDEX($B540:$AT540,1,'번호선택_참고표'!$C$55),0)+IFERROR(INDEX($B540:$AT540,1,'번호선택_참고표'!$D$55),0)+IFERROR(INDEX($B540:$AT540,1,'번호선택_참고표'!$E$55),0)+IFERROR(INDEX($B540:$AT540,1,'번호선택_참고표'!$F$55),0)+IFERROR(INDEX($B540:$AT540,1,'번호선택_참고표'!$G$55),0)+IFERROR(INDEX($B540:$AT540,1,'번호선택_참고표'!$H$55),0)</f>
        <v/>
      </c>
      <c r="AW540" s="64">
        <f>IF(OR('번호선택_참고표'!$C$55=$AU540,'번호선택_참고표'!$D$55=$AU540,'번호선택_참고표'!$E$55=$AU540,'번호선택_참고표'!$F$55=$AU540,'번호선택_참고표'!$G$55=$AU540,'번호선택_참고표'!$H$55=$AU540),1,0)</f>
        <v/>
      </c>
      <c r="AX540" s="64">
        <f>IF(AV540=6,6,IF(AND(AV540=5,AW540=1),5,IF(AND(AV540=5,AW540=0),4,IF(AV540=4,3,IF(AV540=3,2,0)))))</f>
        <v/>
      </c>
      <c r="AY540" s="64">
        <f>IF(AV540=6,"1등",IF(AND(AV540=5,AW540=1),"2등",IF(AND(AV540=5,AW540=0),"3등",IF(AV540=4,"4등",IF(AV540=3,"5등","-")))))</f>
        <v/>
      </c>
      <c r="AZ540" s="64">
        <f>AV540*10000+AW540*1000+ROW()</f>
        <v/>
      </c>
      <c r="BB540" s="63" t="inlineStr">
        <is>
          <t>3 19 22 31 42 43</t>
        </is>
      </c>
    </row>
    <row r="541">
      <c r="A541" s="64" t="n">
        <v>540</v>
      </c>
      <c r="B541" t="n">
        <v>0</v>
      </c>
      <c r="C541" t="n">
        <v>0</v>
      </c>
      <c r="D541" t="n">
        <v>1</v>
      </c>
      <c r="E541" t="n">
        <v>0</v>
      </c>
      <c r="F541" t="n">
        <v>0</v>
      </c>
      <c r="G541" t="n">
        <v>0</v>
      </c>
      <c r="H541" t="n">
        <v>0</v>
      </c>
      <c r="I541" t="n">
        <v>0</v>
      </c>
      <c r="J541" t="n">
        <v>0</v>
      </c>
      <c r="K541" t="n">
        <v>0</v>
      </c>
      <c r="L541" t="n">
        <v>0</v>
      </c>
      <c r="M541" t="n">
        <v>1</v>
      </c>
      <c r="N541" t="n">
        <v>1</v>
      </c>
      <c r="O541" t="n">
        <v>0</v>
      </c>
      <c r="P541" t="n">
        <v>1</v>
      </c>
      <c r="Q541" t="n">
        <v>0</v>
      </c>
      <c r="R541" t="n">
        <v>0</v>
      </c>
      <c r="S541" t="n">
        <v>0</v>
      </c>
      <c r="T541" t="n">
        <v>0</v>
      </c>
      <c r="U541" t="n">
        <v>0</v>
      </c>
      <c r="V541" t="n">
        <v>0</v>
      </c>
      <c r="W541" t="n">
        <v>0</v>
      </c>
      <c r="X541" t="n">
        <v>0</v>
      </c>
      <c r="Y541" t="n">
        <v>0</v>
      </c>
      <c r="Z541" t="n">
        <v>0</v>
      </c>
      <c r="AA541" t="n">
        <v>0</v>
      </c>
      <c r="AB541" t="n">
        <v>0</v>
      </c>
      <c r="AC541" t="n">
        <v>0</v>
      </c>
      <c r="AD541" t="n">
        <v>0</v>
      </c>
      <c r="AE541" t="n">
        <v>0</v>
      </c>
      <c r="AF541" t="n">
        <v>0</v>
      </c>
      <c r="AG541" t="n">
        <v>0</v>
      </c>
      <c r="AH541" t="n">
        <v>0</v>
      </c>
      <c r="AI541" t="n">
        <v>1</v>
      </c>
      <c r="AJ541" t="n">
        <v>0</v>
      </c>
      <c r="AK541" t="n">
        <v>1</v>
      </c>
      <c r="AL541" t="n">
        <v>0</v>
      </c>
      <c r="AM541" t="n">
        <v>0</v>
      </c>
      <c r="AN541" t="n">
        <v>0</v>
      </c>
      <c r="AO541" t="n">
        <v>0</v>
      </c>
      <c r="AP541" t="n">
        <v>0</v>
      </c>
      <c r="AQ541" t="n">
        <v>0</v>
      </c>
      <c r="AR541" t="n">
        <v>0</v>
      </c>
      <c r="AS541" t="n">
        <v>0</v>
      </c>
      <c r="AT541" t="n">
        <v>0</v>
      </c>
      <c r="AU541" s="63" t="n">
        <v>14</v>
      </c>
      <c r="AV541" s="64">
        <f>IFERROR(INDEX($B541:$AT541,1,'번호선택_참고표'!$C$55),0)+IFERROR(INDEX($B541:$AT541,1,'번호선택_참고표'!$D$55),0)+IFERROR(INDEX($B541:$AT541,1,'번호선택_참고표'!$E$55),0)+IFERROR(INDEX($B541:$AT541,1,'번호선택_참고표'!$F$55),0)+IFERROR(INDEX($B541:$AT541,1,'번호선택_참고표'!$G$55),0)+IFERROR(INDEX($B541:$AT541,1,'번호선택_참고표'!$H$55),0)</f>
        <v/>
      </c>
      <c r="AW541" s="64">
        <f>IF(OR('번호선택_참고표'!$C$55=$AU541,'번호선택_참고표'!$D$55=$AU541,'번호선택_참고표'!$E$55=$AU541,'번호선택_참고표'!$F$55=$AU541,'번호선택_참고표'!$G$55=$AU541,'번호선택_참고표'!$H$55=$AU541),1,0)</f>
        <v/>
      </c>
      <c r="AX541" s="64">
        <f>IF(AV541=6,6,IF(AND(AV541=5,AW541=1),5,IF(AND(AV541=5,AW541=0),4,IF(AV541=4,3,IF(AV541=3,2,0)))))</f>
        <v/>
      </c>
      <c r="AY541" s="64">
        <f>IF(AV541=6,"1등",IF(AND(AV541=5,AW541=1),"2등",IF(AND(AV541=5,AW541=0),"3등",IF(AV541=4,"4등",IF(AV541=3,"5등","-")))))</f>
        <v/>
      </c>
      <c r="AZ541" s="64">
        <f>AV541*10000+AW541*1000+ROW()</f>
        <v/>
      </c>
      <c r="BB541" s="63" t="inlineStr">
        <is>
          <t>3 12 13 15 34 36</t>
        </is>
      </c>
    </row>
    <row r="542">
      <c r="A542" s="64" t="n">
        <v>541</v>
      </c>
      <c r="B542" t="n">
        <v>0</v>
      </c>
      <c r="C542" t="n">
        <v>0</v>
      </c>
      <c r="D542" t="n">
        <v>0</v>
      </c>
      <c r="E542" t="n">
        <v>0</v>
      </c>
      <c r="F542" t="n">
        <v>0</v>
      </c>
      <c r="G542" t="n">
        <v>0</v>
      </c>
      <c r="H542" t="n">
        <v>0</v>
      </c>
      <c r="I542" t="n">
        <v>1</v>
      </c>
      <c r="J542" t="n">
        <v>0</v>
      </c>
      <c r="K542" t="n">
        <v>0</v>
      </c>
      <c r="L542" t="n">
        <v>0</v>
      </c>
      <c r="M542" t="n">
        <v>0</v>
      </c>
      <c r="N542" t="n">
        <v>1</v>
      </c>
      <c r="O542" t="n">
        <v>0</v>
      </c>
      <c r="P542" t="n">
        <v>0</v>
      </c>
      <c r="Q542" t="n">
        <v>0</v>
      </c>
      <c r="R542" t="n">
        <v>0</v>
      </c>
      <c r="S542" t="n">
        <v>0</v>
      </c>
      <c r="T542" t="n">
        <v>0</v>
      </c>
      <c r="U542" t="n">
        <v>0</v>
      </c>
      <c r="V542" t="n">
        <v>0</v>
      </c>
      <c r="W542" t="n">
        <v>0</v>
      </c>
      <c r="X542" t="n">
        <v>0</v>
      </c>
      <c r="Y542" t="n">
        <v>0</v>
      </c>
      <c r="Z542" t="n">
        <v>0</v>
      </c>
      <c r="AA542" t="n">
        <v>1</v>
      </c>
      <c r="AB542" t="n">
        <v>0</v>
      </c>
      <c r="AC542" t="n">
        <v>1</v>
      </c>
      <c r="AD542" t="n">
        <v>0</v>
      </c>
      <c r="AE542" t="n">
        <v>0</v>
      </c>
      <c r="AF542" t="n">
        <v>0</v>
      </c>
      <c r="AG542" t="n">
        <v>1</v>
      </c>
      <c r="AH542" t="n">
        <v>0</v>
      </c>
      <c r="AI542" t="n">
        <v>1</v>
      </c>
      <c r="AJ542" t="n">
        <v>0</v>
      </c>
      <c r="AK542" t="n">
        <v>0</v>
      </c>
      <c r="AL542" t="n">
        <v>0</v>
      </c>
      <c r="AM542" t="n">
        <v>0</v>
      </c>
      <c r="AN542" t="n">
        <v>0</v>
      </c>
      <c r="AO542" t="n">
        <v>0</v>
      </c>
      <c r="AP542" t="n">
        <v>0</v>
      </c>
      <c r="AQ542" t="n">
        <v>0</v>
      </c>
      <c r="AR542" t="n">
        <v>0</v>
      </c>
      <c r="AS542" t="n">
        <v>0</v>
      </c>
      <c r="AT542" t="n">
        <v>0</v>
      </c>
      <c r="AU542" s="63" t="n">
        <v>43</v>
      </c>
      <c r="AV542" s="64">
        <f>IFERROR(INDEX($B542:$AT542,1,'번호선택_참고표'!$C$55),0)+IFERROR(INDEX($B542:$AT542,1,'번호선택_참고표'!$D$55),0)+IFERROR(INDEX($B542:$AT542,1,'번호선택_참고표'!$E$55),0)+IFERROR(INDEX($B542:$AT542,1,'번호선택_참고표'!$F$55),0)+IFERROR(INDEX($B542:$AT542,1,'번호선택_참고표'!$G$55),0)+IFERROR(INDEX($B542:$AT542,1,'번호선택_참고표'!$H$55),0)</f>
        <v/>
      </c>
      <c r="AW542" s="64">
        <f>IF(OR('번호선택_참고표'!$C$55=$AU542,'번호선택_참고표'!$D$55=$AU542,'번호선택_참고표'!$E$55=$AU542,'번호선택_참고표'!$F$55=$AU542,'번호선택_참고표'!$G$55=$AU542,'번호선택_참고표'!$H$55=$AU542),1,0)</f>
        <v/>
      </c>
      <c r="AX542" s="64">
        <f>IF(AV542=6,6,IF(AND(AV542=5,AW542=1),5,IF(AND(AV542=5,AW542=0),4,IF(AV542=4,3,IF(AV542=3,2,0)))))</f>
        <v/>
      </c>
      <c r="AY542" s="64">
        <f>IF(AV542=6,"1등",IF(AND(AV542=5,AW542=1),"2등",IF(AND(AV542=5,AW542=0),"3등",IF(AV542=4,"4등",IF(AV542=3,"5등","-")))))</f>
        <v/>
      </c>
      <c r="AZ542" s="64">
        <f>AV542*10000+AW542*1000+ROW()</f>
        <v/>
      </c>
      <c r="BB542" s="63" t="inlineStr">
        <is>
          <t>8 13 26 28 32 34</t>
        </is>
      </c>
    </row>
    <row r="543">
      <c r="A543" s="64" t="n">
        <v>542</v>
      </c>
      <c r="B543" t="n">
        <v>0</v>
      </c>
      <c r="C543" t="n">
        <v>0</v>
      </c>
      <c r="D543" t="n">
        <v>0</v>
      </c>
      <c r="E543" t="n">
        <v>0</v>
      </c>
      <c r="F543" t="n">
        <v>1</v>
      </c>
      <c r="G543" t="n">
        <v>1</v>
      </c>
      <c r="H543" t="n">
        <v>0</v>
      </c>
      <c r="I543" t="n">
        <v>0</v>
      </c>
      <c r="J543" t="n">
        <v>0</v>
      </c>
      <c r="K543" t="n">
        <v>0</v>
      </c>
      <c r="L543" t="n">
        <v>0</v>
      </c>
      <c r="M543" t="n">
        <v>0</v>
      </c>
      <c r="N543" t="n">
        <v>0</v>
      </c>
      <c r="O543" t="n">
        <v>0</v>
      </c>
      <c r="P543" t="n">
        <v>0</v>
      </c>
      <c r="Q543" t="n">
        <v>0</v>
      </c>
      <c r="R543" t="n">
        <v>0</v>
      </c>
      <c r="S543" t="n">
        <v>0</v>
      </c>
      <c r="T543" t="n">
        <v>1</v>
      </c>
      <c r="U543" t="n">
        <v>0</v>
      </c>
      <c r="V543" t="n">
        <v>0</v>
      </c>
      <c r="W543" t="n">
        <v>0</v>
      </c>
      <c r="X543" t="n">
        <v>0</v>
      </c>
      <c r="Y543" t="n">
        <v>0</v>
      </c>
      <c r="Z543" t="n">
        <v>0</v>
      </c>
      <c r="AA543" t="n">
        <v>1</v>
      </c>
      <c r="AB543" t="n">
        <v>0</v>
      </c>
      <c r="AC543" t="n">
        <v>0</v>
      </c>
      <c r="AD543" t="n">
        <v>0</v>
      </c>
      <c r="AE543" t="n">
        <v>0</v>
      </c>
      <c r="AF543" t="n">
        <v>0</v>
      </c>
      <c r="AG543" t="n">
        <v>0</v>
      </c>
      <c r="AH543" t="n">
        <v>0</v>
      </c>
      <c r="AI543" t="n">
        <v>0</v>
      </c>
      <c r="AJ543" t="n">
        <v>0</v>
      </c>
      <c r="AK543" t="n">
        <v>0</v>
      </c>
      <c r="AL543" t="n">
        <v>0</v>
      </c>
      <c r="AM543" t="n">
        <v>0</v>
      </c>
      <c r="AN543" t="n">
        <v>0</v>
      </c>
      <c r="AO543" t="n">
        <v>0</v>
      </c>
      <c r="AP543" t="n">
        <v>1</v>
      </c>
      <c r="AQ543" t="n">
        <v>0</v>
      </c>
      <c r="AR543" t="n">
        <v>0</v>
      </c>
      <c r="AS543" t="n">
        <v>0</v>
      </c>
      <c r="AT543" t="n">
        <v>1</v>
      </c>
      <c r="AU543" s="63" t="n">
        <v>34</v>
      </c>
      <c r="AV543" s="64">
        <f>IFERROR(INDEX($B543:$AT543,1,'번호선택_참고표'!$C$55),0)+IFERROR(INDEX($B543:$AT543,1,'번호선택_참고표'!$D$55),0)+IFERROR(INDEX($B543:$AT543,1,'번호선택_참고표'!$E$55),0)+IFERROR(INDEX($B543:$AT543,1,'번호선택_참고표'!$F$55),0)+IFERROR(INDEX($B543:$AT543,1,'번호선택_참고표'!$G$55),0)+IFERROR(INDEX($B543:$AT543,1,'번호선택_참고표'!$H$55),0)</f>
        <v/>
      </c>
      <c r="AW543" s="64">
        <f>IF(OR('번호선택_참고표'!$C$55=$AU543,'번호선택_참고표'!$D$55=$AU543,'번호선택_참고표'!$E$55=$AU543,'번호선택_참고표'!$F$55=$AU543,'번호선택_참고표'!$G$55=$AU543,'번호선택_참고표'!$H$55=$AU543),1,0)</f>
        <v/>
      </c>
      <c r="AX543" s="64">
        <f>IF(AV543=6,6,IF(AND(AV543=5,AW543=1),5,IF(AND(AV543=5,AW543=0),4,IF(AV543=4,3,IF(AV543=3,2,0)))))</f>
        <v/>
      </c>
      <c r="AY543" s="64">
        <f>IF(AV543=6,"1등",IF(AND(AV543=5,AW543=1),"2등",IF(AND(AV543=5,AW543=0),"3등",IF(AV543=4,"4등",IF(AV543=3,"5등","-")))))</f>
        <v/>
      </c>
      <c r="AZ543" s="64">
        <f>AV543*10000+AW543*1000+ROW()</f>
        <v/>
      </c>
      <c r="BB543" s="63" t="inlineStr">
        <is>
          <t>5 6 19 26 41 45</t>
        </is>
      </c>
    </row>
    <row r="544">
      <c r="A544" s="64" t="n">
        <v>543</v>
      </c>
      <c r="B544" t="n">
        <v>0</v>
      </c>
      <c r="C544" t="n">
        <v>0</v>
      </c>
      <c r="D544" t="n">
        <v>0</v>
      </c>
      <c r="E544" t="n">
        <v>0</v>
      </c>
      <c r="F544" t="n">
        <v>0</v>
      </c>
      <c r="G544" t="n">
        <v>0</v>
      </c>
      <c r="H544" t="n">
        <v>0</v>
      </c>
      <c r="I544" t="n">
        <v>0</v>
      </c>
      <c r="J544" t="n">
        <v>0</v>
      </c>
      <c r="K544" t="n">
        <v>0</v>
      </c>
      <c r="L544" t="n">
        <v>0</v>
      </c>
      <c r="M544" t="n">
        <v>0</v>
      </c>
      <c r="N544" t="n">
        <v>1</v>
      </c>
      <c r="O544" t="n">
        <v>0</v>
      </c>
      <c r="P544" t="n">
        <v>0</v>
      </c>
      <c r="Q544" t="n">
        <v>0</v>
      </c>
      <c r="R544" t="n">
        <v>0</v>
      </c>
      <c r="S544" t="n">
        <v>1</v>
      </c>
      <c r="T544" t="n">
        <v>0</v>
      </c>
      <c r="U544" t="n">
        <v>0</v>
      </c>
      <c r="V544" t="n">
        <v>0</v>
      </c>
      <c r="W544" t="n">
        <v>0</v>
      </c>
      <c r="X544" t="n">
        <v>0</v>
      </c>
      <c r="Y544" t="n">
        <v>0</v>
      </c>
      <c r="Z544" t="n">
        <v>0</v>
      </c>
      <c r="AA544" t="n">
        <v>1</v>
      </c>
      <c r="AB544" t="n">
        <v>0</v>
      </c>
      <c r="AC544" t="n">
        <v>0</v>
      </c>
      <c r="AD544" t="n">
        <v>0</v>
      </c>
      <c r="AE544" t="n">
        <v>0</v>
      </c>
      <c r="AF544" t="n">
        <v>1</v>
      </c>
      <c r="AG544" t="n">
        <v>0</v>
      </c>
      <c r="AH544" t="n">
        <v>0</v>
      </c>
      <c r="AI544" t="n">
        <v>1</v>
      </c>
      <c r="AJ544" t="n">
        <v>0</v>
      </c>
      <c r="AK544" t="n">
        <v>0</v>
      </c>
      <c r="AL544" t="n">
        <v>0</v>
      </c>
      <c r="AM544" t="n">
        <v>0</v>
      </c>
      <c r="AN544" t="n">
        <v>0</v>
      </c>
      <c r="AO544" t="n">
        <v>0</v>
      </c>
      <c r="AP544" t="n">
        <v>0</v>
      </c>
      <c r="AQ544" t="n">
        <v>0</v>
      </c>
      <c r="AR544" t="n">
        <v>0</v>
      </c>
      <c r="AS544" t="n">
        <v>1</v>
      </c>
      <c r="AT544" t="n">
        <v>0</v>
      </c>
      <c r="AU544" s="63" t="n">
        <v>12</v>
      </c>
      <c r="AV544" s="64">
        <f>IFERROR(INDEX($B544:$AT544,1,'번호선택_참고표'!$C$55),0)+IFERROR(INDEX($B544:$AT544,1,'번호선택_참고표'!$D$55),0)+IFERROR(INDEX($B544:$AT544,1,'번호선택_참고표'!$E$55),0)+IFERROR(INDEX($B544:$AT544,1,'번호선택_참고표'!$F$55),0)+IFERROR(INDEX($B544:$AT544,1,'번호선택_참고표'!$G$55),0)+IFERROR(INDEX($B544:$AT544,1,'번호선택_참고표'!$H$55),0)</f>
        <v/>
      </c>
      <c r="AW544" s="64">
        <f>IF(OR('번호선택_참고표'!$C$55=$AU544,'번호선택_참고표'!$D$55=$AU544,'번호선택_참고표'!$E$55=$AU544,'번호선택_참고표'!$F$55=$AU544,'번호선택_참고표'!$G$55=$AU544,'번호선택_참고표'!$H$55=$AU544),1,0)</f>
        <v/>
      </c>
      <c r="AX544" s="64">
        <f>IF(AV544=6,6,IF(AND(AV544=5,AW544=1),5,IF(AND(AV544=5,AW544=0),4,IF(AV544=4,3,IF(AV544=3,2,0)))))</f>
        <v/>
      </c>
      <c r="AY544" s="64">
        <f>IF(AV544=6,"1등",IF(AND(AV544=5,AW544=1),"2등",IF(AND(AV544=5,AW544=0),"3등",IF(AV544=4,"4등",IF(AV544=3,"5등","-")))))</f>
        <v/>
      </c>
      <c r="AZ544" s="64">
        <f>AV544*10000+AW544*1000+ROW()</f>
        <v/>
      </c>
      <c r="BB544" s="63" t="inlineStr">
        <is>
          <t>13 18 26 31 34 44</t>
        </is>
      </c>
    </row>
    <row r="545">
      <c r="A545" s="64" t="n">
        <v>544</v>
      </c>
      <c r="B545" t="n">
        <v>0</v>
      </c>
      <c r="C545" t="n">
        <v>0</v>
      </c>
      <c r="D545" t="n">
        <v>0</v>
      </c>
      <c r="E545" t="n">
        <v>0</v>
      </c>
      <c r="F545" t="n">
        <v>1</v>
      </c>
      <c r="G545" t="n">
        <v>0</v>
      </c>
      <c r="H545" t="n">
        <v>0</v>
      </c>
      <c r="I545" t="n">
        <v>0</v>
      </c>
      <c r="J545" t="n">
        <v>0</v>
      </c>
      <c r="K545" t="n">
        <v>0</v>
      </c>
      <c r="L545" t="n">
        <v>0</v>
      </c>
      <c r="M545" t="n">
        <v>0</v>
      </c>
      <c r="N545" t="n">
        <v>0</v>
      </c>
      <c r="O545" t="n">
        <v>0</v>
      </c>
      <c r="P545" t="n">
        <v>0</v>
      </c>
      <c r="Q545" t="n">
        <v>0</v>
      </c>
      <c r="R545" t="n">
        <v>1</v>
      </c>
      <c r="S545" t="n">
        <v>0</v>
      </c>
      <c r="T545" t="n">
        <v>0</v>
      </c>
      <c r="U545" t="n">
        <v>0</v>
      </c>
      <c r="V545" t="n">
        <v>1</v>
      </c>
      <c r="W545" t="n">
        <v>0</v>
      </c>
      <c r="X545" t="n">
        <v>0</v>
      </c>
      <c r="Y545" t="n">
        <v>0</v>
      </c>
      <c r="Z545" t="n">
        <v>1</v>
      </c>
      <c r="AA545" t="n">
        <v>0</v>
      </c>
      <c r="AB545" t="n">
        <v>0</v>
      </c>
      <c r="AC545" t="n">
        <v>0</v>
      </c>
      <c r="AD545" t="n">
        <v>0</v>
      </c>
      <c r="AE545" t="n">
        <v>0</v>
      </c>
      <c r="AF545" t="n">
        <v>0</v>
      </c>
      <c r="AG545" t="n">
        <v>0</v>
      </c>
      <c r="AH545" t="n">
        <v>0</v>
      </c>
      <c r="AI545" t="n">
        <v>0</v>
      </c>
      <c r="AJ545" t="n">
        <v>0</v>
      </c>
      <c r="AK545" t="n">
        <v>1</v>
      </c>
      <c r="AL545" t="n">
        <v>0</v>
      </c>
      <c r="AM545" t="n">
        <v>0</v>
      </c>
      <c r="AN545" t="n">
        <v>0</v>
      </c>
      <c r="AO545" t="n">
        <v>0</v>
      </c>
      <c r="AP545" t="n">
        <v>0</v>
      </c>
      <c r="AQ545" t="n">
        <v>0</v>
      </c>
      <c r="AR545" t="n">
        <v>0</v>
      </c>
      <c r="AS545" t="n">
        <v>1</v>
      </c>
      <c r="AT545" t="n">
        <v>0</v>
      </c>
      <c r="AU545" s="63" t="n">
        <v>10</v>
      </c>
      <c r="AV545" s="64">
        <f>IFERROR(INDEX($B545:$AT545,1,'번호선택_참고표'!$C$55),0)+IFERROR(INDEX($B545:$AT545,1,'번호선택_참고표'!$D$55),0)+IFERROR(INDEX($B545:$AT545,1,'번호선택_참고표'!$E$55),0)+IFERROR(INDEX($B545:$AT545,1,'번호선택_참고표'!$F$55),0)+IFERROR(INDEX($B545:$AT545,1,'번호선택_참고표'!$G$55),0)+IFERROR(INDEX($B545:$AT545,1,'번호선택_참고표'!$H$55),0)</f>
        <v/>
      </c>
      <c r="AW545" s="64">
        <f>IF(OR('번호선택_참고표'!$C$55=$AU545,'번호선택_참고표'!$D$55=$AU545,'번호선택_참고표'!$E$55=$AU545,'번호선택_참고표'!$F$55=$AU545,'번호선택_참고표'!$G$55=$AU545,'번호선택_참고표'!$H$55=$AU545),1,0)</f>
        <v/>
      </c>
      <c r="AX545" s="64">
        <f>IF(AV545=6,6,IF(AND(AV545=5,AW545=1),5,IF(AND(AV545=5,AW545=0),4,IF(AV545=4,3,IF(AV545=3,2,0)))))</f>
        <v/>
      </c>
      <c r="AY545" s="64">
        <f>IF(AV545=6,"1등",IF(AND(AV545=5,AW545=1),"2등",IF(AND(AV545=5,AW545=0),"3등",IF(AV545=4,"4등",IF(AV545=3,"5등","-")))))</f>
        <v/>
      </c>
      <c r="AZ545" s="64">
        <f>AV545*10000+AW545*1000+ROW()</f>
        <v/>
      </c>
      <c r="BB545" s="63" t="inlineStr">
        <is>
          <t>5 17 21 25 36 44</t>
        </is>
      </c>
    </row>
    <row r="546">
      <c r="A546" s="64" t="n">
        <v>545</v>
      </c>
      <c r="B546" t="n">
        <v>0</v>
      </c>
      <c r="C546" t="n">
        <v>0</v>
      </c>
      <c r="D546" t="n">
        <v>0</v>
      </c>
      <c r="E546" t="n">
        <v>1</v>
      </c>
      <c r="F546" t="n">
        <v>0</v>
      </c>
      <c r="G546" t="n">
        <v>0</v>
      </c>
      <c r="H546" t="n">
        <v>0</v>
      </c>
      <c r="I546" t="n">
        <v>0</v>
      </c>
      <c r="J546" t="n">
        <v>0</v>
      </c>
      <c r="K546" t="n">
        <v>0</v>
      </c>
      <c r="L546" t="n">
        <v>0</v>
      </c>
      <c r="M546" t="n">
        <v>0</v>
      </c>
      <c r="N546" t="n">
        <v>0</v>
      </c>
      <c r="O546" t="n">
        <v>0</v>
      </c>
      <c r="P546" t="n">
        <v>0</v>
      </c>
      <c r="Q546" t="n">
        <v>0</v>
      </c>
      <c r="R546" t="n">
        <v>0</v>
      </c>
      <c r="S546" t="n">
        <v>0</v>
      </c>
      <c r="T546" t="n">
        <v>0</v>
      </c>
      <c r="U546" t="n">
        <v>0</v>
      </c>
      <c r="V546" t="n">
        <v>0</v>
      </c>
      <c r="W546" t="n">
        <v>0</v>
      </c>
      <c r="X546" t="n">
        <v>0</v>
      </c>
      <c r="Y546" t="n">
        <v>1</v>
      </c>
      <c r="Z546" t="n">
        <v>1</v>
      </c>
      <c r="AA546" t="n">
        <v>0</v>
      </c>
      <c r="AB546" t="n">
        <v>1</v>
      </c>
      <c r="AC546" t="n">
        <v>0</v>
      </c>
      <c r="AD546" t="n">
        <v>0</v>
      </c>
      <c r="AE546" t="n">
        <v>0</v>
      </c>
      <c r="AF546" t="n">
        <v>0</v>
      </c>
      <c r="AG546" t="n">
        <v>0</v>
      </c>
      <c r="AH546" t="n">
        <v>0</v>
      </c>
      <c r="AI546" t="n">
        <v>1</v>
      </c>
      <c r="AJ546" t="n">
        <v>1</v>
      </c>
      <c r="AK546" t="n">
        <v>0</v>
      </c>
      <c r="AL546" t="n">
        <v>0</v>
      </c>
      <c r="AM546" t="n">
        <v>0</v>
      </c>
      <c r="AN546" t="n">
        <v>0</v>
      </c>
      <c r="AO546" t="n">
        <v>0</v>
      </c>
      <c r="AP546" t="n">
        <v>0</v>
      </c>
      <c r="AQ546" t="n">
        <v>0</v>
      </c>
      <c r="AR546" t="n">
        <v>0</v>
      </c>
      <c r="AS546" t="n">
        <v>0</v>
      </c>
      <c r="AT546" t="n">
        <v>0</v>
      </c>
      <c r="AU546" s="63" t="n">
        <v>2</v>
      </c>
      <c r="AV546" s="64">
        <f>IFERROR(INDEX($B546:$AT546,1,'번호선택_참고표'!$C$55),0)+IFERROR(INDEX($B546:$AT546,1,'번호선택_참고표'!$D$55),0)+IFERROR(INDEX($B546:$AT546,1,'번호선택_참고표'!$E$55),0)+IFERROR(INDEX($B546:$AT546,1,'번호선택_참고표'!$F$55),0)+IFERROR(INDEX($B546:$AT546,1,'번호선택_참고표'!$G$55),0)+IFERROR(INDEX($B546:$AT546,1,'번호선택_참고표'!$H$55),0)</f>
        <v/>
      </c>
      <c r="AW546" s="64">
        <f>IF(OR('번호선택_참고표'!$C$55=$AU546,'번호선택_참고표'!$D$55=$AU546,'번호선택_참고표'!$E$55=$AU546,'번호선택_참고표'!$F$55=$AU546,'번호선택_참고표'!$G$55=$AU546,'번호선택_참고표'!$H$55=$AU546),1,0)</f>
        <v/>
      </c>
      <c r="AX546" s="64">
        <f>IF(AV546=6,6,IF(AND(AV546=5,AW546=1),5,IF(AND(AV546=5,AW546=0),4,IF(AV546=4,3,IF(AV546=3,2,0)))))</f>
        <v/>
      </c>
      <c r="AY546" s="64">
        <f>IF(AV546=6,"1등",IF(AND(AV546=5,AW546=1),"2등",IF(AND(AV546=5,AW546=0),"3등",IF(AV546=4,"4등",IF(AV546=3,"5등","-")))))</f>
        <v/>
      </c>
      <c r="AZ546" s="64">
        <f>AV546*10000+AW546*1000+ROW()</f>
        <v/>
      </c>
      <c r="BB546" s="63" t="inlineStr">
        <is>
          <t>4 24 25 27 34 35</t>
        </is>
      </c>
    </row>
    <row r="547">
      <c r="A547" s="64" t="n">
        <v>546</v>
      </c>
      <c r="B547" t="n">
        <v>0</v>
      </c>
      <c r="C547" t="n">
        <v>0</v>
      </c>
      <c r="D547" t="n">
        <v>0</v>
      </c>
      <c r="E547" t="n">
        <v>0</v>
      </c>
      <c r="F547" t="n">
        <v>0</v>
      </c>
      <c r="G547" t="n">
        <v>0</v>
      </c>
      <c r="H547" t="n">
        <v>0</v>
      </c>
      <c r="I547" t="n">
        <v>1</v>
      </c>
      <c r="J547" t="n">
        <v>0</v>
      </c>
      <c r="K547" t="n">
        <v>0</v>
      </c>
      <c r="L547" t="n">
        <v>0</v>
      </c>
      <c r="M547" t="n">
        <v>0</v>
      </c>
      <c r="N547" t="n">
        <v>0</v>
      </c>
      <c r="O547" t="n">
        <v>0</v>
      </c>
      <c r="P547" t="n">
        <v>0</v>
      </c>
      <c r="Q547" t="n">
        <v>0</v>
      </c>
      <c r="R547" t="n">
        <v>1</v>
      </c>
      <c r="S547" t="n">
        <v>0</v>
      </c>
      <c r="T547" t="n">
        <v>0</v>
      </c>
      <c r="U547" t="n">
        <v>1</v>
      </c>
      <c r="V547" t="n">
        <v>0</v>
      </c>
      <c r="W547" t="n">
        <v>0</v>
      </c>
      <c r="X547" t="n">
        <v>0</v>
      </c>
      <c r="Y547" t="n">
        <v>0</v>
      </c>
      <c r="Z547" t="n">
        <v>0</v>
      </c>
      <c r="AA547" t="n">
        <v>0</v>
      </c>
      <c r="AB547" t="n">
        <v>1</v>
      </c>
      <c r="AC547" t="n">
        <v>0</v>
      </c>
      <c r="AD547" t="n">
        <v>0</v>
      </c>
      <c r="AE547" t="n">
        <v>0</v>
      </c>
      <c r="AF547" t="n">
        <v>0</v>
      </c>
      <c r="AG547" t="n">
        <v>0</v>
      </c>
      <c r="AH547" t="n">
        <v>0</v>
      </c>
      <c r="AI547" t="n">
        <v>0</v>
      </c>
      <c r="AJ547" t="n">
        <v>0</v>
      </c>
      <c r="AK547" t="n">
        <v>0</v>
      </c>
      <c r="AL547" t="n">
        <v>1</v>
      </c>
      <c r="AM547" t="n">
        <v>0</v>
      </c>
      <c r="AN547" t="n">
        <v>0</v>
      </c>
      <c r="AO547" t="n">
        <v>0</v>
      </c>
      <c r="AP547" t="n">
        <v>0</v>
      </c>
      <c r="AQ547" t="n">
        <v>0</v>
      </c>
      <c r="AR547" t="n">
        <v>1</v>
      </c>
      <c r="AS547" t="n">
        <v>0</v>
      </c>
      <c r="AT547" t="n">
        <v>0</v>
      </c>
      <c r="AU547" s="63" t="n">
        <v>6</v>
      </c>
      <c r="AV547" s="64">
        <f>IFERROR(INDEX($B547:$AT547,1,'번호선택_참고표'!$C$55),0)+IFERROR(INDEX($B547:$AT547,1,'번호선택_참고표'!$D$55),0)+IFERROR(INDEX($B547:$AT547,1,'번호선택_참고표'!$E$55),0)+IFERROR(INDEX($B547:$AT547,1,'번호선택_참고표'!$F$55),0)+IFERROR(INDEX($B547:$AT547,1,'번호선택_참고표'!$G$55),0)+IFERROR(INDEX($B547:$AT547,1,'번호선택_참고표'!$H$55),0)</f>
        <v/>
      </c>
      <c r="AW547" s="64">
        <f>IF(OR('번호선택_참고표'!$C$55=$AU547,'번호선택_참고표'!$D$55=$AU547,'번호선택_참고표'!$E$55=$AU547,'번호선택_참고표'!$F$55=$AU547,'번호선택_참고표'!$G$55=$AU547,'번호선택_참고표'!$H$55=$AU547),1,0)</f>
        <v/>
      </c>
      <c r="AX547" s="64">
        <f>IF(AV547=6,6,IF(AND(AV547=5,AW547=1),5,IF(AND(AV547=5,AW547=0),4,IF(AV547=4,3,IF(AV547=3,2,0)))))</f>
        <v/>
      </c>
      <c r="AY547" s="64">
        <f>IF(AV547=6,"1등",IF(AND(AV547=5,AW547=1),"2등",IF(AND(AV547=5,AW547=0),"3등",IF(AV547=4,"4등",IF(AV547=3,"5등","-")))))</f>
        <v/>
      </c>
      <c r="AZ547" s="64">
        <f>AV547*10000+AW547*1000+ROW()</f>
        <v/>
      </c>
      <c r="BB547" s="63" t="inlineStr">
        <is>
          <t>8 17 20 27 37 43</t>
        </is>
      </c>
    </row>
    <row r="548">
      <c r="A548" s="64" t="n">
        <v>547</v>
      </c>
      <c r="B548" t="n">
        <v>0</v>
      </c>
      <c r="C548" t="n">
        <v>0</v>
      </c>
      <c r="D548" t="n">
        <v>0</v>
      </c>
      <c r="E548" t="n">
        <v>0</v>
      </c>
      <c r="F548" t="n">
        <v>0</v>
      </c>
      <c r="G548" t="n">
        <v>1</v>
      </c>
      <c r="H548" t="n">
        <v>1</v>
      </c>
      <c r="I548" t="n">
        <v>0</v>
      </c>
      <c r="J548" t="n">
        <v>0</v>
      </c>
      <c r="K548" t="n">
        <v>0</v>
      </c>
      <c r="L548" t="n">
        <v>0</v>
      </c>
      <c r="M548" t="n">
        <v>0</v>
      </c>
      <c r="N548" t="n">
        <v>0</v>
      </c>
      <c r="O548" t="n">
        <v>0</v>
      </c>
      <c r="P548" t="n">
        <v>1</v>
      </c>
      <c r="Q548" t="n">
        <v>0</v>
      </c>
      <c r="R548" t="n">
        <v>0</v>
      </c>
      <c r="S548" t="n">
        <v>0</v>
      </c>
      <c r="T548" t="n">
        <v>0</v>
      </c>
      <c r="U548" t="n">
        <v>0</v>
      </c>
      <c r="V548" t="n">
        <v>0</v>
      </c>
      <c r="W548" t="n">
        <v>1</v>
      </c>
      <c r="X548" t="n">
        <v>0</v>
      </c>
      <c r="Y548" t="n">
        <v>0</v>
      </c>
      <c r="Z548" t="n">
        <v>0</v>
      </c>
      <c r="AA548" t="n">
        <v>0</v>
      </c>
      <c r="AB548" t="n">
        <v>0</v>
      </c>
      <c r="AC548" t="n">
        <v>0</v>
      </c>
      <c r="AD548" t="n">
        <v>0</v>
      </c>
      <c r="AE548" t="n">
        <v>0</v>
      </c>
      <c r="AF548" t="n">
        <v>0</v>
      </c>
      <c r="AG548" t="n">
        <v>0</v>
      </c>
      <c r="AH548" t="n">
        <v>0</v>
      </c>
      <c r="AI548" t="n">
        <v>1</v>
      </c>
      <c r="AJ548" t="n">
        <v>0</v>
      </c>
      <c r="AK548" t="n">
        <v>0</v>
      </c>
      <c r="AL548" t="n">
        <v>0</v>
      </c>
      <c r="AM548" t="n">
        <v>0</v>
      </c>
      <c r="AN548" t="n">
        <v>1</v>
      </c>
      <c r="AO548" t="n">
        <v>0</v>
      </c>
      <c r="AP548" t="n">
        <v>0</v>
      </c>
      <c r="AQ548" t="n">
        <v>0</v>
      </c>
      <c r="AR548" t="n">
        <v>0</v>
      </c>
      <c r="AS548" t="n">
        <v>0</v>
      </c>
      <c r="AT548" t="n">
        <v>0</v>
      </c>
      <c r="AU548" s="63" t="n">
        <v>28</v>
      </c>
      <c r="AV548" s="64">
        <f>IFERROR(INDEX($B548:$AT548,1,'번호선택_참고표'!$C$55),0)+IFERROR(INDEX($B548:$AT548,1,'번호선택_참고표'!$D$55),0)+IFERROR(INDEX($B548:$AT548,1,'번호선택_참고표'!$E$55),0)+IFERROR(INDEX($B548:$AT548,1,'번호선택_참고표'!$F$55),0)+IFERROR(INDEX($B548:$AT548,1,'번호선택_참고표'!$G$55),0)+IFERROR(INDEX($B548:$AT548,1,'번호선택_참고표'!$H$55),0)</f>
        <v/>
      </c>
      <c r="AW548" s="64">
        <f>IF(OR('번호선택_참고표'!$C$55=$AU548,'번호선택_참고표'!$D$55=$AU548,'번호선택_참고표'!$E$55=$AU548,'번호선택_참고표'!$F$55=$AU548,'번호선택_참고표'!$G$55=$AU548,'번호선택_참고표'!$H$55=$AU548),1,0)</f>
        <v/>
      </c>
      <c r="AX548" s="64">
        <f>IF(AV548=6,6,IF(AND(AV548=5,AW548=1),5,IF(AND(AV548=5,AW548=0),4,IF(AV548=4,3,IF(AV548=3,2,0)))))</f>
        <v/>
      </c>
      <c r="AY548" s="64">
        <f>IF(AV548=6,"1등",IF(AND(AV548=5,AW548=1),"2등",IF(AND(AV548=5,AW548=0),"3등",IF(AV548=4,"4등",IF(AV548=3,"5등","-")))))</f>
        <v/>
      </c>
      <c r="AZ548" s="64">
        <f>AV548*10000+AW548*1000+ROW()</f>
        <v/>
      </c>
      <c r="BB548" s="63" t="inlineStr">
        <is>
          <t>6 7 15 22 34 39</t>
        </is>
      </c>
    </row>
    <row r="549">
      <c r="A549" s="64" t="n">
        <v>548</v>
      </c>
      <c r="B549" t="n">
        <v>1</v>
      </c>
      <c r="C549" t="n">
        <v>0</v>
      </c>
      <c r="D549" t="n">
        <v>0</v>
      </c>
      <c r="E549" t="n">
        <v>0</v>
      </c>
      <c r="F549" t="n">
        <v>0</v>
      </c>
      <c r="G549" t="n">
        <v>0</v>
      </c>
      <c r="H549" t="n">
        <v>0</v>
      </c>
      <c r="I549" t="n">
        <v>0</v>
      </c>
      <c r="J549" t="n">
        <v>0</v>
      </c>
      <c r="K549" t="n">
        <v>0</v>
      </c>
      <c r="L549" t="n">
        <v>0</v>
      </c>
      <c r="M549" t="n">
        <v>1</v>
      </c>
      <c r="N549" t="n">
        <v>1</v>
      </c>
      <c r="O549" t="n">
        <v>0</v>
      </c>
      <c r="P549" t="n">
        <v>0</v>
      </c>
      <c r="Q549" t="n">
        <v>0</v>
      </c>
      <c r="R549" t="n">
        <v>0</v>
      </c>
      <c r="S549" t="n">
        <v>0</v>
      </c>
      <c r="T549" t="n">
        <v>0</v>
      </c>
      <c r="U549" t="n">
        <v>0</v>
      </c>
      <c r="V549" t="n">
        <v>1</v>
      </c>
      <c r="W549" t="n">
        <v>0</v>
      </c>
      <c r="X549" t="n">
        <v>0</v>
      </c>
      <c r="Y549" t="n">
        <v>0</v>
      </c>
      <c r="Z549" t="n">
        <v>0</v>
      </c>
      <c r="AA549" t="n">
        <v>0</v>
      </c>
      <c r="AB549" t="n">
        <v>0</v>
      </c>
      <c r="AC549" t="n">
        <v>0</v>
      </c>
      <c r="AD549" t="n">
        <v>0</v>
      </c>
      <c r="AE549" t="n">
        <v>0</v>
      </c>
      <c r="AF549" t="n">
        <v>0</v>
      </c>
      <c r="AG549" t="n">
        <v>1</v>
      </c>
      <c r="AH549" t="n">
        <v>0</v>
      </c>
      <c r="AI549" t="n">
        <v>0</v>
      </c>
      <c r="AJ549" t="n">
        <v>0</v>
      </c>
      <c r="AK549" t="n">
        <v>0</v>
      </c>
      <c r="AL549" t="n">
        <v>0</v>
      </c>
      <c r="AM549" t="n">
        <v>0</v>
      </c>
      <c r="AN549" t="n">
        <v>0</v>
      </c>
      <c r="AO549" t="n">
        <v>0</v>
      </c>
      <c r="AP549" t="n">
        <v>0</v>
      </c>
      <c r="AQ549" t="n">
        <v>0</v>
      </c>
      <c r="AR549" t="n">
        <v>0</v>
      </c>
      <c r="AS549" t="n">
        <v>0</v>
      </c>
      <c r="AT549" t="n">
        <v>1</v>
      </c>
      <c r="AU549" s="63" t="n">
        <v>14</v>
      </c>
      <c r="AV549" s="64">
        <f>IFERROR(INDEX($B549:$AT549,1,'번호선택_참고표'!$C$55),0)+IFERROR(INDEX($B549:$AT549,1,'번호선택_참고표'!$D$55),0)+IFERROR(INDEX($B549:$AT549,1,'번호선택_참고표'!$E$55),0)+IFERROR(INDEX($B549:$AT549,1,'번호선택_참고표'!$F$55),0)+IFERROR(INDEX($B549:$AT549,1,'번호선택_참고표'!$G$55),0)+IFERROR(INDEX($B549:$AT549,1,'번호선택_참고표'!$H$55),0)</f>
        <v/>
      </c>
      <c r="AW549" s="64">
        <f>IF(OR('번호선택_참고표'!$C$55=$AU549,'번호선택_참고표'!$D$55=$AU549,'번호선택_참고표'!$E$55=$AU549,'번호선택_참고표'!$F$55=$AU549,'번호선택_참고표'!$G$55=$AU549,'번호선택_참고표'!$H$55=$AU549),1,0)</f>
        <v/>
      </c>
      <c r="AX549" s="64">
        <f>IF(AV549=6,6,IF(AND(AV549=5,AW549=1),5,IF(AND(AV549=5,AW549=0),4,IF(AV549=4,3,IF(AV549=3,2,0)))))</f>
        <v/>
      </c>
      <c r="AY549" s="64">
        <f>IF(AV549=6,"1등",IF(AND(AV549=5,AW549=1),"2등",IF(AND(AV549=5,AW549=0),"3등",IF(AV549=4,"4등",IF(AV549=3,"5등","-")))))</f>
        <v/>
      </c>
      <c r="AZ549" s="64">
        <f>AV549*10000+AW549*1000+ROW()</f>
        <v/>
      </c>
      <c r="BB549" s="63" t="inlineStr">
        <is>
          <t>1 12 13 21 32 45</t>
        </is>
      </c>
    </row>
    <row r="550">
      <c r="A550" s="64" t="n">
        <v>549</v>
      </c>
      <c r="B550" t="n">
        <v>0</v>
      </c>
      <c r="C550" t="n">
        <v>0</v>
      </c>
      <c r="D550" t="n">
        <v>0</v>
      </c>
      <c r="E550" t="n">
        <v>0</v>
      </c>
      <c r="F550" t="n">
        <v>0</v>
      </c>
      <c r="G550" t="n">
        <v>0</v>
      </c>
      <c r="H550" t="n">
        <v>0</v>
      </c>
      <c r="I550" t="n">
        <v>0</v>
      </c>
      <c r="J550" t="n">
        <v>0</v>
      </c>
      <c r="K550" t="n">
        <v>0</v>
      </c>
      <c r="L550" t="n">
        <v>0</v>
      </c>
      <c r="M550" t="n">
        <v>0</v>
      </c>
      <c r="N550" t="n">
        <v>0</v>
      </c>
      <c r="O550" t="n">
        <v>0</v>
      </c>
      <c r="P550" t="n">
        <v>0</v>
      </c>
      <c r="Q550" t="n">
        <v>0</v>
      </c>
      <c r="R550" t="n">
        <v>0</v>
      </c>
      <c r="S550" t="n">
        <v>0</v>
      </c>
      <c r="T550" t="n">
        <v>0</v>
      </c>
      <c r="U550" t="n">
        <v>0</v>
      </c>
      <c r="V550" t="n">
        <v>0</v>
      </c>
      <c r="W550" t="n">
        <v>0</v>
      </c>
      <c r="X550" t="n">
        <v>0</v>
      </c>
      <c r="Y550" t="n">
        <v>0</v>
      </c>
      <c r="Z550" t="n">
        <v>0</v>
      </c>
      <c r="AA550" t="n">
        <v>0</v>
      </c>
      <c r="AB550" t="n">
        <v>0</v>
      </c>
      <c r="AC550" t="n">
        <v>0</v>
      </c>
      <c r="AD550" t="n">
        <v>1</v>
      </c>
      <c r="AE550" t="n">
        <v>0</v>
      </c>
      <c r="AF550" t="n">
        <v>1</v>
      </c>
      <c r="AG550" t="n">
        <v>0</v>
      </c>
      <c r="AH550" t="n">
        <v>0</v>
      </c>
      <c r="AI550" t="n">
        <v>0</v>
      </c>
      <c r="AJ550" t="n">
        <v>1</v>
      </c>
      <c r="AK550" t="n">
        <v>0</v>
      </c>
      <c r="AL550" t="n">
        <v>0</v>
      </c>
      <c r="AM550" t="n">
        <v>1</v>
      </c>
      <c r="AN550" t="n">
        <v>0</v>
      </c>
      <c r="AO550" t="n">
        <v>1</v>
      </c>
      <c r="AP550" t="n">
        <v>0</v>
      </c>
      <c r="AQ550" t="n">
        <v>0</v>
      </c>
      <c r="AR550" t="n">
        <v>0</v>
      </c>
      <c r="AS550" t="n">
        <v>1</v>
      </c>
      <c r="AT550" t="n">
        <v>0</v>
      </c>
      <c r="AU550" s="63" t="n">
        <v>17</v>
      </c>
      <c r="AV550" s="64">
        <f>IFERROR(INDEX($B550:$AT550,1,'번호선택_참고표'!$C$55),0)+IFERROR(INDEX($B550:$AT550,1,'번호선택_참고표'!$D$55),0)+IFERROR(INDEX($B550:$AT550,1,'번호선택_참고표'!$E$55),0)+IFERROR(INDEX($B550:$AT550,1,'번호선택_참고표'!$F$55),0)+IFERROR(INDEX($B550:$AT550,1,'번호선택_참고표'!$G$55),0)+IFERROR(INDEX($B550:$AT550,1,'번호선택_참고표'!$H$55),0)</f>
        <v/>
      </c>
      <c r="AW550" s="64">
        <f>IF(OR('번호선택_참고표'!$C$55=$AU550,'번호선택_참고표'!$D$55=$AU550,'번호선택_참고표'!$E$55=$AU550,'번호선택_참고표'!$F$55=$AU550,'번호선택_참고표'!$G$55=$AU550,'번호선택_참고표'!$H$55=$AU550),1,0)</f>
        <v/>
      </c>
      <c r="AX550" s="64">
        <f>IF(AV550=6,6,IF(AND(AV550=5,AW550=1),5,IF(AND(AV550=5,AW550=0),4,IF(AV550=4,3,IF(AV550=3,2,0)))))</f>
        <v/>
      </c>
      <c r="AY550" s="64">
        <f>IF(AV550=6,"1등",IF(AND(AV550=5,AW550=1),"2등",IF(AND(AV550=5,AW550=0),"3등",IF(AV550=4,"4등",IF(AV550=3,"5등","-")))))</f>
        <v/>
      </c>
      <c r="AZ550" s="64">
        <f>AV550*10000+AW550*1000+ROW()</f>
        <v/>
      </c>
      <c r="BB550" s="63" t="inlineStr">
        <is>
          <t>29 31 35 38 40 44</t>
        </is>
      </c>
    </row>
    <row r="551">
      <c r="A551" s="64" t="n">
        <v>550</v>
      </c>
      <c r="B551" t="n">
        <v>1</v>
      </c>
      <c r="C551" t="n">
        <v>0</v>
      </c>
      <c r="D551" t="n">
        <v>0</v>
      </c>
      <c r="E551" t="n">
        <v>0</v>
      </c>
      <c r="F551" t="n">
        <v>0</v>
      </c>
      <c r="G551" t="n">
        <v>0</v>
      </c>
      <c r="H551" t="n">
        <v>1</v>
      </c>
      <c r="I551" t="n">
        <v>0</v>
      </c>
      <c r="J551" t="n">
        <v>0</v>
      </c>
      <c r="K551" t="n">
        <v>0</v>
      </c>
      <c r="L551" t="n">
        <v>0</v>
      </c>
      <c r="M551" t="n">
        <v>0</v>
      </c>
      <c r="N551" t="n">
        <v>0</v>
      </c>
      <c r="O551" t="n">
        <v>1</v>
      </c>
      <c r="P551" t="n">
        <v>0</v>
      </c>
      <c r="Q551" t="n">
        <v>0</v>
      </c>
      <c r="R551" t="n">
        <v>0</v>
      </c>
      <c r="S551" t="n">
        <v>0</v>
      </c>
      <c r="T551" t="n">
        <v>0</v>
      </c>
      <c r="U551" t="n">
        <v>1</v>
      </c>
      <c r="V551" t="n">
        <v>0</v>
      </c>
      <c r="W551" t="n">
        <v>0</v>
      </c>
      <c r="X551" t="n">
        <v>0</v>
      </c>
      <c r="Y551" t="n">
        <v>0</v>
      </c>
      <c r="Z551" t="n">
        <v>0</v>
      </c>
      <c r="AA551" t="n">
        <v>0</v>
      </c>
      <c r="AB551" t="n">
        <v>0</v>
      </c>
      <c r="AC551" t="n">
        <v>0</v>
      </c>
      <c r="AD551" t="n">
        <v>0</v>
      </c>
      <c r="AE551" t="n">
        <v>0</v>
      </c>
      <c r="AF551" t="n">
        <v>0</v>
      </c>
      <c r="AG551" t="n">
        <v>0</v>
      </c>
      <c r="AH551" t="n">
        <v>0</v>
      </c>
      <c r="AI551" t="n">
        <v>1</v>
      </c>
      <c r="AJ551" t="n">
        <v>0</v>
      </c>
      <c r="AK551" t="n">
        <v>0</v>
      </c>
      <c r="AL551" t="n">
        <v>1</v>
      </c>
      <c r="AM551" t="n">
        <v>0</v>
      </c>
      <c r="AN551" t="n">
        <v>0</v>
      </c>
      <c r="AO551" t="n">
        <v>0</v>
      </c>
      <c r="AP551" t="n">
        <v>0</v>
      </c>
      <c r="AQ551" t="n">
        <v>0</v>
      </c>
      <c r="AR551" t="n">
        <v>0</v>
      </c>
      <c r="AS551" t="n">
        <v>0</v>
      </c>
      <c r="AT551" t="n">
        <v>0</v>
      </c>
      <c r="AU551" s="63" t="n">
        <v>41</v>
      </c>
      <c r="AV551" s="64">
        <f>IFERROR(INDEX($B551:$AT551,1,'번호선택_참고표'!$C$55),0)+IFERROR(INDEX($B551:$AT551,1,'번호선택_참고표'!$D$55),0)+IFERROR(INDEX($B551:$AT551,1,'번호선택_참고표'!$E$55),0)+IFERROR(INDEX($B551:$AT551,1,'번호선택_참고표'!$F$55),0)+IFERROR(INDEX($B551:$AT551,1,'번호선택_참고표'!$G$55),0)+IFERROR(INDEX($B551:$AT551,1,'번호선택_참고표'!$H$55),0)</f>
        <v/>
      </c>
      <c r="AW551" s="64">
        <f>IF(OR('번호선택_참고표'!$C$55=$AU551,'번호선택_참고표'!$D$55=$AU551,'번호선택_참고표'!$E$55=$AU551,'번호선택_참고표'!$F$55=$AU551,'번호선택_참고표'!$G$55=$AU551,'번호선택_참고표'!$H$55=$AU551),1,0)</f>
        <v/>
      </c>
      <c r="AX551" s="64">
        <f>IF(AV551=6,6,IF(AND(AV551=5,AW551=1),5,IF(AND(AV551=5,AW551=0),4,IF(AV551=4,3,IF(AV551=3,2,0)))))</f>
        <v/>
      </c>
      <c r="AY551" s="64">
        <f>IF(AV551=6,"1등",IF(AND(AV551=5,AW551=1),"2등",IF(AND(AV551=5,AW551=0),"3등",IF(AV551=4,"4등",IF(AV551=3,"5등","-")))))</f>
        <v/>
      </c>
      <c r="AZ551" s="64">
        <f>AV551*10000+AW551*1000+ROW()</f>
        <v/>
      </c>
      <c r="BB551" s="63" t="inlineStr">
        <is>
          <t>1 7 14 20 34 37</t>
        </is>
      </c>
    </row>
    <row r="552">
      <c r="A552" s="64" t="n">
        <v>551</v>
      </c>
      <c r="B552" t="n">
        <v>0</v>
      </c>
      <c r="C552" t="n">
        <v>0</v>
      </c>
      <c r="D552" t="n">
        <v>1</v>
      </c>
      <c r="E552" t="n">
        <v>0</v>
      </c>
      <c r="F552" t="n">
        <v>0</v>
      </c>
      <c r="G552" t="n">
        <v>1</v>
      </c>
      <c r="H552" t="n">
        <v>0</v>
      </c>
      <c r="I552" t="n">
        <v>0</v>
      </c>
      <c r="J552" t="n">
        <v>0</v>
      </c>
      <c r="K552" t="n">
        <v>0</v>
      </c>
      <c r="L552" t="n">
        <v>0</v>
      </c>
      <c r="M552" t="n">
        <v>0</v>
      </c>
      <c r="N552" t="n">
        <v>0</v>
      </c>
      <c r="O552" t="n">
        <v>0</v>
      </c>
      <c r="P552" t="n">
        <v>0</v>
      </c>
      <c r="Q552" t="n">
        <v>0</v>
      </c>
      <c r="R552" t="n">
        <v>0</v>
      </c>
      <c r="S552" t="n">
        <v>0</v>
      </c>
      <c r="T552" t="n">
        <v>0</v>
      </c>
      <c r="U552" t="n">
        <v>1</v>
      </c>
      <c r="V552" t="n">
        <v>0</v>
      </c>
      <c r="W552" t="n">
        <v>0</v>
      </c>
      <c r="X552" t="n">
        <v>0</v>
      </c>
      <c r="Y552" t="n">
        <v>1</v>
      </c>
      <c r="Z552" t="n">
        <v>0</v>
      </c>
      <c r="AA552" t="n">
        <v>0</v>
      </c>
      <c r="AB552" t="n">
        <v>1</v>
      </c>
      <c r="AC552" t="n">
        <v>0</v>
      </c>
      <c r="AD552" t="n">
        <v>0</v>
      </c>
      <c r="AE552" t="n">
        <v>0</v>
      </c>
      <c r="AF552" t="n">
        <v>0</v>
      </c>
      <c r="AG552" t="n">
        <v>0</v>
      </c>
      <c r="AH552" t="n">
        <v>0</v>
      </c>
      <c r="AI552" t="n">
        <v>0</v>
      </c>
      <c r="AJ552" t="n">
        <v>0</v>
      </c>
      <c r="AK552" t="n">
        <v>0</v>
      </c>
      <c r="AL552" t="n">
        <v>0</v>
      </c>
      <c r="AM552" t="n">
        <v>0</v>
      </c>
      <c r="AN552" t="n">
        <v>0</v>
      </c>
      <c r="AO552" t="n">
        <v>0</v>
      </c>
      <c r="AP552" t="n">
        <v>0</v>
      </c>
      <c r="AQ552" t="n">
        <v>0</v>
      </c>
      <c r="AR552" t="n">
        <v>0</v>
      </c>
      <c r="AS552" t="n">
        <v>1</v>
      </c>
      <c r="AT552" t="n">
        <v>0</v>
      </c>
      <c r="AU552" s="63" t="n">
        <v>25</v>
      </c>
      <c r="AV552" s="64">
        <f>IFERROR(INDEX($B552:$AT552,1,'번호선택_참고표'!$C$55),0)+IFERROR(INDEX($B552:$AT552,1,'번호선택_참고표'!$D$55),0)+IFERROR(INDEX($B552:$AT552,1,'번호선택_참고표'!$E$55),0)+IFERROR(INDEX($B552:$AT552,1,'번호선택_참고표'!$F$55),0)+IFERROR(INDEX($B552:$AT552,1,'번호선택_참고표'!$G$55),0)+IFERROR(INDEX($B552:$AT552,1,'번호선택_참고표'!$H$55),0)</f>
        <v/>
      </c>
      <c r="AW552" s="64">
        <f>IF(OR('번호선택_참고표'!$C$55=$AU552,'번호선택_참고표'!$D$55=$AU552,'번호선택_참고표'!$E$55=$AU552,'번호선택_참고표'!$F$55=$AU552,'번호선택_참고표'!$G$55=$AU552,'번호선택_참고표'!$H$55=$AU552),1,0)</f>
        <v/>
      </c>
      <c r="AX552" s="64">
        <f>IF(AV552=6,6,IF(AND(AV552=5,AW552=1),5,IF(AND(AV552=5,AW552=0),4,IF(AV552=4,3,IF(AV552=3,2,0)))))</f>
        <v/>
      </c>
      <c r="AY552" s="64">
        <f>IF(AV552=6,"1등",IF(AND(AV552=5,AW552=1),"2등",IF(AND(AV552=5,AW552=0),"3등",IF(AV552=4,"4등",IF(AV552=3,"5등","-")))))</f>
        <v/>
      </c>
      <c r="AZ552" s="64">
        <f>AV552*10000+AW552*1000+ROW()</f>
        <v/>
      </c>
      <c r="BB552" s="63" t="inlineStr">
        <is>
          <t>3 6 20 24 27 44</t>
        </is>
      </c>
    </row>
    <row r="553">
      <c r="A553" s="64" t="n">
        <v>552</v>
      </c>
      <c r="B553" t="n">
        <v>1</v>
      </c>
      <c r="C553" t="n">
        <v>0</v>
      </c>
      <c r="D553" t="n">
        <v>0</v>
      </c>
      <c r="E553" t="n">
        <v>0</v>
      </c>
      <c r="F553" t="n">
        <v>0</v>
      </c>
      <c r="G553" t="n">
        <v>0</v>
      </c>
      <c r="H553" t="n">
        <v>0</v>
      </c>
      <c r="I553" t="n">
        <v>0</v>
      </c>
      <c r="J553" t="n">
        <v>0</v>
      </c>
      <c r="K553" t="n">
        <v>1</v>
      </c>
      <c r="L553" t="n">
        <v>0</v>
      </c>
      <c r="M553" t="n">
        <v>0</v>
      </c>
      <c r="N553" t="n">
        <v>0</v>
      </c>
      <c r="O553" t="n">
        <v>0</v>
      </c>
      <c r="P553" t="n">
        <v>0</v>
      </c>
      <c r="Q553" t="n">
        <v>0</v>
      </c>
      <c r="R553" t="n">
        <v>0</v>
      </c>
      <c r="S553" t="n">
        <v>0</v>
      </c>
      <c r="T553" t="n">
        <v>0</v>
      </c>
      <c r="U553" t="n">
        <v>1</v>
      </c>
      <c r="V553" t="n">
        <v>0</v>
      </c>
      <c r="W553" t="n">
        <v>0</v>
      </c>
      <c r="X553" t="n">
        <v>0</v>
      </c>
      <c r="Y553" t="n">
        <v>0</v>
      </c>
      <c r="Z553" t="n">
        <v>0</v>
      </c>
      <c r="AA553" t="n">
        <v>0</v>
      </c>
      <c r="AB553" t="n">
        <v>0</v>
      </c>
      <c r="AC553" t="n">
        <v>0</v>
      </c>
      <c r="AD553" t="n">
        <v>0</v>
      </c>
      <c r="AE553" t="n">
        <v>0</v>
      </c>
      <c r="AF553" t="n">
        <v>0</v>
      </c>
      <c r="AG553" t="n">
        <v>1</v>
      </c>
      <c r="AH553" t="n">
        <v>0</v>
      </c>
      <c r="AI553" t="n">
        <v>0</v>
      </c>
      <c r="AJ553" t="n">
        <v>1</v>
      </c>
      <c r="AK553" t="n">
        <v>0</v>
      </c>
      <c r="AL553" t="n">
        <v>0</v>
      </c>
      <c r="AM553" t="n">
        <v>0</v>
      </c>
      <c r="AN553" t="n">
        <v>0</v>
      </c>
      <c r="AO553" t="n">
        <v>1</v>
      </c>
      <c r="AP553" t="n">
        <v>0</v>
      </c>
      <c r="AQ553" t="n">
        <v>0</v>
      </c>
      <c r="AR553" t="n">
        <v>0</v>
      </c>
      <c r="AS553" t="n">
        <v>0</v>
      </c>
      <c r="AT553" t="n">
        <v>0</v>
      </c>
      <c r="AU553" s="63" t="n">
        <v>43</v>
      </c>
      <c r="AV553" s="64">
        <f>IFERROR(INDEX($B553:$AT553,1,'번호선택_참고표'!$C$55),0)+IFERROR(INDEX($B553:$AT553,1,'번호선택_참고표'!$D$55),0)+IFERROR(INDEX($B553:$AT553,1,'번호선택_참고표'!$E$55),0)+IFERROR(INDEX($B553:$AT553,1,'번호선택_참고표'!$F$55),0)+IFERROR(INDEX($B553:$AT553,1,'번호선택_참고표'!$G$55),0)+IFERROR(INDEX($B553:$AT553,1,'번호선택_참고표'!$H$55),0)</f>
        <v/>
      </c>
      <c r="AW553" s="64">
        <f>IF(OR('번호선택_참고표'!$C$55=$AU553,'번호선택_참고표'!$D$55=$AU553,'번호선택_참고표'!$E$55=$AU553,'번호선택_참고표'!$F$55=$AU553,'번호선택_참고표'!$G$55=$AU553,'번호선택_참고표'!$H$55=$AU553),1,0)</f>
        <v/>
      </c>
      <c r="AX553" s="64">
        <f>IF(AV553=6,6,IF(AND(AV553=5,AW553=1),5,IF(AND(AV553=5,AW553=0),4,IF(AV553=4,3,IF(AV553=3,2,0)))))</f>
        <v/>
      </c>
      <c r="AY553" s="64">
        <f>IF(AV553=6,"1등",IF(AND(AV553=5,AW553=1),"2등",IF(AND(AV553=5,AW553=0),"3등",IF(AV553=4,"4등",IF(AV553=3,"5등","-")))))</f>
        <v/>
      </c>
      <c r="AZ553" s="64">
        <f>AV553*10000+AW553*1000+ROW()</f>
        <v/>
      </c>
      <c r="BB553" s="63" t="inlineStr">
        <is>
          <t>1 10 20 32 35 40</t>
        </is>
      </c>
    </row>
    <row r="554">
      <c r="A554" s="64" t="n">
        <v>553</v>
      </c>
      <c r="B554" t="n">
        <v>0</v>
      </c>
      <c r="C554" t="n">
        <v>1</v>
      </c>
      <c r="D554" t="n">
        <v>0</v>
      </c>
      <c r="E554" t="n">
        <v>0</v>
      </c>
      <c r="F554" t="n">
        <v>0</v>
      </c>
      <c r="G554" t="n">
        <v>0</v>
      </c>
      <c r="H554" t="n">
        <v>1</v>
      </c>
      <c r="I554" t="n">
        <v>0</v>
      </c>
      <c r="J554" t="n">
        <v>0</v>
      </c>
      <c r="K554" t="n">
        <v>0</v>
      </c>
      <c r="L554" t="n">
        <v>0</v>
      </c>
      <c r="M554" t="n">
        <v>0</v>
      </c>
      <c r="N554" t="n">
        <v>0</v>
      </c>
      <c r="O554" t="n">
        <v>0</v>
      </c>
      <c r="P554" t="n">
        <v>0</v>
      </c>
      <c r="Q554" t="n">
        <v>0</v>
      </c>
      <c r="R554" t="n">
        <v>1</v>
      </c>
      <c r="S554" t="n">
        <v>0</v>
      </c>
      <c r="T554" t="n">
        <v>0</v>
      </c>
      <c r="U554" t="n">
        <v>0</v>
      </c>
      <c r="V554" t="n">
        <v>0</v>
      </c>
      <c r="W554" t="n">
        <v>0</v>
      </c>
      <c r="X554" t="n">
        <v>0</v>
      </c>
      <c r="Y554" t="n">
        <v>0</v>
      </c>
      <c r="Z554" t="n">
        <v>0</v>
      </c>
      <c r="AA554" t="n">
        <v>0</v>
      </c>
      <c r="AB554" t="n">
        <v>0</v>
      </c>
      <c r="AC554" t="n">
        <v>1</v>
      </c>
      <c r="AD554" t="n">
        <v>1</v>
      </c>
      <c r="AE554" t="n">
        <v>0</v>
      </c>
      <c r="AF554" t="n">
        <v>0</v>
      </c>
      <c r="AG554" t="n">
        <v>0</v>
      </c>
      <c r="AH554" t="n">
        <v>0</v>
      </c>
      <c r="AI554" t="n">
        <v>0</v>
      </c>
      <c r="AJ554" t="n">
        <v>0</v>
      </c>
      <c r="AK554" t="n">
        <v>0</v>
      </c>
      <c r="AL554" t="n">
        <v>0</v>
      </c>
      <c r="AM554" t="n">
        <v>0</v>
      </c>
      <c r="AN554" t="n">
        <v>1</v>
      </c>
      <c r="AO554" t="n">
        <v>0</v>
      </c>
      <c r="AP554" t="n">
        <v>0</v>
      </c>
      <c r="AQ554" t="n">
        <v>0</v>
      </c>
      <c r="AR554" t="n">
        <v>0</v>
      </c>
      <c r="AS554" t="n">
        <v>0</v>
      </c>
      <c r="AT554" t="n">
        <v>0</v>
      </c>
      <c r="AU554" s="63" t="n">
        <v>37</v>
      </c>
      <c r="AV554" s="64">
        <f>IFERROR(INDEX($B554:$AT554,1,'번호선택_참고표'!$C$55),0)+IFERROR(INDEX($B554:$AT554,1,'번호선택_참고표'!$D$55),0)+IFERROR(INDEX($B554:$AT554,1,'번호선택_참고표'!$E$55),0)+IFERROR(INDEX($B554:$AT554,1,'번호선택_참고표'!$F$55),0)+IFERROR(INDEX($B554:$AT554,1,'번호선택_참고표'!$G$55),0)+IFERROR(INDEX($B554:$AT554,1,'번호선택_참고표'!$H$55),0)</f>
        <v/>
      </c>
      <c r="AW554" s="64">
        <f>IF(OR('번호선택_참고표'!$C$55=$AU554,'번호선택_참고표'!$D$55=$AU554,'번호선택_참고표'!$E$55=$AU554,'번호선택_참고표'!$F$55=$AU554,'번호선택_참고표'!$G$55=$AU554,'번호선택_참고표'!$H$55=$AU554),1,0)</f>
        <v/>
      </c>
      <c r="AX554" s="64">
        <f>IF(AV554=6,6,IF(AND(AV554=5,AW554=1),5,IF(AND(AV554=5,AW554=0),4,IF(AV554=4,3,IF(AV554=3,2,0)))))</f>
        <v/>
      </c>
      <c r="AY554" s="64">
        <f>IF(AV554=6,"1등",IF(AND(AV554=5,AW554=1),"2등",IF(AND(AV554=5,AW554=0),"3등",IF(AV554=4,"4등",IF(AV554=3,"5등","-")))))</f>
        <v/>
      </c>
      <c r="AZ554" s="64">
        <f>AV554*10000+AW554*1000+ROW()</f>
        <v/>
      </c>
      <c r="BB554" s="63" t="inlineStr">
        <is>
          <t>2 7 17 28 29 39</t>
        </is>
      </c>
    </row>
    <row r="555">
      <c r="A555" s="64" t="n">
        <v>554</v>
      </c>
      <c r="B555" t="n">
        <v>0</v>
      </c>
      <c r="C555" t="n">
        <v>0</v>
      </c>
      <c r="D555" t="n">
        <v>0</v>
      </c>
      <c r="E555" t="n">
        <v>0</v>
      </c>
      <c r="F555" t="n">
        <v>0</v>
      </c>
      <c r="G555" t="n">
        <v>0</v>
      </c>
      <c r="H555" t="n">
        <v>0</v>
      </c>
      <c r="I555" t="n">
        <v>0</v>
      </c>
      <c r="J555" t="n">
        <v>0</v>
      </c>
      <c r="K555" t="n">
        <v>0</v>
      </c>
      <c r="L555" t="n">
        <v>0</v>
      </c>
      <c r="M555" t="n">
        <v>0</v>
      </c>
      <c r="N555" t="n">
        <v>1</v>
      </c>
      <c r="O555" t="n">
        <v>1</v>
      </c>
      <c r="P555" t="n">
        <v>0</v>
      </c>
      <c r="Q555" t="n">
        <v>0</v>
      </c>
      <c r="R555" t="n">
        <v>1</v>
      </c>
      <c r="S555" t="n">
        <v>0</v>
      </c>
      <c r="T555" t="n">
        <v>0</v>
      </c>
      <c r="U555" t="n">
        <v>0</v>
      </c>
      <c r="V555" t="n">
        <v>0</v>
      </c>
      <c r="W555" t="n">
        <v>0</v>
      </c>
      <c r="X555" t="n">
        <v>0</v>
      </c>
      <c r="Y555" t="n">
        <v>0</v>
      </c>
      <c r="Z555" t="n">
        <v>0</v>
      </c>
      <c r="AA555" t="n">
        <v>0</v>
      </c>
      <c r="AB555" t="n">
        <v>0</v>
      </c>
      <c r="AC555" t="n">
        <v>0</v>
      </c>
      <c r="AD555" t="n">
        <v>0</v>
      </c>
      <c r="AE555" t="n">
        <v>0</v>
      </c>
      <c r="AF555" t="n">
        <v>0</v>
      </c>
      <c r="AG555" t="n">
        <v>1</v>
      </c>
      <c r="AH555" t="n">
        <v>0</v>
      </c>
      <c r="AI555" t="n">
        <v>0</v>
      </c>
      <c r="AJ555" t="n">
        <v>0</v>
      </c>
      <c r="AK555" t="n">
        <v>0</v>
      </c>
      <c r="AL555" t="n">
        <v>0</v>
      </c>
      <c r="AM555" t="n">
        <v>0</v>
      </c>
      <c r="AN555" t="n">
        <v>0</v>
      </c>
      <c r="AO555" t="n">
        <v>0</v>
      </c>
      <c r="AP555" t="n">
        <v>1</v>
      </c>
      <c r="AQ555" t="n">
        <v>1</v>
      </c>
      <c r="AR555" t="n">
        <v>0</v>
      </c>
      <c r="AS555" t="n">
        <v>0</v>
      </c>
      <c r="AT555" t="n">
        <v>0</v>
      </c>
      <c r="AU555" s="63" t="n">
        <v>6</v>
      </c>
      <c r="AV555" s="64">
        <f>IFERROR(INDEX($B555:$AT555,1,'번호선택_참고표'!$C$55),0)+IFERROR(INDEX($B555:$AT555,1,'번호선택_참고표'!$D$55),0)+IFERROR(INDEX($B555:$AT555,1,'번호선택_참고표'!$E$55),0)+IFERROR(INDEX($B555:$AT555,1,'번호선택_참고표'!$F$55),0)+IFERROR(INDEX($B555:$AT555,1,'번호선택_참고표'!$G$55),0)+IFERROR(INDEX($B555:$AT555,1,'번호선택_참고표'!$H$55),0)</f>
        <v/>
      </c>
      <c r="AW555" s="64">
        <f>IF(OR('번호선택_참고표'!$C$55=$AU555,'번호선택_참고표'!$D$55=$AU555,'번호선택_참고표'!$E$55=$AU555,'번호선택_참고표'!$F$55=$AU555,'번호선택_참고표'!$G$55=$AU555,'번호선택_참고표'!$H$55=$AU555),1,0)</f>
        <v/>
      </c>
      <c r="AX555" s="64">
        <f>IF(AV555=6,6,IF(AND(AV555=5,AW555=1),5,IF(AND(AV555=5,AW555=0),4,IF(AV555=4,3,IF(AV555=3,2,0)))))</f>
        <v/>
      </c>
      <c r="AY555" s="64">
        <f>IF(AV555=6,"1등",IF(AND(AV555=5,AW555=1),"2등",IF(AND(AV555=5,AW555=0),"3등",IF(AV555=4,"4등",IF(AV555=3,"5등","-")))))</f>
        <v/>
      </c>
      <c r="AZ555" s="64">
        <f>AV555*10000+AW555*1000+ROW()</f>
        <v/>
      </c>
      <c r="BB555" s="63" t="inlineStr">
        <is>
          <t>13 14 17 32 41 42</t>
        </is>
      </c>
    </row>
    <row r="556">
      <c r="A556" s="64" t="n">
        <v>555</v>
      </c>
      <c r="B556" t="n">
        <v>0</v>
      </c>
      <c r="C556" t="n">
        <v>0</v>
      </c>
      <c r="D556" t="n">
        <v>0</v>
      </c>
      <c r="E556" t="n">
        <v>0</v>
      </c>
      <c r="F556" t="n">
        <v>0</v>
      </c>
      <c r="G556" t="n">
        <v>0</v>
      </c>
      <c r="H556" t="n">
        <v>0</v>
      </c>
      <c r="I556" t="n">
        <v>0</v>
      </c>
      <c r="J556" t="n">
        <v>0</v>
      </c>
      <c r="K556" t="n">
        <v>0</v>
      </c>
      <c r="L556" t="n">
        <v>1</v>
      </c>
      <c r="M556" t="n">
        <v>0</v>
      </c>
      <c r="N556" t="n">
        <v>0</v>
      </c>
      <c r="O556" t="n">
        <v>0</v>
      </c>
      <c r="P556" t="n">
        <v>0</v>
      </c>
      <c r="Q556" t="n">
        <v>0</v>
      </c>
      <c r="R556" t="n">
        <v>1</v>
      </c>
      <c r="S556" t="n">
        <v>0</v>
      </c>
      <c r="T556" t="n">
        <v>0</v>
      </c>
      <c r="U556" t="n">
        <v>0</v>
      </c>
      <c r="V556" t="n">
        <v>1</v>
      </c>
      <c r="W556" t="n">
        <v>0</v>
      </c>
      <c r="X556" t="n">
        <v>0</v>
      </c>
      <c r="Y556" t="n">
        <v>1</v>
      </c>
      <c r="Z556" t="n">
        <v>0</v>
      </c>
      <c r="AA556" t="n">
        <v>1</v>
      </c>
      <c r="AB556" t="n">
        <v>0</v>
      </c>
      <c r="AC556" t="n">
        <v>0</v>
      </c>
      <c r="AD556" t="n">
        <v>0</v>
      </c>
      <c r="AE556" t="n">
        <v>0</v>
      </c>
      <c r="AF556" t="n">
        <v>0</v>
      </c>
      <c r="AG556" t="n">
        <v>0</v>
      </c>
      <c r="AH556" t="n">
        <v>0</v>
      </c>
      <c r="AI556" t="n">
        <v>0</v>
      </c>
      <c r="AJ556" t="n">
        <v>0</v>
      </c>
      <c r="AK556" t="n">
        <v>1</v>
      </c>
      <c r="AL556" t="n">
        <v>0</v>
      </c>
      <c r="AM556" t="n">
        <v>0</v>
      </c>
      <c r="AN556" t="n">
        <v>0</v>
      </c>
      <c r="AO556" t="n">
        <v>0</v>
      </c>
      <c r="AP556" t="n">
        <v>0</v>
      </c>
      <c r="AQ556" t="n">
        <v>0</v>
      </c>
      <c r="AR556" t="n">
        <v>0</v>
      </c>
      <c r="AS556" t="n">
        <v>0</v>
      </c>
      <c r="AT556" t="n">
        <v>0</v>
      </c>
      <c r="AU556" s="63" t="n">
        <v>12</v>
      </c>
      <c r="AV556" s="64">
        <f>IFERROR(INDEX($B556:$AT556,1,'번호선택_참고표'!$C$55),0)+IFERROR(INDEX($B556:$AT556,1,'번호선택_참고표'!$D$55),0)+IFERROR(INDEX($B556:$AT556,1,'번호선택_참고표'!$E$55),0)+IFERROR(INDEX($B556:$AT556,1,'번호선택_참고표'!$F$55),0)+IFERROR(INDEX($B556:$AT556,1,'번호선택_참고표'!$G$55),0)+IFERROR(INDEX($B556:$AT556,1,'번호선택_참고표'!$H$55),0)</f>
        <v/>
      </c>
      <c r="AW556" s="64">
        <f>IF(OR('번호선택_참고표'!$C$55=$AU556,'번호선택_참고표'!$D$55=$AU556,'번호선택_참고표'!$E$55=$AU556,'번호선택_참고표'!$F$55=$AU556,'번호선택_참고표'!$G$55=$AU556,'번호선택_참고표'!$H$55=$AU556),1,0)</f>
        <v/>
      </c>
      <c r="AX556" s="64">
        <f>IF(AV556=6,6,IF(AND(AV556=5,AW556=1),5,IF(AND(AV556=5,AW556=0),4,IF(AV556=4,3,IF(AV556=3,2,0)))))</f>
        <v/>
      </c>
      <c r="AY556" s="64">
        <f>IF(AV556=6,"1등",IF(AND(AV556=5,AW556=1),"2등",IF(AND(AV556=5,AW556=0),"3등",IF(AV556=4,"4등",IF(AV556=3,"5등","-")))))</f>
        <v/>
      </c>
      <c r="AZ556" s="64">
        <f>AV556*10000+AW556*1000+ROW()</f>
        <v/>
      </c>
      <c r="BB556" s="63" t="inlineStr">
        <is>
          <t>11 17 21 24 26 36</t>
        </is>
      </c>
    </row>
    <row r="557">
      <c r="A557" s="64" t="n">
        <v>556</v>
      </c>
      <c r="B557" t="n">
        <v>0</v>
      </c>
      <c r="C557" t="n">
        <v>0</v>
      </c>
      <c r="D557" t="n">
        <v>0</v>
      </c>
      <c r="E557" t="n">
        <v>0</v>
      </c>
      <c r="F557" t="n">
        <v>0</v>
      </c>
      <c r="G557" t="n">
        <v>0</v>
      </c>
      <c r="H557" t="n">
        <v>0</v>
      </c>
      <c r="I557" t="n">
        <v>0</v>
      </c>
      <c r="J557" t="n">
        <v>0</v>
      </c>
      <c r="K557" t="n">
        <v>0</v>
      </c>
      <c r="L557" t="n">
        <v>0</v>
      </c>
      <c r="M557" t="n">
        <v>1</v>
      </c>
      <c r="N557" t="n">
        <v>0</v>
      </c>
      <c r="O557" t="n">
        <v>0</v>
      </c>
      <c r="P557" t="n">
        <v>0</v>
      </c>
      <c r="Q557" t="n">
        <v>0</v>
      </c>
      <c r="R557" t="n">
        <v>0</v>
      </c>
      <c r="S557" t="n">
        <v>0</v>
      </c>
      <c r="T557" t="n">
        <v>0</v>
      </c>
      <c r="U557" t="n">
        <v>1</v>
      </c>
      <c r="V557" t="n">
        <v>0</v>
      </c>
      <c r="W557" t="n">
        <v>0</v>
      </c>
      <c r="X557" t="n">
        <v>1</v>
      </c>
      <c r="Y557" t="n">
        <v>0</v>
      </c>
      <c r="Z557" t="n">
        <v>0</v>
      </c>
      <c r="AA557" t="n">
        <v>0</v>
      </c>
      <c r="AB557" t="n">
        <v>0</v>
      </c>
      <c r="AC557" t="n">
        <v>1</v>
      </c>
      <c r="AD557" t="n">
        <v>0</v>
      </c>
      <c r="AE557" t="n">
        <v>1</v>
      </c>
      <c r="AF557" t="n">
        <v>0</v>
      </c>
      <c r="AG557" t="n">
        <v>0</v>
      </c>
      <c r="AH557" t="n">
        <v>0</v>
      </c>
      <c r="AI557" t="n">
        <v>0</v>
      </c>
      <c r="AJ557" t="n">
        <v>0</v>
      </c>
      <c r="AK557" t="n">
        <v>0</v>
      </c>
      <c r="AL557" t="n">
        <v>0</v>
      </c>
      <c r="AM557" t="n">
        <v>0</v>
      </c>
      <c r="AN557" t="n">
        <v>0</v>
      </c>
      <c r="AO557" t="n">
        <v>0</v>
      </c>
      <c r="AP557" t="n">
        <v>0</v>
      </c>
      <c r="AQ557" t="n">
        <v>0</v>
      </c>
      <c r="AR557" t="n">
        <v>0</v>
      </c>
      <c r="AS557" t="n">
        <v>1</v>
      </c>
      <c r="AT557" t="n">
        <v>0</v>
      </c>
      <c r="AU557" s="63" t="n">
        <v>43</v>
      </c>
      <c r="AV557" s="64">
        <f>IFERROR(INDEX($B557:$AT557,1,'번호선택_참고표'!$C$55),0)+IFERROR(INDEX($B557:$AT557,1,'번호선택_참고표'!$D$55),0)+IFERROR(INDEX($B557:$AT557,1,'번호선택_참고표'!$E$55),0)+IFERROR(INDEX($B557:$AT557,1,'번호선택_참고표'!$F$55),0)+IFERROR(INDEX($B557:$AT557,1,'번호선택_참고표'!$G$55),0)+IFERROR(INDEX($B557:$AT557,1,'번호선택_참고표'!$H$55),0)</f>
        <v/>
      </c>
      <c r="AW557" s="64">
        <f>IF(OR('번호선택_참고표'!$C$55=$AU557,'번호선택_참고표'!$D$55=$AU557,'번호선택_참고표'!$E$55=$AU557,'번호선택_참고표'!$F$55=$AU557,'번호선택_참고표'!$G$55=$AU557,'번호선택_참고표'!$H$55=$AU557),1,0)</f>
        <v/>
      </c>
      <c r="AX557" s="64">
        <f>IF(AV557=6,6,IF(AND(AV557=5,AW557=1),5,IF(AND(AV557=5,AW557=0),4,IF(AV557=4,3,IF(AV557=3,2,0)))))</f>
        <v/>
      </c>
      <c r="AY557" s="64">
        <f>IF(AV557=6,"1등",IF(AND(AV557=5,AW557=1),"2등",IF(AND(AV557=5,AW557=0),"3등",IF(AV557=4,"4등",IF(AV557=3,"5등","-")))))</f>
        <v/>
      </c>
      <c r="AZ557" s="64">
        <f>AV557*10000+AW557*1000+ROW()</f>
        <v/>
      </c>
      <c r="BB557" s="63" t="inlineStr">
        <is>
          <t>12 20 23 28 30 44</t>
        </is>
      </c>
    </row>
    <row r="558">
      <c r="A558" s="64" t="n">
        <v>557</v>
      </c>
      <c r="B558" t="n">
        <v>0</v>
      </c>
      <c r="C558" t="n">
        <v>0</v>
      </c>
      <c r="D558" t="n">
        <v>0</v>
      </c>
      <c r="E558" t="n">
        <v>1</v>
      </c>
      <c r="F558" t="n">
        <v>0</v>
      </c>
      <c r="G558" t="n">
        <v>0</v>
      </c>
      <c r="H558" t="n">
        <v>0</v>
      </c>
      <c r="I558" t="n">
        <v>0</v>
      </c>
      <c r="J558" t="n">
        <v>0</v>
      </c>
      <c r="K558" t="n">
        <v>0</v>
      </c>
      <c r="L558" t="n">
        <v>0</v>
      </c>
      <c r="M558" t="n">
        <v>0</v>
      </c>
      <c r="N558" t="n">
        <v>0</v>
      </c>
      <c r="O558" t="n">
        <v>0</v>
      </c>
      <c r="P558" t="n">
        <v>0</v>
      </c>
      <c r="Q558" t="n">
        <v>0</v>
      </c>
      <c r="R558" t="n">
        <v>0</v>
      </c>
      <c r="S558" t="n">
        <v>0</v>
      </c>
      <c r="T558" t="n">
        <v>0</v>
      </c>
      <c r="U558" t="n">
        <v>1</v>
      </c>
      <c r="V558" t="n">
        <v>0</v>
      </c>
      <c r="W558" t="n">
        <v>0</v>
      </c>
      <c r="X558" t="n">
        <v>0</v>
      </c>
      <c r="Y558" t="n">
        <v>0</v>
      </c>
      <c r="Z558" t="n">
        <v>0</v>
      </c>
      <c r="AA558" t="n">
        <v>1</v>
      </c>
      <c r="AB558" t="n">
        <v>0</v>
      </c>
      <c r="AC558" t="n">
        <v>1</v>
      </c>
      <c r="AD558" t="n">
        <v>0</v>
      </c>
      <c r="AE558" t="n">
        <v>0</v>
      </c>
      <c r="AF558" t="n">
        <v>0</v>
      </c>
      <c r="AG558" t="n">
        <v>0</v>
      </c>
      <c r="AH558" t="n">
        <v>0</v>
      </c>
      <c r="AI558" t="n">
        <v>0</v>
      </c>
      <c r="AJ558" t="n">
        <v>1</v>
      </c>
      <c r="AK558" t="n">
        <v>0</v>
      </c>
      <c r="AL558" t="n">
        <v>0</v>
      </c>
      <c r="AM558" t="n">
        <v>0</v>
      </c>
      <c r="AN558" t="n">
        <v>0</v>
      </c>
      <c r="AO558" t="n">
        <v>1</v>
      </c>
      <c r="AP558" t="n">
        <v>0</v>
      </c>
      <c r="AQ558" t="n">
        <v>0</v>
      </c>
      <c r="AR558" t="n">
        <v>0</v>
      </c>
      <c r="AS558" t="n">
        <v>0</v>
      </c>
      <c r="AT558" t="n">
        <v>0</v>
      </c>
      <c r="AU558" s="63" t="n">
        <v>31</v>
      </c>
      <c r="AV558" s="64">
        <f>IFERROR(INDEX($B558:$AT558,1,'번호선택_참고표'!$C$55),0)+IFERROR(INDEX($B558:$AT558,1,'번호선택_참고표'!$D$55),0)+IFERROR(INDEX($B558:$AT558,1,'번호선택_참고표'!$E$55),0)+IFERROR(INDEX($B558:$AT558,1,'번호선택_참고표'!$F$55),0)+IFERROR(INDEX($B558:$AT558,1,'번호선택_참고표'!$G$55),0)+IFERROR(INDEX($B558:$AT558,1,'번호선택_참고표'!$H$55),0)</f>
        <v/>
      </c>
      <c r="AW558" s="64">
        <f>IF(OR('번호선택_참고표'!$C$55=$AU558,'번호선택_참고표'!$D$55=$AU558,'번호선택_참고표'!$E$55=$AU558,'번호선택_참고표'!$F$55=$AU558,'번호선택_참고표'!$G$55=$AU558,'번호선택_참고표'!$H$55=$AU558),1,0)</f>
        <v/>
      </c>
      <c r="AX558" s="64">
        <f>IF(AV558=6,6,IF(AND(AV558=5,AW558=1),5,IF(AND(AV558=5,AW558=0),4,IF(AV558=4,3,IF(AV558=3,2,0)))))</f>
        <v/>
      </c>
      <c r="AY558" s="64">
        <f>IF(AV558=6,"1등",IF(AND(AV558=5,AW558=1),"2등",IF(AND(AV558=5,AW558=0),"3등",IF(AV558=4,"4등",IF(AV558=3,"5등","-")))))</f>
        <v/>
      </c>
      <c r="AZ558" s="64">
        <f>AV558*10000+AW558*1000+ROW()</f>
        <v/>
      </c>
      <c r="BB558" s="63" t="inlineStr">
        <is>
          <t>4 20 26 28 35 40</t>
        </is>
      </c>
    </row>
    <row r="559">
      <c r="A559" s="64" t="n">
        <v>558</v>
      </c>
      <c r="B559" t="n">
        <v>0</v>
      </c>
      <c r="C559" t="n">
        <v>0</v>
      </c>
      <c r="D559" t="n">
        <v>0</v>
      </c>
      <c r="E559" t="n">
        <v>0</v>
      </c>
      <c r="F559" t="n">
        <v>0</v>
      </c>
      <c r="G559" t="n">
        <v>0</v>
      </c>
      <c r="H559" t="n">
        <v>0</v>
      </c>
      <c r="I559" t="n">
        <v>0</v>
      </c>
      <c r="J559" t="n">
        <v>0</v>
      </c>
      <c r="K559" t="n">
        <v>0</v>
      </c>
      <c r="L559" t="n">
        <v>0</v>
      </c>
      <c r="M559" t="n">
        <v>1</v>
      </c>
      <c r="N559" t="n">
        <v>0</v>
      </c>
      <c r="O559" t="n">
        <v>0</v>
      </c>
      <c r="P559" t="n">
        <v>1</v>
      </c>
      <c r="Q559" t="n">
        <v>0</v>
      </c>
      <c r="R559" t="n">
        <v>0</v>
      </c>
      <c r="S559" t="n">
        <v>0</v>
      </c>
      <c r="T559" t="n">
        <v>1</v>
      </c>
      <c r="U559" t="n">
        <v>0</v>
      </c>
      <c r="V559" t="n">
        <v>0</v>
      </c>
      <c r="W559" t="n">
        <v>0</v>
      </c>
      <c r="X559" t="n">
        <v>0</v>
      </c>
      <c r="Y559" t="n">
        <v>0</v>
      </c>
      <c r="Z559" t="n">
        <v>0</v>
      </c>
      <c r="AA559" t="n">
        <v>1</v>
      </c>
      <c r="AB559" t="n">
        <v>0</v>
      </c>
      <c r="AC559" t="n">
        <v>0</v>
      </c>
      <c r="AD559" t="n">
        <v>0</v>
      </c>
      <c r="AE559" t="n">
        <v>0</v>
      </c>
      <c r="AF559" t="n">
        <v>0</v>
      </c>
      <c r="AG559" t="n">
        <v>0</v>
      </c>
      <c r="AH559" t="n">
        <v>0</v>
      </c>
      <c r="AI559" t="n">
        <v>0</v>
      </c>
      <c r="AJ559" t="n">
        <v>0</v>
      </c>
      <c r="AK559" t="n">
        <v>0</v>
      </c>
      <c r="AL559" t="n">
        <v>0</v>
      </c>
      <c r="AM559" t="n">
        <v>0</v>
      </c>
      <c r="AN559" t="n">
        <v>0</v>
      </c>
      <c r="AO559" t="n">
        <v>1</v>
      </c>
      <c r="AP559" t="n">
        <v>0</v>
      </c>
      <c r="AQ559" t="n">
        <v>0</v>
      </c>
      <c r="AR559" t="n">
        <v>1</v>
      </c>
      <c r="AS559" t="n">
        <v>0</v>
      </c>
      <c r="AT559" t="n">
        <v>0</v>
      </c>
      <c r="AU559" s="63" t="n">
        <v>29</v>
      </c>
      <c r="AV559" s="64">
        <f>IFERROR(INDEX($B559:$AT559,1,'번호선택_참고표'!$C$55),0)+IFERROR(INDEX($B559:$AT559,1,'번호선택_참고표'!$D$55),0)+IFERROR(INDEX($B559:$AT559,1,'번호선택_참고표'!$E$55),0)+IFERROR(INDEX($B559:$AT559,1,'번호선택_참고표'!$F$55),0)+IFERROR(INDEX($B559:$AT559,1,'번호선택_참고표'!$G$55),0)+IFERROR(INDEX($B559:$AT559,1,'번호선택_참고표'!$H$55),0)</f>
        <v/>
      </c>
      <c r="AW559" s="64">
        <f>IF(OR('번호선택_참고표'!$C$55=$AU559,'번호선택_참고표'!$D$55=$AU559,'번호선택_참고표'!$E$55=$AU559,'번호선택_참고표'!$F$55=$AU559,'번호선택_참고표'!$G$55=$AU559,'번호선택_참고표'!$H$55=$AU559),1,0)</f>
        <v/>
      </c>
      <c r="AX559" s="64">
        <f>IF(AV559=6,6,IF(AND(AV559=5,AW559=1),5,IF(AND(AV559=5,AW559=0),4,IF(AV559=4,3,IF(AV559=3,2,0)))))</f>
        <v/>
      </c>
      <c r="AY559" s="64">
        <f>IF(AV559=6,"1등",IF(AND(AV559=5,AW559=1),"2등",IF(AND(AV559=5,AW559=0),"3등",IF(AV559=4,"4등",IF(AV559=3,"5등","-")))))</f>
        <v/>
      </c>
      <c r="AZ559" s="64">
        <f>AV559*10000+AW559*1000+ROW()</f>
        <v/>
      </c>
      <c r="BB559" s="63" t="inlineStr">
        <is>
          <t>12 15 19 26 40 43</t>
        </is>
      </c>
    </row>
    <row r="560">
      <c r="A560" s="64" t="n">
        <v>559</v>
      </c>
      <c r="B560" t="n">
        <v>0</v>
      </c>
      <c r="C560" t="n">
        <v>0</v>
      </c>
      <c r="D560" t="n">
        <v>0</v>
      </c>
      <c r="E560" t="n">
        <v>0</v>
      </c>
      <c r="F560" t="n">
        <v>0</v>
      </c>
      <c r="G560" t="n">
        <v>0</v>
      </c>
      <c r="H560" t="n">
        <v>0</v>
      </c>
      <c r="I560" t="n">
        <v>0</v>
      </c>
      <c r="J560" t="n">
        <v>0</v>
      </c>
      <c r="K560" t="n">
        <v>0</v>
      </c>
      <c r="L560" t="n">
        <v>1</v>
      </c>
      <c r="M560" t="n">
        <v>1</v>
      </c>
      <c r="N560" t="n">
        <v>0</v>
      </c>
      <c r="O560" t="n">
        <v>0</v>
      </c>
      <c r="P560" t="n">
        <v>0</v>
      </c>
      <c r="Q560" t="n">
        <v>0</v>
      </c>
      <c r="R560" t="n">
        <v>0</v>
      </c>
      <c r="S560" t="n">
        <v>0</v>
      </c>
      <c r="T560" t="n">
        <v>0</v>
      </c>
      <c r="U560" t="n">
        <v>0</v>
      </c>
      <c r="V560" t="n">
        <v>0</v>
      </c>
      <c r="W560" t="n">
        <v>0</v>
      </c>
      <c r="X560" t="n">
        <v>0</v>
      </c>
      <c r="Y560" t="n">
        <v>0</v>
      </c>
      <c r="Z560" t="n">
        <v>1</v>
      </c>
      <c r="AA560" t="n">
        <v>0</v>
      </c>
      <c r="AB560" t="n">
        <v>0</v>
      </c>
      <c r="AC560" t="n">
        <v>0</v>
      </c>
      <c r="AD560" t="n">
        <v>0</v>
      </c>
      <c r="AE560" t="n">
        <v>0</v>
      </c>
      <c r="AF560" t="n">
        <v>0</v>
      </c>
      <c r="AG560" t="n">
        <v>1</v>
      </c>
      <c r="AH560" t="n">
        <v>0</v>
      </c>
      <c r="AI560" t="n">
        <v>0</v>
      </c>
      <c r="AJ560" t="n">
        <v>0</v>
      </c>
      <c r="AK560" t="n">
        <v>0</v>
      </c>
      <c r="AL560" t="n">
        <v>0</v>
      </c>
      <c r="AM560" t="n">
        <v>0</v>
      </c>
      <c r="AN560" t="n">
        <v>0</v>
      </c>
      <c r="AO560" t="n">
        <v>0</v>
      </c>
      <c r="AP560" t="n">
        <v>0</v>
      </c>
      <c r="AQ560" t="n">
        <v>0</v>
      </c>
      <c r="AR560" t="n">
        <v>0</v>
      </c>
      <c r="AS560" t="n">
        <v>1</v>
      </c>
      <c r="AT560" t="n">
        <v>1</v>
      </c>
      <c r="AU560" s="63" t="n">
        <v>23</v>
      </c>
      <c r="AV560" s="64">
        <f>IFERROR(INDEX($B560:$AT560,1,'번호선택_참고표'!$C$55),0)+IFERROR(INDEX($B560:$AT560,1,'번호선택_참고표'!$D$55),0)+IFERROR(INDEX($B560:$AT560,1,'번호선택_참고표'!$E$55),0)+IFERROR(INDEX($B560:$AT560,1,'번호선택_참고표'!$F$55),0)+IFERROR(INDEX($B560:$AT560,1,'번호선택_참고표'!$G$55),0)+IFERROR(INDEX($B560:$AT560,1,'번호선택_참고표'!$H$55),0)</f>
        <v/>
      </c>
      <c r="AW560" s="64">
        <f>IF(OR('번호선택_참고표'!$C$55=$AU560,'번호선택_참고표'!$D$55=$AU560,'번호선택_참고표'!$E$55=$AU560,'번호선택_참고표'!$F$55=$AU560,'번호선택_참고표'!$G$55=$AU560,'번호선택_참고표'!$H$55=$AU560),1,0)</f>
        <v/>
      </c>
      <c r="AX560" s="64">
        <f>IF(AV560=6,6,IF(AND(AV560=5,AW560=1),5,IF(AND(AV560=5,AW560=0),4,IF(AV560=4,3,IF(AV560=3,2,0)))))</f>
        <v/>
      </c>
      <c r="AY560" s="64">
        <f>IF(AV560=6,"1등",IF(AND(AV560=5,AW560=1),"2등",IF(AND(AV560=5,AW560=0),"3등",IF(AV560=4,"4등",IF(AV560=3,"5등","-")))))</f>
        <v/>
      </c>
      <c r="AZ560" s="64">
        <f>AV560*10000+AW560*1000+ROW()</f>
        <v/>
      </c>
      <c r="BB560" s="63" t="inlineStr">
        <is>
          <t>11 12 25 32 44 45</t>
        </is>
      </c>
    </row>
    <row r="561">
      <c r="A561" s="64" t="n">
        <v>560</v>
      </c>
      <c r="B561" t="n">
        <v>1</v>
      </c>
      <c r="C561" t="n">
        <v>0</v>
      </c>
      <c r="D561" t="n">
        <v>0</v>
      </c>
      <c r="E561" t="n">
        <v>1</v>
      </c>
      <c r="F561" t="n">
        <v>0</v>
      </c>
      <c r="G561" t="n">
        <v>0</v>
      </c>
      <c r="H561" t="n">
        <v>0</v>
      </c>
      <c r="I561" t="n">
        <v>0</v>
      </c>
      <c r="J561" t="n">
        <v>0</v>
      </c>
      <c r="K561" t="n">
        <v>0</v>
      </c>
      <c r="L561" t="n">
        <v>0</v>
      </c>
      <c r="M561" t="n">
        <v>0</v>
      </c>
      <c r="N561" t="n">
        <v>0</v>
      </c>
      <c r="O561" t="n">
        <v>0</v>
      </c>
      <c r="P561" t="n">
        <v>0</v>
      </c>
      <c r="Q561" t="n">
        <v>0</v>
      </c>
      <c r="R561" t="n">
        <v>0</v>
      </c>
      <c r="S561" t="n">
        <v>0</v>
      </c>
      <c r="T561" t="n">
        <v>0</v>
      </c>
      <c r="U561" t="n">
        <v>1</v>
      </c>
      <c r="V561" t="n">
        <v>0</v>
      </c>
      <c r="W561" t="n">
        <v>0</v>
      </c>
      <c r="X561" t="n">
        <v>1</v>
      </c>
      <c r="Y561" t="n">
        <v>0</v>
      </c>
      <c r="Z561" t="n">
        <v>0</v>
      </c>
      <c r="AA561" t="n">
        <v>0</v>
      </c>
      <c r="AB561" t="n">
        <v>0</v>
      </c>
      <c r="AC561" t="n">
        <v>0</v>
      </c>
      <c r="AD561" t="n">
        <v>1</v>
      </c>
      <c r="AE561" t="n">
        <v>0</v>
      </c>
      <c r="AF561" t="n">
        <v>0</v>
      </c>
      <c r="AG561" t="n">
        <v>0</v>
      </c>
      <c r="AH561" t="n">
        <v>0</v>
      </c>
      <c r="AI561" t="n">
        <v>0</v>
      </c>
      <c r="AJ561" t="n">
        <v>0</v>
      </c>
      <c r="AK561" t="n">
        <v>0</v>
      </c>
      <c r="AL561" t="n">
        <v>0</v>
      </c>
      <c r="AM561" t="n">
        <v>0</v>
      </c>
      <c r="AN561" t="n">
        <v>0</v>
      </c>
      <c r="AO561" t="n">
        <v>0</v>
      </c>
      <c r="AP561" t="n">
        <v>0</v>
      </c>
      <c r="AQ561" t="n">
        <v>0</v>
      </c>
      <c r="AR561" t="n">
        <v>0</v>
      </c>
      <c r="AS561" t="n">
        <v>0</v>
      </c>
      <c r="AT561" t="n">
        <v>1</v>
      </c>
      <c r="AU561" s="63" t="n">
        <v>28</v>
      </c>
      <c r="AV561" s="64">
        <f>IFERROR(INDEX($B561:$AT561,1,'번호선택_참고표'!$C$55),0)+IFERROR(INDEX($B561:$AT561,1,'번호선택_참고표'!$D$55),0)+IFERROR(INDEX($B561:$AT561,1,'번호선택_참고표'!$E$55),0)+IFERROR(INDEX($B561:$AT561,1,'번호선택_참고표'!$F$55),0)+IFERROR(INDEX($B561:$AT561,1,'번호선택_참고표'!$G$55),0)+IFERROR(INDEX($B561:$AT561,1,'번호선택_참고표'!$H$55),0)</f>
        <v/>
      </c>
      <c r="AW561" s="64">
        <f>IF(OR('번호선택_참고표'!$C$55=$AU561,'번호선택_참고표'!$D$55=$AU561,'번호선택_참고표'!$E$55=$AU561,'번호선택_참고표'!$F$55=$AU561,'번호선택_참고표'!$G$55=$AU561,'번호선택_참고표'!$H$55=$AU561),1,0)</f>
        <v/>
      </c>
      <c r="AX561" s="64">
        <f>IF(AV561=6,6,IF(AND(AV561=5,AW561=1),5,IF(AND(AV561=5,AW561=0),4,IF(AV561=4,3,IF(AV561=3,2,0)))))</f>
        <v/>
      </c>
      <c r="AY561" s="64">
        <f>IF(AV561=6,"1등",IF(AND(AV561=5,AW561=1),"2등",IF(AND(AV561=5,AW561=0),"3등",IF(AV561=4,"4등",IF(AV561=3,"5등","-")))))</f>
        <v/>
      </c>
      <c r="AZ561" s="64">
        <f>AV561*10000+AW561*1000+ROW()</f>
        <v/>
      </c>
      <c r="BB561" s="63" t="inlineStr">
        <is>
          <t>1 4 20 23 29 45</t>
        </is>
      </c>
    </row>
    <row r="562">
      <c r="A562" s="64" t="n">
        <v>561</v>
      </c>
      <c r="B562" t="n">
        <v>0</v>
      </c>
      <c r="C562" t="n">
        <v>0</v>
      </c>
      <c r="D562" t="n">
        <v>0</v>
      </c>
      <c r="E562" t="n">
        <v>0</v>
      </c>
      <c r="F562" t="n">
        <v>1</v>
      </c>
      <c r="G562" t="n">
        <v>0</v>
      </c>
      <c r="H562" t="n">
        <v>1</v>
      </c>
      <c r="I562" t="n">
        <v>0</v>
      </c>
      <c r="J562" t="n">
        <v>0</v>
      </c>
      <c r="K562" t="n">
        <v>0</v>
      </c>
      <c r="L562" t="n">
        <v>0</v>
      </c>
      <c r="M562" t="n">
        <v>0</v>
      </c>
      <c r="N562" t="n">
        <v>0</v>
      </c>
      <c r="O562" t="n">
        <v>0</v>
      </c>
      <c r="P562" t="n">
        <v>0</v>
      </c>
      <c r="Q562" t="n">
        <v>0</v>
      </c>
      <c r="R562" t="n">
        <v>0</v>
      </c>
      <c r="S562" t="n">
        <v>1</v>
      </c>
      <c r="T562" t="n">
        <v>0</v>
      </c>
      <c r="U562" t="n">
        <v>0</v>
      </c>
      <c r="V562" t="n">
        <v>0</v>
      </c>
      <c r="W562" t="n">
        <v>0</v>
      </c>
      <c r="X562" t="n">
        <v>0</v>
      </c>
      <c r="Y562" t="n">
        <v>0</v>
      </c>
      <c r="Z562" t="n">
        <v>0</v>
      </c>
      <c r="AA562" t="n">
        <v>0</v>
      </c>
      <c r="AB562" t="n">
        <v>0</v>
      </c>
      <c r="AC562" t="n">
        <v>0</v>
      </c>
      <c r="AD562" t="n">
        <v>0</v>
      </c>
      <c r="AE562" t="n">
        <v>0</v>
      </c>
      <c r="AF562" t="n">
        <v>0</v>
      </c>
      <c r="AG562" t="n">
        <v>0</v>
      </c>
      <c r="AH562" t="n">
        <v>0</v>
      </c>
      <c r="AI562" t="n">
        <v>0</v>
      </c>
      <c r="AJ562" t="n">
        <v>0</v>
      </c>
      <c r="AK562" t="n">
        <v>0</v>
      </c>
      <c r="AL562" t="n">
        <v>1</v>
      </c>
      <c r="AM562" t="n">
        <v>0</v>
      </c>
      <c r="AN562" t="n">
        <v>0</v>
      </c>
      <c r="AO562" t="n">
        <v>0</v>
      </c>
      <c r="AP562" t="n">
        <v>0</v>
      </c>
      <c r="AQ562" t="n">
        <v>1</v>
      </c>
      <c r="AR562" t="n">
        <v>0</v>
      </c>
      <c r="AS562" t="n">
        <v>0</v>
      </c>
      <c r="AT562" t="n">
        <v>1</v>
      </c>
      <c r="AU562" s="63" t="n">
        <v>20</v>
      </c>
      <c r="AV562" s="64">
        <f>IFERROR(INDEX($B562:$AT562,1,'번호선택_참고표'!$C$55),0)+IFERROR(INDEX($B562:$AT562,1,'번호선택_참고표'!$D$55),0)+IFERROR(INDEX($B562:$AT562,1,'번호선택_참고표'!$E$55),0)+IFERROR(INDEX($B562:$AT562,1,'번호선택_참고표'!$F$55),0)+IFERROR(INDEX($B562:$AT562,1,'번호선택_참고표'!$G$55),0)+IFERROR(INDEX($B562:$AT562,1,'번호선택_참고표'!$H$55),0)</f>
        <v/>
      </c>
      <c r="AW562" s="64">
        <f>IF(OR('번호선택_참고표'!$C$55=$AU562,'번호선택_참고표'!$D$55=$AU562,'번호선택_참고표'!$E$55=$AU562,'번호선택_참고표'!$F$55=$AU562,'번호선택_참고표'!$G$55=$AU562,'번호선택_참고표'!$H$55=$AU562),1,0)</f>
        <v/>
      </c>
      <c r="AX562" s="64">
        <f>IF(AV562=6,6,IF(AND(AV562=5,AW562=1),5,IF(AND(AV562=5,AW562=0),4,IF(AV562=4,3,IF(AV562=3,2,0)))))</f>
        <v/>
      </c>
      <c r="AY562" s="64">
        <f>IF(AV562=6,"1등",IF(AND(AV562=5,AW562=1),"2등",IF(AND(AV562=5,AW562=0),"3등",IF(AV562=4,"4등",IF(AV562=3,"5등","-")))))</f>
        <v/>
      </c>
      <c r="AZ562" s="64">
        <f>AV562*10000+AW562*1000+ROW()</f>
        <v/>
      </c>
      <c r="BB562" s="63" t="inlineStr">
        <is>
          <t>5 7 18 37 42 45</t>
        </is>
      </c>
    </row>
    <row r="563">
      <c r="A563" s="64" t="n">
        <v>562</v>
      </c>
      <c r="B563" t="n">
        <v>0</v>
      </c>
      <c r="C563" t="n">
        <v>0</v>
      </c>
      <c r="D563" t="n">
        <v>0</v>
      </c>
      <c r="E563" t="n">
        <v>1</v>
      </c>
      <c r="F563" t="n">
        <v>0</v>
      </c>
      <c r="G563" t="n">
        <v>0</v>
      </c>
      <c r="H563" t="n">
        <v>0</v>
      </c>
      <c r="I563" t="n">
        <v>0</v>
      </c>
      <c r="J563" t="n">
        <v>0</v>
      </c>
      <c r="K563" t="n">
        <v>0</v>
      </c>
      <c r="L563" t="n">
        <v>1</v>
      </c>
      <c r="M563" t="n">
        <v>0</v>
      </c>
      <c r="N563" t="n">
        <v>1</v>
      </c>
      <c r="O563" t="n">
        <v>0</v>
      </c>
      <c r="P563" t="n">
        <v>0</v>
      </c>
      <c r="Q563" t="n">
        <v>0</v>
      </c>
      <c r="R563" t="n">
        <v>1</v>
      </c>
      <c r="S563" t="n">
        <v>0</v>
      </c>
      <c r="T563" t="n">
        <v>0</v>
      </c>
      <c r="U563" t="n">
        <v>1</v>
      </c>
      <c r="V563" t="n">
        <v>0</v>
      </c>
      <c r="W563" t="n">
        <v>0</v>
      </c>
      <c r="X563" t="n">
        <v>0</v>
      </c>
      <c r="Y563" t="n">
        <v>0</v>
      </c>
      <c r="Z563" t="n">
        <v>0</v>
      </c>
      <c r="AA563" t="n">
        <v>0</v>
      </c>
      <c r="AB563" t="n">
        <v>0</v>
      </c>
      <c r="AC563" t="n">
        <v>0</v>
      </c>
      <c r="AD563" t="n">
        <v>0</v>
      </c>
      <c r="AE563" t="n">
        <v>0</v>
      </c>
      <c r="AF563" t="n">
        <v>1</v>
      </c>
      <c r="AG563" t="n">
        <v>0</v>
      </c>
      <c r="AH563" t="n">
        <v>0</v>
      </c>
      <c r="AI563" t="n">
        <v>0</v>
      </c>
      <c r="AJ563" t="n">
        <v>0</v>
      </c>
      <c r="AK563" t="n">
        <v>0</v>
      </c>
      <c r="AL563" t="n">
        <v>0</v>
      </c>
      <c r="AM563" t="n">
        <v>0</v>
      </c>
      <c r="AN563" t="n">
        <v>0</v>
      </c>
      <c r="AO563" t="n">
        <v>0</v>
      </c>
      <c r="AP563" t="n">
        <v>0</v>
      </c>
      <c r="AQ563" t="n">
        <v>0</v>
      </c>
      <c r="AR563" t="n">
        <v>0</v>
      </c>
      <c r="AS563" t="n">
        <v>0</v>
      </c>
      <c r="AT563" t="n">
        <v>0</v>
      </c>
      <c r="AU563" s="63" t="n">
        <v>33</v>
      </c>
      <c r="AV563" s="64">
        <f>IFERROR(INDEX($B563:$AT563,1,'번호선택_참고표'!$C$55),0)+IFERROR(INDEX($B563:$AT563,1,'번호선택_참고표'!$D$55),0)+IFERROR(INDEX($B563:$AT563,1,'번호선택_참고표'!$E$55),0)+IFERROR(INDEX($B563:$AT563,1,'번호선택_참고표'!$F$55),0)+IFERROR(INDEX($B563:$AT563,1,'번호선택_참고표'!$G$55),0)+IFERROR(INDEX($B563:$AT563,1,'번호선택_참고표'!$H$55),0)</f>
        <v/>
      </c>
      <c r="AW563" s="64">
        <f>IF(OR('번호선택_참고표'!$C$55=$AU563,'번호선택_참고표'!$D$55=$AU563,'번호선택_참고표'!$E$55=$AU563,'번호선택_참고표'!$F$55=$AU563,'번호선택_참고표'!$G$55=$AU563,'번호선택_참고표'!$H$55=$AU563),1,0)</f>
        <v/>
      </c>
      <c r="AX563" s="64">
        <f>IF(AV563=6,6,IF(AND(AV563=5,AW563=1),5,IF(AND(AV563=5,AW563=0),4,IF(AV563=4,3,IF(AV563=3,2,0)))))</f>
        <v/>
      </c>
      <c r="AY563" s="64">
        <f>IF(AV563=6,"1등",IF(AND(AV563=5,AW563=1),"2등",IF(AND(AV563=5,AW563=0),"3등",IF(AV563=4,"4등",IF(AV563=3,"5등","-")))))</f>
        <v/>
      </c>
      <c r="AZ563" s="64">
        <f>AV563*10000+AW563*1000+ROW()</f>
        <v/>
      </c>
      <c r="BB563" s="63" t="inlineStr">
        <is>
          <t>4 11 13 17 20 31</t>
        </is>
      </c>
    </row>
    <row r="564">
      <c r="A564" s="64" t="n">
        <v>563</v>
      </c>
      <c r="B564" t="n">
        <v>0</v>
      </c>
      <c r="C564" t="n">
        <v>0</v>
      </c>
      <c r="D564" t="n">
        <v>0</v>
      </c>
      <c r="E564" t="n">
        <v>0</v>
      </c>
      <c r="F564" t="n">
        <v>1</v>
      </c>
      <c r="G564" t="n">
        <v>0</v>
      </c>
      <c r="H564" t="n">
        <v>0</v>
      </c>
      <c r="I564" t="n">
        <v>0</v>
      </c>
      <c r="J564" t="n">
        <v>0</v>
      </c>
      <c r="K564" t="n">
        <v>1</v>
      </c>
      <c r="L564" t="n">
        <v>0</v>
      </c>
      <c r="M564" t="n">
        <v>0</v>
      </c>
      <c r="N564" t="n">
        <v>0</v>
      </c>
      <c r="O564" t="n">
        <v>0</v>
      </c>
      <c r="P564" t="n">
        <v>0</v>
      </c>
      <c r="Q564" t="n">
        <v>1</v>
      </c>
      <c r="R564" t="n">
        <v>1</v>
      </c>
      <c r="S564" t="n">
        <v>0</v>
      </c>
      <c r="T564" t="n">
        <v>0</v>
      </c>
      <c r="U564" t="n">
        <v>0</v>
      </c>
      <c r="V564" t="n">
        <v>0</v>
      </c>
      <c r="W564" t="n">
        <v>0</v>
      </c>
      <c r="X564" t="n">
        <v>0</v>
      </c>
      <c r="Y564" t="n">
        <v>0</v>
      </c>
      <c r="Z564" t="n">
        <v>0</v>
      </c>
      <c r="AA564" t="n">
        <v>0</v>
      </c>
      <c r="AB564" t="n">
        <v>0</v>
      </c>
      <c r="AC564" t="n">
        <v>0</v>
      </c>
      <c r="AD564" t="n">
        <v>0</v>
      </c>
      <c r="AE564" t="n">
        <v>0</v>
      </c>
      <c r="AF564" t="n">
        <v>1</v>
      </c>
      <c r="AG564" t="n">
        <v>1</v>
      </c>
      <c r="AH564" t="n">
        <v>0</v>
      </c>
      <c r="AI564" t="n">
        <v>0</v>
      </c>
      <c r="AJ564" t="n">
        <v>0</v>
      </c>
      <c r="AK564" t="n">
        <v>0</v>
      </c>
      <c r="AL564" t="n">
        <v>0</v>
      </c>
      <c r="AM564" t="n">
        <v>0</v>
      </c>
      <c r="AN564" t="n">
        <v>0</v>
      </c>
      <c r="AO564" t="n">
        <v>0</v>
      </c>
      <c r="AP564" t="n">
        <v>0</v>
      </c>
      <c r="AQ564" t="n">
        <v>0</v>
      </c>
      <c r="AR564" t="n">
        <v>0</v>
      </c>
      <c r="AS564" t="n">
        <v>0</v>
      </c>
      <c r="AT564" t="n">
        <v>0</v>
      </c>
      <c r="AU564" s="63" t="n">
        <v>21</v>
      </c>
      <c r="AV564" s="64">
        <f>IFERROR(INDEX($B564:$AT564,1,'번호선택_참고표'!$C$55),0)+IFERROR(INDEX($B564:$AT564,1,'번호선택_참고표'!$D$55),0)+IFERROR(INDEX($B564:$AT564,1,'번호선택_참고표'!$E$55),0)+IFERROR(INDEX($B564:$AT564,1,'번호선택_참고표'!$F$55),0)+IFERROR(INDEX($B564:$AT564,1,'번호선택_참고표'!$G$55),0)+IFERROR(INDEX($B564:$AT564,1,'번호선택_참고표'!$H$55),0)</f>
        <v/>
      </c>
      <c r="AW564" s="64">
        <f>IF(OR('번호선택_참고표'!$C$55=$AU564,'번호선택_참고표'!$D$55=$AU564,'번호선택_참고표'!$E$55=$AU564,'번호선택_참고표'!$F$55=$AU564,'번호선택_참고표'!$G$55=$AU564,'번호선택_참고표'!$H$55=$AU564),1,0)</f>
        <v/>
      </c>
      <c r="AX564" s="64">
        <f>IF(AV564=6,6,IF(AND(AV564=5,AW564=1),5,IF(AND(AV564=5,AW564=0),4,IF(AV564=4,3,IF(AV564=3,2,0)))))</f>
        <v/>
      </c>
      <c r="AY564" s="64">
        <f>IF(AV564=6,"1등",IF(AND(AV564=5,AW564=1),"2등",IF(AND(AV564=5,AW564=0),"3등",IF(AV564=4,"4등",IF(AV564=3,"5등","-")))))</f>
        <v/>
      </c>
      <c r="AZ564" s="64">
        <f>AV564*10000+AW564*1000+ROW()</f>
        <v/>
      </c>
      <c r="BB564" s="63" t="inlineStr">
        <is>
          <t>5 10 16 17 31 32</t>
        </is>
      </c>
    </row>
    <row r="565">
      <c r="A565" s="64" t="n">
        <v>564</v>
      </c>
      <c r="B565" t="n">
        <v>0</v>
      </c>
      <c r="C565" t="n">
        <v>0</v>
      </c>
      <c r="D565" t="n">
        <v>0</v>
      </c>
      <c r="E565" t="n">
        <v>0</v>
      </c>
      <c r="F565" t="n">
        <v>0</v>
      </c>
      <c r="G565" t="n">
        <v>0</v>
      </c>
      <c r="H565" t="n">
        <v>0</v>
      </c>
      <c r="I565" t="n">
        <v>0</v>
      </c>
      <c r="J565" t="n">
        <v>0</v>
      </c>
      <c r="K565" t="n">
        <v>0</v>
      </c>
      <c r="L565" t="n">
        <v>0</v>
      </c>
      <c r="M565" t="n">
        <v>0</v>
      </c>
      <c r="N565" t="n">
        <v>0</v>
      </c>
      <c r="O565" t="n">
        <v>1</v>
      </c>
      <c r="P565" t="n">
        <v>0</v>
      </c>
      <c r="Q565" t="n">
        <v>0</v>
      </c>
      <c r="R565" t="n">
        <v>0</v>
      </c>
      <c r="S565" t="n">
        <v>0</v>
      </c>
      <c r="T565" t="n">
        <v>1</v>
      </c>
      <c r="U565" t="n">
        <v>0</v>
      </c>
      <c r="V565" t="n">
        <v>0</v>
      </c>
      <c r="W565" t="n">
        <v>0</v>
      </c>
      <c r="X565" t="n">
        <v>0</v>
      </c>
      <c r="Y565" t="n">
        <v>0</v>
      </c>
      <c r="Z565" t="n">
        <v>1</v>
      </c>
      <c r="AA565" t="n">
        <v>1</v>
      </c>
      <c r="AB565" t="n">
        <v>1</v>
      </c>
      <c r="AC565" t="n">
        <v>0</v>
      </c>
      <c r="AD565" t="n">
        <v>0</v>
      </c>
      <c r="AE565" t="n">
        <v>0</v>
      </c>
      <c r="AF565" t="n">
        <v>0</v>
      </c>
      <c r="AG565" t="n">
        <v>0</v>
      </c>
      <c r="AH565" t="n">
        <v>0</v>
      </c>
      <c r="AI565" t="n">
        <v>1</v>
      </c>
      <c r="AJ565" t="n">
        <v>0</v>
      </c>
      <c r="AK565" t="n">
        <v>0</v>
      </c>
      <c r="AL565" t="n">
        <v>0</v>
      </c>
      <c r="AM565" t="n">
        <v>0</v>
      </c>
      <c r="AN565" t="n">
        <v>0</v>
      </c>
      <c r="AO565" t="n">
        <v>0</v>
      </c>
      <c r="AP565" t="n">
        <v>0</v>
      </c>
      <c r="AQ565" t="n">
        <v>0</v>
      </c>
      <c r="AR565" t="n">
        <v>0</v>
      </c>
      <c r="AS565" t="n">
        <v>0</v>
      </c>
      <c r="AT565" t="n">
        <v>0</v>
      </c>
      <c r="AU565" s="63" t="n">
        <v>2</v>
      </c>
      <c r="AV565" s="64">
        <f>IFERROR(INDEX($B565:$AT565,1,'번호선택_참고표'!$C$55),0)+IFERROR(INDEX($B565:$AT565,1,'번호선택_참고표'!$D$55),0)+IFERROR(INDEX($B565:$AT565,1,'번호선택_참고표'!$E$55),0)+IFERROR(INDEX($B565:$AT565,1,'번호선택_참고표'!$F$55),0)+IFERROR(INDEX($B565:$AT565,1,'번호선택_참고표'!$G$55),0)+IFERROR(INDEX($B565:$AT565,1,'번호선택_참고표'!$H$55),0)</f>
        <v/>
      </c>
      <c r="AW565" s="64">
        <f>IF(OR('번호선택_참고표'!$C$55=$AU565,'번호선택_참고표'!$D$55=$AU565,'번호선택_참고표'!$E$55=$AU565,'번호선택_참고표'!$F$55=$AU565,'번호선택_참고표'!$G$55=$AU565,'번호선택_참고표'!$H$55=$AU565),1,0)</f>
        <v/>
      </c>
      <c r="AX565" s="64">
        <f>IF(AV565=6,6,IF(AND(AV565=5,AW565=1),5,IF(AND(AV565=5,AW565=0),4,IF(AV565=4,3,IF(AV565=3,2,0)))))</f>
        <v/>
      </c>
      <c r="AY565" s="64">
        <f>IF(AV565=6,"1등",IF(AND(AV565=5,AW565=1),"2등",IF(AND(AV565=5,AW565=0),"3등",IF(AV565=4,"4등",IF(AV565=3,"5등","-")))))</f>
        <v/>
      </c>
      <c r="AZ565" s="64">
        <f>AV565*10000+AW565*1000+ROW()</f>
        <v/>
      </c>
      <c r="BB565" s="63" t="inlineStr">
        <is>
          <t>14 19 25 26 27 34</t>
        </is>
      </c>
    </row>
    <row r="566">
      <c r="A566" s="64" t="n">
        <v>565</v>
      </c>
      <c r="B566" t="n">
        <v>0</v>
      </c>
      <c r="C566" t="n">
        <v>0</v>
      </c>
      <c r="D566" t="n">
        <v>0</v>
      </c>
      <c r="E566" t="n">
        <v>1</v>
      </c>
      <c r="F566" t="n">
        <v>0</v>
      </c>
      <c r="G566" t="n">
        <v>0</v>
      </c>
      <c r="H566" t="n">
        <v>0</v>
      </c>
      <c r="I566" t="n">
        <v>0</v>
      </c>
      <c r="J566" t="n">
        <v>0</v>
      </c>
      <c r="K566" t="n">
        <v>1</v>
      </c>
      <c r="L566" t="n">
        <v>0</v>
      </c>
      <c r="M566" t="n">
        <v>0</v>
      </c>
      <c r="N566" t="n">
        <v>0</v>
      </c>
      <c r="O566" t="n">
        <v>0</v>
      </c>
      <c r="P566" t="n">
        <v>0</v>
      </c>
      <c r="Q566" t="n">
        <v>0</v>
      </c>
      <c r="R566" t="n">
        <v>0</v>
      </c>
      <c r="S566" t="n">
        <v>1</v>
      </c>
      <c r="T566" t="n">
        <v>0</v>
      </c>
      <c r="U566" t="n">
        <v>0</v>
      </c>
      <c r="V566" t="n">
        <v>0</v>
      </c>
      <c r="W566" t="n">
        <v>0</v>
      </c>
      <c r="X566" t="n">
        <v>0</v>
      </c>
      <c r="Y566" t="n">
        <v>0</v>
      </c>
      <c r="Z566" t="n">
        <v>0</v>
      </c>
      <c r="AA566" t="n">
        <v>0</v>
      </c>
      <c r="AB566" t="n">
        <v>1</v>
      </c>
      <c r="AC566" t="n">
        <v>0</v>
      </c>
      <c r="AD566" t="n">
        <v>0</v>
      </c>
      <c r="AE566" t="n">
        <v>0</v>
      </c>
      <c r="AF566" t="n">
        <v>0</v>
      </c>
      <c r="AG566" t="n">
        <v>0</v>
      </c>
      <c r="AH566" t="n">
        <v>0</v>
      </c>
      <c r="AI566" t="n">
        <v>0</v>
      </c>
      <c r="AJ566" t="n">
        <v>0</v>
      </c>
      <c r="AK566" t="n">
        <v>0</v>
      </c>
      <c r="AL566" t="n">
        <v>0</v>
      </c>
      <c r="AM566" t="n">
        <v>0</v>
      </c>
      <c r="AN566" t="n">
        <v>0</v>
      </c>
      <c r="AO566" t="n">
        <v>1</v>
      </c>
      <c r="AP566" t="n">
        <v>0</v>
      </c>
      <c r="AQ566" t="n">
        <v>0</v>
      </c>
      <c r="AR566" t="n">
        <v>0</v>
      </c>
      <c r="AS566" t="n">
        <v>0</v>
      </c>
      <c r="AT566" t="n">
        <v>1</v>
      </c>
      <c r="AU566" s="63" t="n">
        <v>38</v>
      </c>
      <c r="AV566" s="64">
        <f>IFERROR(INDEX($B566:$AT566,1,'번호선택_참고표'!$C$55),0)+IFERROR(INDEX($B566:$AT566,1,'번호선택_참고표'!$D$55),0)+IFERROR(INDEX($B566:$AT566,1,'번호선택_참고표'!$E$55),0)+IFERROR(INDEX($B566:$AT566,1,'번호선택_참고표'!$F$55),0)+IFERROR(INDEX($B566:$AT566,1,'번호선택_참고표'!$G$55),0)+IFERROR(INDEX($B566:$AT566,1,'번호선택_참고표'!$H$55),0)</f>
        <v/>
      </c>
      <c r="AW566" s="64">
        <f>IF(OR('번호선택_참고표'!$C$55=$AU566,'번호선택_참고표'!$D$55=$AU566,'번호선택_참고표'!$E$55=$AU566,'번호선택_참고표'!$F$55=$AU566,'번호선택_참고표'!$G$55=$AU566,'번호선택_참고표'!$H$55=$AU566),1,0)</f>
        <v/>
      </c>
      <c r="AX566" s="64">
        <f>IF(AV566=6,6,IF(AND(AV566=5,AW566=1),5,IF(AND(AV566=5,AW566=0),4,IF(AV566=4,3,IF(AV566=3,2,0)))))</f>
        <v/>
      </c>
      <c r="AY566" s="64">
        <f>IF(AV566=6,"1등",IF(AND(AV566=5,AW566=1),"2등",IF(AND(AV566=5,AW566=0),"3등",IF(AV566=4,"4등",IF(AV566=3,"5등","-")))))</f>
        <v/>
      </c>
      <c r="AZ566" s="64">
        <f>AV566*10000+AW566*1000+ROW()</f>
        <v/>
      </c>
      <c r="BB566" s="63" t="inlineStr">
        <is>
          <t>4 10 18 27 40 45</t>
        </is>
      </c>
    </row>
    <row r="567">
      <c r="A567" s="64" t="n">
        <v>566</v>
      </c>
      <c r="B567" t="n">
        <v>0</v>
      </c>
      <c r="C567" t="n">
        <v>0</v>
      </c>
      <c r="D567" t="n">
        <v>0</v>
      </c>
      <c r="E567" t="n">
        <v>1</v>
      </c>
      <c r="F567" t="n">
        <v>1</v>
      </c>
      <c r="G567" t="n">
        <v>1</v>
      </c>
      <c r="H567" t="n">
        <v>0</v>
      </c>
      <c r="I567" t="n">
        <v>0</v>
      </c>
      <c r="J567" t="n">
        <v>0</v>
      </c>
      <c r="K567" t="n">
        <v>0</v>
      </c>
      <c r="L567" t="n">
        <v>0</v>
      </c>
      <c r="M567" t="n">
        <v>0</v>
      </c>
      <c r="N567" t="n">
        <v>0</v>
      </c>
      <c r="O567" t="n">
        <v>0</v>
      </c>
      <c r="P567" t="n">
        <v>0</v>
      </c>
      <c r="Q567" t="n">
        <v>0</v>
      </c>
      <c r="R567" t="n">
        <v>0</v>
      </c>
      <c r="S567" t="n">
        <v>0</v>
      </c>
      <c r="T567" t="n">
        <v>0</v>
      </c>
      <c r="U567" t="n">
        <v>0</v>
      </c>
      <c r="V567" t="n">
        <v>0</v>
      </c>
      <c r="W567" t="n">
        <v>0</v>
      </c>
      <c r="X567" t="n">
        <v>0</v>
      </c>
      <c r="Y567" t="n">
        <v>0</v>
      </c>
      <c r="Z567" t="n">
        <v>1</v>
      </c>
      <c r="AA567" t="n">
        <v>1</v>
      </c>
      <c r="AB567" t="n">
        <v>0</v>
      </c>
      <c r="AC567" t="n">
        <v>0</v>
      </c>
      <c r="AD567" t="n">
        <v>0</v>
      </c>
      <c r="AE567" t="n">
        <v>0</v>
      </c>
      <c r="AF567" t="n">
        <v>0</v>
      </c>
      <c r="AG567" t="n">
        <v>0</v>
      </c>
      <c r="AH567" t="n">
        <v>0</v>
      </c>
      <c r="AI567" t="n">
        <v>0</v>
      </c>
      <c r="AJ567" t="n">
        <v>0</v>
      </c>
      <c r="AK567" t="n">
        <v>0</v>
      </c>
      <c r="AL567" t="n">
        <v>0</v>
      </c>
      <c r="AM567" t="n">
        <v>0</v>
      </c>
      <c r="AN567" t="n">
        <v>0</v>
      </c>
      <c r="AO567" t="n">
        <v>0</v>
      </c>
      <c r="AP567" t="n">
        <v>0</v>
      </c>
      <c r="AQ567" t="n">
        <v>0</v>
      </c>
      <c r="AR567" t="n">
        <v>1</v>
      </c>
      <c r="AS567" t="n">
        <v>0</v>
      </c>
      <c r="AT567" t="n">
        <v>0</v>
      </c>
      <c r="AU567" s="63" t="n">
        <v>41</v>
      </c>
      <c r="AV567" s="64">
        <f>IFERROR(INDEX($B567:$AT567,1,'번호선택_참고표'!$C$55),0)+IFERROR(INDEX($B567:$AT567,1,'번호선택_참고표'!$D$55),0)+IFERROR(INDEX($B567:$AT567,1,'번호선택_참고표'!$E$55),0)+IFERROR(INDEX($B567:$AT567,1,'번호선택_참고표'!$F$55),0)+IFERROR(INDEX($B567:$AT567,1,'번호선택_참고표'!$G$55),0)+IFERROR(INDEX($B567:$AT567,1,'번호선택_참고표'!$H$55),0)</f>
        <v/>
      </c>
      <c r="AW567" s="64">
        <f>IF(OR('번호선택_참고표'!$C$55=$AU567,'번호선택_참고표'!$D$55=$AU567,'번호선택_참고표'!$E$55=$AU567,'번호선택_참고표'!$F$55=$AU567,'번호선택_참고표'!$G$55=$AU567,'번호선택_참고표'!$H$55=$AU567),1,0)</f>
        <v/>
      </c>
      <c r="AX567" s="64">
        <f>IF(AV567=6,6,IF(AND(AV567=5,AW567=1),5,IF(AND(AV567=5,AW567=0),4,IF(AV567=4,3,IF(AV567=3,2,0)))))</f>
        <v/>
      </c>
      <c r="AY567" s="64">
        <f>IF(AV567=6,"1등",IF(AND(AV567=5,AW567=1),"2등",IF(AND(AV567=5,AW567=0),"3등",IF(AV567=4,"4등",IF(AV567=3,"5등","-")))))</f>
        <v/>
      </c>
      <c r="AZ567" s="64">
        <f>AV567*10000+AW567*1000+ROW()</f>
        <v/>
      </c>
      <c r="BB567" s="63" t="inlineStr">
        <is>
          <t>4 5 6 25 26 43</t>
        </is>
      </c>
    </row>
    <row r="568">
      <c r="A568" s="64" t="n">
        <v>567</v>
      </c>
      <c r="B568" t="n">
        <v>1</v>
      </c>
      <c r="C568" t="n">
        <v>0</v>
      </c>
      <c r="D568" t="n">
        <v>0</v>
      </c>
      <c r="E568" t="n">
        <v>0</v>
      </c>
      <c r="F568" t="n">
        <v>0</v>
      </c>
      <c r="G568" t="n">
        <v>0</v>
      </c>
      <c r="H568" t="n">
        <v>0</v>
      </c>
      <c r="I568" t="n">
        <v>0</v>
      </c>
      <c r="J568" t="n">
        <v>0</v>
      </c>
      <c r="K568" t="n">
        <v>1</v>
      </c>
      <c r="L568" t="n">
        <v>0</v>
      </c>
      <c r="M568" t="n">
        <v>0</v>
      </c>
      <c r="N568" t="n">
        <v>0</v>
      </c>
      <c r="O568" t="n">
        <v>0</v>
      </c>
      <c r="P568" t="n">
        <v>1</v>
      </c>
      <c r="Q568" t="n">
        <v>1</v>
      </c>
      <c r="R568" t="n">
        <v>0</v>
      </c>
      <c r="S568" t="n">
        <v>0</v>
      </c>
      <c r="T568" t="n">
        <v>0</v>
      </c>
      <c r="U568" t="n">
        <v>0</v>
      </c>
      <c r="V568" t="n">
        <v>0</v>
      </c>
      <c r="W568" t="n">
        <v>0</v>
      </c>
      <c r="X568" t="n">
        <v>0</v>
      </c>
      <c r="Y568" t="n">
        <v>0</v>
      </c>
      <c r="Z568" t="n">
        <v>0</v>
      </c>
      <c r="AA568" t="n">
        <v>0</v>
      </c>
      <c r="AB568" t="n">
        <v>0</v>
      </c>
      <c r="AC568" t="n">
        <v>0</v>
      </c>
      <c r="AD568" t="n">
        <v>0</v>
      </c>
      <c r="AE568" t="n">
        <v>0</v>
      </c>
      <c r="AF568" t="n">
        <v>0</v>
      </c>
      <c r="AG568" t="n">
        <v>1</v>
      </c>
      <c r="AH568" t="n">
        <v>0</v>
      </c>
      <c r="AI568" t="n">
        <v>0</v>
      </c>
      <c r="AJ568" t="n">
        <v>0</v>
      </c>
      <c r="AK568" t="n">
        <v>0</v>
      </c>
      <c r="AL568" t="n">
        <v>0</v>
      </c>
      <c r="AM568" t="n">
        <v>0</v>
      </c>
      <c r="AN568" t="n">
        <v>0</v>
      </c>
      <c r="AO568" t="n">
        <v>0</v>
      </c>
      <c r="AP568" t="n">
        <v>1</v>
      </c>
      <c r="AQ568" t="n">
        <v>0</v>
      </c>
      <c r="AR568" t="n">
        <v>0</v>
      </c>
      <c r="AS568" t="n">
        <v>0</v>
      </c>
      <c r="AT568" t="n">
        <v>0</v>
      </c>
      <c r="AU568" s="63" t="n">
        <v>28</v>
      </c>
      <c r="AV568" s="64">
        <f>IFERROR(INDEX($B568:$AT568,1,'번호선택_참고표'!$C$55),0)+IFERROR(INDEX($B568:$AT568,1,'번호선택_참고표'!$D$55),0)+IFERROR(INDEX($B568:$AT568,1,'번호선택_참고표'!$E$55),0)+IFERROR(INDEX($B568:$AT568,1,'번호선택_참고표'!$F$55),0)+IFERROR(INDEX($B568:$AT568,1,'번호선택_참고표'!$G$55),0)+IFERROR(INDEX($B568:$AT568,1,'번호선택_참고표'!$H$55),0)</f>
        <v/>
      </c>
      <c r="AW568" s="64">
        <f>IF(OR('번호선택_참고표'!$C$55=$AU568,'번호선택_참고표'!$D$55=$AU568,'번호선택_참고표'!$E$55=$AU568,'번호선택_참고표'!$F$55=$AU568,'번호선택_참고표'!$G$55=$AU568,'번호선택_참고표'!$H$55=$AU568),1,0)</f>
        <v/>
      </c>
      <c r="AX568" s="64">
        <f>IF(AV568=6,6,IF(AND(AV568=5,AW568=1),5,IF(AND(AV568=5,AW568=0),4,IF(AV568=4,3,IF(AV568=3,2,0)))))</f>
        <v/>
      </c>
      <c r="AY568" s="64">
        <f>IF(AV568=6,"1등",IF(AND(AV568=5,AW568=1),"2등",IF(AND(AV568=5,AW568=0),"3등",IF(AV568=4,"4등",IF(AV568=3,"5등","-")))))</f>
        <v/>
      </c>
      <c r="AZ568" s="64">
        <f>AV568*10000+AW568*1000+ROW()</f>
        <v/>
      </c>
      <c r="BB568" s="63" t="inlineStr">
        <is>
          <t>1 10 15 16 32 41</t>
        </is>
      </c>
    </row>
    <row r="569">
      <c r="A569" s="64" t="n">
        <v>568</v>
      </c>
      <c r="B569" t="n">
        <v>1</v>
      </c>
      <c r="C569" t="n">
        <v>0</v>
      </c>
      <c r="D569" t="n">
        <v>1</v>
      </c>
      <c r="E569" t="n">
        <v>0</v>
      </c>
      <c r="F569" t="n">
        <v>0</v>
      </c>
      <c r="G569" t="n">
        <v>0</v>
      </c>
      <c r="H569" t="n">
        <v>0</v>
      </c>
      <c r="I569" t="n">
        <v>0</v>
      </c>
      <c r="J569" t="n">
        <v>0</v>
      </c>
      <c r="K569" t="n">
        <v>0</v>
      </c>
      <c r="L569" t="n">
        <v>0</v>
      </c>
      <c r="M569" t="n">
        <v>0</v>
      </c>
      <c r="N569" t="n">
        <v>0</v>
      </c>
      <c r="O569" t="n">
        <v>0</v>
      </c>
      <c r="P569" t="n">
        <v>0</v>
      </c>
      <c r="Q569" t="n">
        <v>0</v>
      </c>
      <c r="R569" t="n">
        <v>1</v>
      </c>
      <c r="S569" t="n">
        <v>0</v>
      </c>
      <c r="T569" t="n">
        <v>0</v>
      </c>
      <c r="U569" t="n">
        <v>1</v>
      </c>
      <c r="V569" t="n">
        <v>0</v>
      </c>
      <c r="W569" t="n">
        <v>0</v>
      </c>
      <c r="X569" t="n">
        <v>0</v>
      </c>
      <c r="Y569" t="n">
        <v>0</v>
      </c>
      <c r="Z569" t="n">
        <v>0</v>
      </c>
      <c r="AA569" t="n">
        <v>0</v>
      </c>
      <c r="AB569" t="n">
        <v>0</v>
      </c>
      <c r="AC569" t="n">
        <v>0</v>
      </c>
      <c r="AD569" t="n">
        <v>0</v>
      </c>
      <c r="AE569" t="n">
        <v>0</v>
      </c>
      <c r="AF569" t="n">
        <v>1</v>
      </c>
      <c r="AG569" t="n">
        <v>0</v>
      </c>
      <c r="AH569" t="n">
        <v>0</v>
      </c>
      <c r="AI569" t="n">
        <v>0</v>
      </c>
      <c r="AJ569" t="n">
        <v>0</v>
      </c>
      <c r="AK569" t="n">
        <v>0</v>
      </c>
      <c r="AL569" t="n">
        <v>0</v>
      </c>
      <c r="AM569" t="n">
        <v>0</v>
      </c>
      <c r="AN569" t="n">
        <v>0</v>
      </c>
      <c r="AO569" t="n">
        <v>0</v>
      </c>
      <c r="AP569" t="n">
        <v>0</v>
      </c>
      <c r="AQ569" t="n">
        <v>0</v>
      </c>
      <c r="AR569" t="n">
        <v>0</v>
      </c>
      <c r="AS569" t="n">
        <v>1</v>
      </c>
      <c r="AT569" t="n">
        <v>0</v>
      </c>
      <c r="AU569" s="63" t="n">
        <v>40</v>
      </c>
      <c r="AV569" s="64">
        <f>IFERROR(INDEX($B569:$AT569,1,'번호선택_참고표'!$C$55),0)+IFERROR(INDEX($B569:$AT569,1,'번호선택_참고표'!$D$55),0)+IFERROR(INDEX($B569:$AT569,1,'번호선택_참고표'!$E$55),0)+IFERROR(INDEX($B569:$AT569,1,'번호선택_참고표'!$F$55),0)+IFERROR(INDEX($B569:$AT569,1,'번호선택_참고표'!$G$55),0)+IFERROR(INDEX($B569:$AT569,1,'번호선택_참고표'!$H$55),0)</f>
        <v/>
      </c>
      <c r="AW569" s="64">
        <f>IF(OR('번호선택_참고표'!$C$55=$AU569,'번호선택_참고표'!$D$55=$AU569,'번호선택_참고표'!$E$55=$AU569,'번호선택_참고표'!$F$55=$AU569,'번호선택_참고표'!$G$55=$AU569,'번호선택_참고표'!$H$55=$AU569),1,0)</f>
        <v/>
      </c>
      <c r="AX569" s="64">
        <f>IF(AV569=6,6,IF(AND(AV569=5,AW569=1),5,IF(AND(AV569=5,AW569=0),4,IF(AV569=4,3,IF(AV569=3,2,0)))))</f>
        <v/>
      </c>
      <c r="AY569" s="64">
        <f>IF(AV569=6,"1등",IF(AND(AV569=5,AW569=1),"2등",IF(AND(AV569=5,AW569=0),"3등",IF(AV569=4,"4등",IF(AV569=3,"5등","-")))))</f>
        <v/>
      </c>
      <c r="AZ569" s="64">
        <f>AV569*10000+AW569*1000+ROW()</f>
        <v/>
      </c>
      <c r="BB569" s="63" t="inlineStr">
        <is>
          <t>1 3 17 20 31 44</t>
        </is>
      </c>
    </row>
    <row r="570">
      <c r="A570" s="64" t="n">
        <v>569</v>
      </c>
      <c r="B570" t="n">
        <v>0</v>
      </c>
      <c r="C570" t="n">
        <v>0</v>
      </c>
      <c r="D570" t="n">
        <v>1</v>
      </c>
      <c r="E570" t="n">
        <v>0</v>
      </c>
      <c r="F570" t="n">
        <v>0</v>
      </c>
      <c r="G570" t="n">
        <v>1</v>
      </c>
      <c r="H570" t="n">
        <v>0</v>
      </c>
      <c r="I570" t="n">
        <v>0</v>
      </c>
      <c r="J570" t="n">
        <v>0</v>
      </c>
      <c r="K570" t="n">
        <v>0</v>
      </c>
      <c r="L570" t="n">
        <v>0</v>
      </c>
      <c r="M570" t="n">
        <v>0</v>
      </c>
      <c r="N570" t="n">
        <v>1</v>
      </c>
      <c r="O570" t="n">
        <v>0</v>
      </c>
      <c r="P570" t="n">
        <v>0</v>
      </c>
      <c r="Q570" t="n">
        <v>0</v>
      </c>
      <c r="R570" t="n">
        <v>0</v>
      </c>
      <c r="S570" t="n">
        <v>0</v>
      </c>
      <c r="T570" t="n">
        <v>0</v>
      </c>
      <c r="U570" t="n">
        <v>0</v>
      </c>
      <c r="V570" t="n">
        <v>0</v>
      </c>
      <c r="W570" t="n">
        <v>0</v>
      </c>
      <c r="X570" t="n">
        <v>1</v>
      </c>
      <c r="Y570" t="n">
        <v>1</v>
      </c>
      <c r="Z570" t="n">
        <v>0</v>
      </c>
      <c r="AA570" t="n">
        <v>0</v>
      </c>
      <c r="AB570" t="n">
        <v>0</v>
      </c>
      <c r="AC570" t="n">
        <v>0</v>
      </c>
      <c r="AD570" t="n">
        <v>0</v>
      </c>
      <c r="AE570" t="n">
        <v>0</v>
      </c>
      <c r="AF570" t="n">
        <v>0</v>
      </c>
      <c r="AG570" t="n">
        <v>0</v>
      </c>
      <c r="AH570" t="n">
        <v>0</v>
      </c>
      <c r="AI570" t="n">
        <v>0</v>
      </c>
      <c r="AJ570" t="n">
        <v>1</v>
      </c>
      <c r="AK570" t="n">
        <v>0</v>
      </c>
      <c r="AL570" t="n">
        <v>0</v>
      </c>
      <c r="AM570" t="n">
        <v>0</v>
      </c>
      <c r="AN570" t="n">
        <v>0</v>
      </c>
      <c r="AO570" t="n">
        <v>0</v>
      </c>
      <c r="AP570" t="n">
        <v>0</v>
      </c>
      <c r="AQ570" t="n">
        <v>0</v>
      </c>
      <c r="AR570" t="n">
        <v>0</v>
      </c>
      <c r="AS570" t="n">
        <v>0</v>
      </c>
      <c r="AT570" t="n">
        <v>0</v>
      </c>
      <c r="AU570" s="63" t="n">
        <v>1</v>
      </c>
      <c r="AV570" s="64">
        <f>IFERROR(INDEX($B570:$AT570,1,'번호선택_참고표'!$C$55),0)+IFERROR(INDEX($B570:$AT570,1,'번호선택_참고표'!$D$55),0)+IFERROR(INDEX($B570:$AT570,1,'번호선택_참고표'!$E$55),0)+IFERROR(INDEX($B570:$AT570,1,'번호선택_참고표'!$F$55),0)+IFERROR(INDEX($B570:$AT570,1,'번호선택_참고표'!$G$55),0)+IFERROR(INDEX($B570:$AT570,1,'번호선택_참고표'!$H$55),0)</f>
        <v/>
      </c>
      <c r="AW570" s="64">
        <f>IF(OR('번호선택_참고표'!$C$55=$AU570,'번호선택_참고표'!$D$55=$AU570,'번호선택_참고표'!$E$55=$AU570,'번호선택_참고표'!$F$55=$AU570,'번호선택_참고표'!$G$55=$AU570,'번호선택_참고표'!$H$55=$AU570),1,0)</f>
        <v/>
      </c>
      <c r="AX570" s="64">
        <f>IF(AV570=6,6,IF(AND(AV570=5,AW570=1),5,IF(AND(AV570=5,AW570=0),4,IF(AV570=4,3,IF(AV570=3,2,0)))))</f>
        <v/>
      </c>
      <c r="AY570" s="64">
        <f>IF(AV570=6,"1등",IF(AND(AV570=5,AW570=1),"2등",IF(AND(AV570=5,AW570=0),"3등",IF(AV570=4,"4등",IF(AV570=3,"5등","-")))))</f>
        <v/>
      </c>
      <c r="AZ570" s="64">
        <f>AV570*10000+AW570*1000+ROW()</f>
        <v/>
      </c>
      <c r="BB570" s="63" t="inlineStr">
        <is>
          <t>3 6 13 23 24 35</t>
        </is>
      </c>
    </row>
    <row r="571">
      <c r="A571" s="64" t="n">
        <v>570</v>
      </c>
      <c r="B571" t="n">
        <v>1</v>
      </c>
      <c r="C571" t="n">
        <v>0</v>
      </c>
      <c r="D571" t="n">
        <v>0</v>
      </c>
      <c r="E571" t="n">
        <v>0</v>
      </c>
      <c r="F571" t="n">
        <v>0</v>
      </c>
      <c r="G571" t="n">
        <v>0</v>
      </c>
      <c r="H571" t="n">
        <v>0</v>
      </c>
      <c r="I571" t="n">
        <v>0</v>
      </c>
      <c r="J571" t="n">
        <v>0</v>
      </c>
      <c r="K571" t="n">
        <v>0</v>
      </c>
      <c r="L571" t="n">
        <v>0</v>
      </c>
      <c r="M571" t="n">
        <v>1</v>
      </c>
      <c r="N571" t="n">
        <v>0</v>
      </c>
      <c r="O571" t="n">
        <v>0</v>
      </c>
      <c r="P571" t="n">
        <v>0</v>
      </c>
      <c r="Q571" t="n">
        <v>0</v>
      </c>
      <c r="R571" t="n">
        <v>0</v>
      </c>
      <c r="S571" t="n">
        <v>0</v>
      </c>
      <c r="T571" t="n">
        <v>0</v>
      </c>
      <c r="U571" t="n">
        <v>0</v>
      </c>
      <c r="V571" t="n">
        <v>0</v>
      </c>
      <c r="W571" t="n">
        <v>0</v>
      </c>
      <c r="X571" t="n">
        <v>0</v>
      </c>
      <c r="Y571" t="n">
        <v>0</v>
      </c>
      <c r="Z571" t="n">
        <v>0</v>
      </c>
      <c r="AA571" t="n">
        <v>1</v>
      </c>
      <c r="AB571" t="n">
        <v>1</v>
      </c>
      <c r="AC571" t="n">
        <v>0</v>
      </c>
      <c r="AD571" t="n">
        <v>1</v>
      </c>
      <c r="AE571" t="n">
        <v>0</v>
      </c>
      <c r="AF571" t="n">
        <v>0</v>
      </c>
      <c r="AG571" t="n">
        <v>0</v>
      </c>
      <c r="AH571" t="n">
        <v>1</v>
      </c>
      <c r="AI571" t="n">
        <v>0</v>
      </c>
      <c r="AJ571" t="n">
        <v>0</v>
      </c>
      <c r="AK571" t="n">
        <v>0</v>
      </c>
      <c r="AL571" t="n">
        <v>0</v>
      </c>
      <c r="AM571" t="n">
        <v>0</v>
      </c>
      <c r="AN571" t="n">
        <v>0</v>
      </c>
      <c r="AO571" t="n">
        <v>0</v>
      </c>
      <c r="AP571" t="n">
        <v>0</v>
      </c>
      <c r="AQ571" t="n">
        <v>0</v>
      </c>
      <c r="AR571" t="n">
        <v>0</v>
      </c>
      <c r="AS571" t="n">
        <v>0</v>
      </c>
      <c r="AT571" t="n">
        <v>0</v>
      </c>
      <c r="AU571" s="63" t="n">
        <v>42</v>
      </c>
      <c r="AV571" s="64">
        <f>IFERROR(INDEX($B571:$AT571,1,'번호선택_참고표'!$C$55),0)+IFERROR(INDEX($B571:$AT571,1,'번호선택_참고표'!$D$55),0)+IFERROR(INDEX($B571:$AT571,1,'번호선택_참고표'!$E$55),0)+IFERROR(INDEX($B571:$AT571,1,'번호선택_참고표'!$F$55),0)+IFERROR(INDEX($B571:$AT571,1,'번호선택_참고표'!$G$55),0)+IFERROR(INDEX($B571:$AT571,1,'번호선택_참고표'!$H$55),0)</f>
        <v/>
      </c>
      <c r="AW571" s="64">
        <f>IF(OR('번호선택_참고표'!$C$55=$AU571,'번호선택_참고표'!$D$55=$AU571,'번호선택_참고표'!$E$55=$AU571,'번호선택_참고표'!$F$55=$AU571,'번호선택_참고표'!$G$55=$AU571,'번호선택_참고표'!$H$55=$AU571),1,0)</f>
        <v/>
      </c>
      <c r="AX571" s="64">
        <f>IF(AV571=6,6,IF(AND(AV571=5,AW571=1),5,IF(AND(AV571=5,AW571=0),4,IF(AV571=4,3,IF(AV571=3,2,0)))))</f>
        <v/>
      </c>
      <c r="AY571" s="64">
        <f>IF(AV571=6,"1등",IF(AND(AV571=5,AW571=1),"2등",IF(AND(AV571=5,AW571=0),"3등",IF(AV571=4,"4등",IF(AV571=3,"5등","-")))))</f>
        <v/>
      </c>
      <c r="AZ571" s="64">
        <f>AV571*10000+AW571*1000+ROW()</f>
        <v/>
      </c>
      <c r="BB571" s="63" t="inlineStr">
        <is>
          <t>1 12 26 27 29 33</t>
        </is>
      </c>
    </row>
    <row r="572">
      <c r="A572" s="64" t="n">
        <v>571</v>
      </c>
      <c r="B572" t="n">
        <v>0</v>
      </c>
      <c r="C572" t="n">
        <v>0</v>
      </c>
      <c r="D572" t="n">
        <v>0</v>
      </c>
      <c r="E572" t="n">
        <v>0</v>
      </c>
      <c r="F572" t="n">
        <v>0</v>
      </c>
      <c r="G572" t="n">
        <v>0</v>
      </c>
      <c r="H572" t="n">
        <v>0</v>
      </c>
      <c r="I572" t="n">
        <v>0</v>
      </c>
      <c r="J572" t="n">
        <v>0</v>
      </c>
      <c r="K572" t="n">
        <v>0</v>
      </c>
      <c r="L572" t="n">
        <v>1</v>
      </c>
      <c r="M572" t="n">
        <v>0</v>
      </c>
      <c r="N572" t="n">
        <v>0</v>
      </c>
      <c r="O572" t="n">
        <v>0</v>
      </c>
      <c r="P572" t="n">
        <v>0</v>
      </c>
      <c r="Q572" t="n">
        <v>0</v>
      </c>
      <c r="R572" t="n">
        <v>0</v>
      </c>
      <c r="S572" t="n">
        <v>1</v>
      </c>
      <c r="T572" t="n">
        <v>0</v>
      </c>
      <c r="U572" t="n">
        <v>0</v>
      </c>
      <c r="V572" t="n">
        <v>1</v>
      </c>
      <c r="W572" t="n">
        <v>0</v>
      </c>
      <c r="X572" t="n">
        <v>0</v>
      </c>
      <c r="Y572" t="n">
        <v>0</v>
      </c>
      <c r="Z572" t="n">
        <v>0</v>
      </c>
      <c r="AA572" t="n">
        <v>1</v>
      </c>
      <c r="AB572" t="n">
        <v>0</v>
      </c>
      <c r="AC572" t="n">
        <v>0</v>
      </c>
      <c r="AD572" t="n">
        <v>0</v>
      </c>
      <c r="AE572" t="n">
        <v>0</v>
      </c>
      <c r="AF572" t="n">
        <v>0</v>
      </c>
      <c r="AG572" t="n">
        <v>0</v>
      </c>
      <c r="AH572" t="n">
        <v>0</v>
      </c>
      <c r="AI572" t="n">
        <v>0</v>
      </c>
      <c r="AJ572" t="n">
        <v>0</v>
      </c>
      <c r="AK572" t="n">
        <v>0</v>
      </c>
      <c r="AL572" t="n">
        <v>0</v>
      </c>
      <c r="AM572" t="n">
        <v>1</v>
      </c>
      <c r="AN572" t="n">
        <v>0</v>
      </c>
      <c r="AO572" t="n">
        <v>0</v>
      </c>
      <c r="AP572" t="n">
        <v>0</v>
      </c>
      <c r="AQ572" t="n">
        <v>0</v>
      </c>
      <c r="AR572" t="n">
        <v>1</v>
      </c>
      <c r="AS572" t="n">
        <v>0</v>
      </c>
      <c r="AT572" t="n">
        <v>0</v>
      </c>
      <c r="AU572" s="63" t="n">
        <v>29</v>
      </c>
      <c r="AV572" s="64">
        <f>IFERROR(INDEX($B572:$AT572,1,'번호선택_참고표'!$C$55),0)+IFERROR(INDEX($B572:$AT572,1,'번호선택_참고표'!$D$55),0)+IFERROR(INDEX($B572:$AT572,1,'번호선택_참고표'!$E$55),0)+IFERROR(INDEX($B572:$AT572,1,'번호선택_참고표'!$F$55),0)+IFERROR(INDEX($B572:$AT572,1,'번호선택_참고표'!$G$55),0)+IFERROR(INDEX($B572:$AT572,1,'번호선택_참고표'!$H$55),0)</f>
        <v/>
      </c>
      <c r="AW572" s="64">
        <f>IF(OR('번호선택_참고표'!$C$55=$AU572,'번호선택_참고표'!$D$55=$AU572,'번호선택_참고표'!$E$55=$AU572,'번호선택_참고표'!$F$55=$AU572,'번호선택_참고표'!$G$55=$AU572,'번호선택_참고표'!$H$55=$AU572),1,0)</f>
        <v/>
      </c>
      <c r="AX572" s="64">
        <f>IF(AV572=6,6,IF(AND(AV572=5,AW572=1),5,IF(AND(AV572=5,AW572=0),4,IF(AV572=4,3,IF(AV572=3,2,0)))))</f>
        <v/>
      </c>
      <c r="AY572" s="64">
        <f>IF(AV572=6,"1등",IF(AND(AV572=5,AW572=1),"2등",IF(AND(AV572=5,AW572=0),"3등",IF(AV572=4,"4등",IF(AV572=3,"5등","-")))))</f>
        <v/>
      </c>
      <c r="AZ572" s="64">
        <f>AV572*10000+AW572*1000+ROW()</f>
        <v/>
      </c>
      <c r="BB572" s="63" t="inlineStr">
        <is>
          <t>11 18 21 26 38 43</t>
        </is>
      </c>
    </row>
    <row r="573">
      <c r="A573" s="64" t="n">
        <v>572</v>
      </c>
      <c r="B573" t="n">
        <v>0</v>
      </c>
      <c r="C573" t="n">
        <v>0</v>
      </c>
      <c r="D573" t="n">
        <v>1</v>
      </c>
      <c r="E573" t="n">
        <v>0</v>
      </c>
      <c r="F573" t="n">
        <v>0</v>
      </c>
      <c r="G573" t="n">
        <v>0</v>
      </c>
      <c r="H573" t="n">
        <v>0</v>
      </c>
      <c r="I573" t="n">
        <v>0</v>
      </c>
      <c r="J573" t="n">
        <v>0</v>
      </c>
      <c r="K573" t="n">
        <v>0</v>
      </c>
      <c r="L573" t="n">
        <v>0</v>
      </c>
      <c r="M573" t="n">
        <v>0</v>
      </c>
      <c r="N573" t="n">
        <v>1</v>
      </c>
      <c r="O573" t="n">
        <v>0</v>
      </c>
      <c r="P573" t="n">
        <v>0</v>
      </c>
      <c r="Q573" t="n">
        <v>0</v>
      </c>
      <c r="R573" t="n">
        <v>0</v>
      </c>
      <c r="S573" t="n">
        <v>1</v>
      </c>
      <c r="T573" t="n">
        <v>0</v>
      </c>
      <c r="U573" t="n">
        <v>0</v>
      </c>
      <c r="V573" t="n">
        <v>0</v>
      </c>
      <c r="W573" t="n">
        <v>0</v>
      </c>
      <c r="X573" t="n">
        <v>0</v>
      </c>
      <c r="Y573" t="n">
        <v>0</v>
      </c>
      <c r="Z573" t="n">
        <v>0</v>
      </c>
      <c r="AA573" t="n">
        <v>0</v>
      </c>
      <c r="AB573" t="n">
        <v>0</v>
      </c>
      <c r="AC573" t="n">
        <v>0</v>
      </c>
      <c r="AD573" t="n">
        <v>0</v>
      </c>
      <c r="AE573" t="n">
        <v>0</v>
      </c>
      <c r="AF573" t="n">
        <v>0</v>
      </c>
      <c r="AG573" t="n">
        <v>0</v>
      </c>
      <c r="AH573" t="n">
        <v>1</v>
      </c>
      <c r="AI573" t="n">
        <v>0</v>
      </c>
      <c r="AJ573" t="n">
        <v>0</v>
      </c>
      <c r="AK573" t="n">
        <v>0</v>
      </c>
      <c r="AL573" t="n">
        <v>1</v>
      </c>
      <c r="AM573" t="n">
        <v>0</v>
      </c>
      <c r="AN573" t="n">
        <v>0</v>
      </c>
      <c r="AO573" t="n">
        <v>0</v>
      </c>
      <c r="AP573" t="n">
        <v>0</v>
      </c>
      <c r="AQ573" t="n">
        <v>0</v>
      </c>
      <c r="AR573" t="n">
        <v>0</v>
      </c>
      <c r="AS573" t="n">
        <v>0</v>
      </c>
      <c r="AT573" t="n">
        <v>1</v>
      </c>
      <c r="AU573" s="63" t="n">
        <v>1</v>
      </c>
      <c r="AV573" s="64">
        <f>IFERROR(INDEX($B573:$AT573,1,'번호선택_참고표'!$C$55),0)+IFERROR(INDEX($B573:$AT573,1,'번호선택_참고표'!$D$55),0)+IFERROR(INDEX($B573:$AT573,1,'번호선택_참고표'!$E$55),0)+IFERROR(INDEX($B573:$AT573,1,'번호선택_참고표'!$F$55),0)+IFERROR(INDEX($B573:$AT573,1,'번호선택_참고표'!$G$55),0)+IFERROR(INDEX($B573:$AT573,1,'번호선택_참고표'!$H$55),0)</f>
        <v/>
      </c>
      <c r="AW573" s="64">
        <f>IF(OR('번호선택_참고표'!$C$55=$AU573,'번호선택_참고표'!$D$55=$AU573,'번호선택_참고표'!$E$55=$AU573,'번호선택_참고표'!$F$55=$AU573,'번호선택_참고표'!$G$55=$AU573,'번호선택_참고표'!$H$55=$AU573),1,0)</f>
        <v/>
      </c>
      <c r="AX573" s="64">
        <f>IF(AV573=6,6,IF(AND(AV573=5,AW573=1),5,IF(AND(AV573=5,AW573=0),4,IF(AV573=4,3,IF(AV573=3,2,0)))))</f>
        <v/>
      </c>
      <c r="AY573" s="64">
        <f>IF(AV573=6,"1등",IF(AND(AV573=5,AW573=1),"2등",IF(AND(AV573=5,AW573=0),"3등",IF(AV573=4,"4등",IF(AV573=3,"5등","-")))))</f>
        <v/>
      </c>
      <c r="AZ573" s="64">
        <f>AV573*10000+AW573*1000+ROW()</f>
        <v/>
      </c>
      <c r="BB573" s="63" t="inlineStr">
        <is>
          <t>3 13 18 33 37 45</t>
        </is>
      </c>
    </row>
    <row r="574">
      <c r="A574" s="64" t="n">
        <v>573</v>
      </c>
      <c r="B574" t="n">
        <v>0</v>
      </c>
      <c r="C574" t="n">
        <v>1</v>
      </c>
      <c r="D574" t="n">
        <v>0</v>
      </c>
      <c r="E574" t="n">
        <v>1</v>
      </c>
      <c r="F574" t="n">
        <v>0</v>
      </c>
      <c r="G574" t="n">
        <v>0</v>
      </c>
      <c r="H574" t="n">
        <v>0</v>
      </c>
      <c r="I574" t="n">
        <v>0</v>
      </c>
      <c r="J574" t="n">
        <v>0</v>
      </c>
      <c r="K574" t="n">
        <v>0</v>
      </c>
      <c r="L574" t="n">
        <v>0</v>
      </c>
      <c r="M574" t="n">
        <v>0</v>
      </c>
      <c r="N574" t="n">
        <v>0</v>
      </c>
      <c r="O574" t="n">
        <v>0</v>
      </c>
      <c r="P574" t="n">
        <v>0</v>
      </c>
      <c r="Q574" t="n">
        <v>0</v>
      </c>
      <c r="R574" t="n">
        <v>0</v>
      </c>
      <c r="S574" t="n">
        <v>0</v>
      </c>
      <c r="T574" t="n">
        <v>0</v>
      </c>
      <c r="U574" t="n">
        <v>1</v>
      </c>
      <c r="V574" t="n">
        <v>0</v>
      </c>
      <c r="W574" t="n">
        <v>0</v>
      </c>
      <c r="X574" t="n">
        <v>0</v>
      </c>
      <c r="Y574" t="n">
        <v>0</v>
      </c>
      <c r="Z574" t="n">
        <v>0</v>
      </c>
      <c r="AA574" t="n">
        <v>0</v>
      </c>
      <c r="AB574" t="n">
        <v>0</v>
      </c>
      <c r="AC574" t="n">
        <v>0</v>
      </c>
      <c r="AD574" t="n">
        <v>0</v>
      </c>
      <c r="AE574" t="n">
        <v>0</v>
      </c>
      <c r="AF574" t="n">
        <v>0</v>
      </c>
      <c r="AG574" t="n">
        <v>0</v>
      </c>
      <c r="AH574" t="n">
        <v>0</v>
      </c>
      <c r="AI574" t="n">
        <v>1</v>
      </c>
      <c r="AJ574" t="n">
        <v>1</v>
      </c>
      <c r="AK574" t="n">
        <v>0</v>
      </c>
      <c r="AL574" t="n">
        <v>0</v>
      </c>
      <c r="AM574" t="n">
        <v>0</v>
      </c>
      <c r="AN574" t="n">
        <v>0</v>
      </c>
      <c r="AO574" t="n">
        <v>0</v>
      </c>
      <c r="AP574" t="n">
        <v>0</v>
      </c>
      <c r="AQ574" t="n">
        <v>0</v>
      </c>
      <c r="AR574" t="n">
        <v>1</v>
      </c>
      <c r="AS574" t="n">
        <v>0</v>
      </c>
      <c r="AT574" t="n">
        <v>0</v>
      </c>
      <c r="AU574" s="63" t="n">
        <v>14</v>
      </c>
      <c r="AV574" s="64">
        <f>IFERROR(INDEX($B574:$AT574,1,'번호선택_참고표'!$C$55),0)+IFERROR(INDEX($B574:$AT574,1,'번호선택_참고표'!$D$55),0)+IFERROR(INDEX($B574:$AT574,1,'번호선택_참고표'!$E$55),0)+IFERROR(INDEX($B574:$AT574,1,'번호선택_참고표'!$F$55),0)+IFERROR(INDEX($B574:$AT574,1,'번호선택_참고표'!$G$55),0)+IFERROR(INDEX($B574:$AT574,1,'번호선택_참고표'!$H$55),0)</f>
        <v/>
      </c>
      <c r="AW574" s="64">
        <f>IF(OR('번호선택_참고표'!$C$55=$AU574,'번호선택_참고표'!$D$55=$AU574,'번호선택_참고표'!$E$55=$AU574,'번호선택_참고표'!$F$55=$AU574,'번호선택_참고표'!$G$55=$AU574,'번호선택_참고표'!$H$55=$AU574),1,0)</f>
        <v/>
      </c>
      <c r="AX574" s="64">
        <f>IF(AV574=6,6,IF(AND(AV574=5,AW574=1),5,IF(AND(AV574=5,AW574=0),4,IF(AV574=4,3,IF(AV574=3,2,0)))))</f>
        <v/>
      </c>
      <c r="AY574" s="64">
        <f>IF(AV574=6,"1등",IF(AND(AV574=5,AW574=1),"2등",IF(AND(AV574=5,AW574=0),"3등",IF(AV574=4,"4등",IF(AV574=3,"5등","-")))))</f>
        <v/>
      </c>
      <c r="AZ574" s="64">
        <f>AV574*10000+AW574*1000+ROW()</f>
        <v/>
      </c>
      <c r="BB574" s="63" t="inlineStr">
        <is>
          <t>2 4 20 34 35 43</t>
        </is>
      </c>
    </row>
    <row r="575">
      <c r="A575" s="64" t="n">
        <v>574</v>
      </c>
      <c r="B575" t="n">
        <v>0</v>
      </c>
      <c r="C575" t="n">
        <v>0</v>
      </c>
      <c r="D575" t="n">
        <v>0</v>
      </c>
      <c r="E575" t="n">
        <v>0</v>
      </c>
      <c r="F575" t="n">
        <v>0</v>
      </c>
      <c r="G575" t="n">
        <v>0</v>
      </c>
      <c r="H575" t="n">
        <v>0</v>
      </c>
      <c r="I575" t="n">
        <v>0</v>
      </c>
      <c r="J575" t="n">
        <v>0</v>
      </c>
      <c r="K575" t="n">
        <v>0</v>
      </c>
      <c r="L575" t="n">
        <v>0</v>
      </c>
      <c r="M575" t="n">
        <v>0</v>
      </c>
      <c r="N575" t="n">
        <v>0</v>
      </c>
      <c r="O575" t="n">
        <v>1</v>
      </c>
      <c r="P575" t="n">
        <v>1</v>
      </c>
      <c r="Q575" t="n">
        <v>1</v>
      </c>
      <c r="R575" t="n">
        <v>0</v>
      </c>
      <c r="S575" t="n">
        <v>0</v>
      </c>
      <c r="T575" t="n">
        <v>1</v>
      </c>
      <c r="U575" t="n">
        <v>0</v>
      </c>
      <c r="V575" t="n">
        <v>0</v>
      </c>
      <c r="W575" t="n">
        <v>0</v>
      </c>
      <c r="X575" t="n">
        <v>0</v>
      </c>
      <c r="Y575" t="n">
        <v>0</v>
      </c>
      <c r="Z575" t="n">
        <v>1</v>
      </c>
      <c r="AA575" t="n">
        <v>0</v>
      </c>
      <c r="AB575" t="n">
        <v>0</v>
      </c>
      <c r="AC575" t="n">
        <v>0</v>
      </c>
      <c r="AD575" t="n">
        <v>0</v>
      </c>
      <c r="AE575" t="n">
        <v>0</v>
      </c>
      <c r="AF575" t="n">
        <v>0</v>
      </c>
      <c r="AG575" t="n">
        <v>0</v>
      </c>
      <c r="AH575" t="n">
        <v>0</v>
      </c>
      <c r="AI575" t="n">
        <v>0</v>
      </c>
      <c r="AJ575" t="n">
        <v>0</v>
      </c>
      <c r="AK575" t="n">
        <v>0</v>
      </c>
      <c r="AL575" t="n">
        <v>0</v>
      </c>
      <c r="AM575" t="n">
        <v>0</v>
      </c>
      <c r="AN575" t="n">
        <v>0</v>
      </c>
      <c r="AO575" t="n">
        <v>0</v>
      </c>
      <c r="AP575" t="n">
        <v>0</v>
      </c>
      <c r="AQ575" t="n">
        <v>0</v>
      </c>
      <c r="AR575" t="n">
        <v>1</v>
      </c>
      <c r="AS575" t="n">
        <v>0</v>
      </c>
      <c r="AT575" t="n">
        <v>0</v>
      </c>
      <c r="AU575" s="63" t="n">
        <v>2</v>
      </c>
      <c r="AV575" s="64">
        <f>IFERROR(INDEX($B575:$AT575,1,'번호선택_참고표'!$C$55),0)+IFERROR(INDEX($B575:$AT575,1,'번호선택_참고표'!$D$55),0)+IFERROR(INDEX($B575:$AT575,1,'번호선택_참고표'!$E$55),0)+IFERROR(INDEX($B575:$AT575,1,'번호선택_참고표'!$F$55),0)+IFERROR(INDEX($B575:$AT575,1,'번호선택_참고표'!$G$55),0)+IFERROR(INDEX($B575:$AT575,1,'번호선택_참고표'!$H$55),0)</f>
        <v/>
      </c>
      <c r="AW575" s="64">
        <f>IF(OR('번호선택_참고표'!$C$55=$AU575,'번호선택_참고표'!$D$55=$AU575,'번호선택_참고표'!$E$55=$AU575,'번호선택_참고표'!$F$55=$AU575,'번호선택_참고표'!$G$55=$AU575,'번호선택_참고표'!$H$55=$AU575),1,0)</f>
        <v/>
      </c>
      <c r="AX575" s="64">
        <f>IF(AV575=6,6,IF(AND(AV575=5,AW575=1),5,IF(AND(AV575=5,AW575=0),4,IF(AV575=4,3,IF(AV575=3,2,0)))))</f>
        <v/>
      </c>
      <c r="AY575" s="64">
        <f>IF(AV575=6,"1등",IF(AND(AV575=5,AW575=1),"2등",IF(AND(AV575=5,AW575=0),"3등",IF(AV575=4,"4등",IF(AV575=3,"5등","-")))))</f>
        <v/>
      </c>
      <c r="AZ575" s="64">
        <f>AV575*10000+AW575*1000+ROW()</f>
        <v/>
      </c>
      <c r="BB575" s="63" t="inlineStr">
        <is>
          <t>14 15 16 19 25 43</t>
        </is>
      </c>
    </row>
    <row r="576">
      <c r="A576" s="64" t="n">
        <v>575</v>
      </c>
      <c r="B576" t="n">
        <v>0</v>
      </c>
      <c r="C576" t="n">
        <v>1</v>
      </c>
      <c r="D576" t="n">
        <v>0</v>
      </c>
      <c r="E576" t="n">
        <v>0</v>
      </c>
      <c r="F576" t="n">
        <v>0</v>
      </c>
      <c r="G576" t="n">
        <v>0</v>
      </c>
      <c r="H576" t="n">
        <v>0</v>
      </c>
      <c r="I576" t="n">
        <v>1</v>
      </c>
      <c r="J576" t="n">
        <v>0</v>
      </c>
      <c r="K576" t="n">
        <v>0</v>
      </c>
      <c r="L576" t="n">
        <v>0</v>
      </c>
      <c r="M576" t="n">
        <v>0</v>
      </c>
      <c r="N576" t="n">
        <v>0</v>
      </c>
      <c r="O576" t="n">
        <v>0</v>
      </c>
      <c r="P576" t="n">
        <v>0</v>
      </c>
      <c r="Q576" t="n">
        <v>0</v>
      </c>
      <c r="R576" t="n">
        <v>0</v>
      </c>
      <c r="S576" t="n">
        <v>0</v>
      </c>
      <c r="T576" t="n">
        <v>0</v>
      </c>
      <c r="U576" t="n">
        <v>1</v>
      </c>
      <c r="V576" t="n">
        <v>0</v>
      </c>
      <c r="W576" t="n">
        <v>0</v>
      </c>
      <c r="X576" t="n">
        <v>0</v>
      </c>
      <c r="Y576" t="n">
        <v>0</v>
      </c>
      <c r="Z576" t="n">
        <v>0</v>
      </c>
      <c r="AA576" t="n">
        <v>0</v>
      </c>
      <c r="AB576" t="n">
        <v>0</v>
      </c>
      <c r="AC576" t="n">
        <v>0</v>
      </c>
      <c r="AD576" t="n">
        <v>0</v>
      </c>
      <c r="AE576" t="n">
        <v>1</v>
      </c>
      <c r="AF576" t="n">
        <v>0</v>
      </c>
      <c r="AG576" t="n">
        <v>0</v>
      </c>
      <c r="AH576" t="n">
        <v>1</v>
      </c>
      <c r="AI576" t="n">
        <v>1</v>
      </c>
      <c r="AJ576" t="n">
        <v>0</v>
      </c>
      <c r="AK576" t="n">
        <v>0</v>
      </c>
      <c r="AL576" t="n">
        <v>0</v>
      </c>
      <c r="AM576" t="n">
        <v>0</v>
      </c>
      <c r="AN576" t="n">
        <v>0</v>
      </c>
      <c r="AO576" t="n">
        <v>0</v>
      </c>
      <c r="AP576" t="n">
        <v>0</v>
      </c>
      <c r="AQ576" t="n">
        <v>0</v>
      </c>
      <c r="AR576" t="n">
        <v>0</v>
      </c>
      <c r="AS576" t="n">
        <v>0</v>
      </c>
      <c r="AT576" t="n">
        <v>0</v>
      </c>
      <c r="AU576" s="63" t="n">
        <v>6</v>
      </c>
      <c r="AV576" s="64">
        <f>IFERROR(INDEX($B576:$AT576,1,'번호선택_참고표'!$C$55),0)+IFERROR(INDEX($B576:$AT576,1,'번호선택_참고표'!$D$55),0)+IFERROR(INDEX($B576:$AT576,1,'번호선택_참고표'!$E$55),0)+IFERROR(INDEX($B576:$AT576,1,'번호선택_참고표'!$F$55),0)+IFERROR(INDEX($B576:$AT576,1,'번호선택_참고표'!$G$55),0)+IFERROR(INDEX($B576:$AT576,1,'번호선택_참고표'!$H$55),0)</f>
        <v/>
      </c>
      <c r="AW576" s="64">
        <f>IF(OR('번호선택_참고표'!$C$55=$AU576,'번호선택_참고표'!$D$55=$AU576,'번호선택_참고표'!$E$55=$AU576,'번호선택_참고표'!$F$55=$AU576,'번호선택_참고표'!$G$55=$AU576,'번호선택_참고표'!$H$55=$AU576),1,0)</f>
        <v/>
      </c>
      <c r="AX576" s="64">
        <f>IF(AV576=6,6,IF(AND(AV576=5,AW576=1),5,IF(AND(AV576=5,AW576=0),4,IF(AV576=4,3,IF(AV576=3,2,0)))))</f>
        <v/>
      </c>
      <c r="AY576" s="64">
        <f>IF(AV576=6,"1등",IF(AND(AV576=5,AW576=1),"2등",IF(AND(AV576=5,AW576=0),"3등",IF(AV576=4,"4등",IF(AV576=3,"5등","-")))))</f>
        <v/>
      </c>
      <c r="AZ576" s="64">
        <f>AV576*10000+AW576*1000+ROW()</f>
        <v/>
      </c>
      <c r="BB576" s="63" t="inlineStr">
        <is>
          <t>2 8 20 30 33 34</t>
        </is>
      </c>
    </row>
    <row r="577">
      <c r="A577" s="64" t="n">
        <v>576</v>
      </c>
      <c r="B577" t="n">
        <v>0</v>
      </c>
      <c r="C577" t="n">
        <v>0</v>
      </c>
      <c r="D577" t="n">
        <v>0</v>
      </c>
      <c r="E577" t="n">
        <v>0</v>
      </c>
      <c r="F577" t="n">
        <v>0</v>
      </c>
      <c r="G577" t="n">
        <v>0</v>
      </c>
      <c r="H577" t="n">
        <v>0</v>
      </c>
      <c r="I577" t="n">
        <v>0</v>
      </c>
      <c r="J577" t="n">
        <v>0</v>
      </c>
      <c r="K577" t="n">
        <v>1</v>
      </c>
      <c r="L577" t="n">
        <v>1</v>
      </c>
      <c r="M577" t="n">
        <v>0</v>
      </c>
      <c r="N577" t="n">
        <v>0</v>
      </c>
      <c r="O577" t="n">
        <v>0</v>
      </c>
      <c r="P577" t="n">
        <v>1</v>
      </c>
      <c r="Q577" t="n">
        <v>0</v>
      </c>
      <c r="R577" t="n">
        <v>0</v>
      </c>
      <c r="S577" t="n">
        <v>0</v>
      </c>
      <c r="T577" t="n">
        <v>0</v>
      </c>
      <c r="U577" t="n">
        <v>0</v>
      </c>
      <c r="V577" t="n">
        <v>0</v>
      </c>
      <c r="W577" t="n">
        <v>0</v>
      </c>
      <c r="X577" t="n">
        <v>0</v>
      </c>
      <c r="Y577" t="n">
        <v>0</v>
      </c>
      <c r="Z577" t="n">
        <v>1</v>
      </c>
      <c r="AA577" t="n">
        <v>0</v>
      </c>
      <c r="AB577" t="n">
        <v>0</v>
      </c>
      <c r="AC577" t="n">
        <v>0</v>
      </c>
      <c r="AD577" t="n">
        <v>0</v>
      </c>
      <c r="AE577" t="n">
        <v>0</v>
      </c>
      <c r="AF577" t="n">
        <v>0</v>
      </c>
      <c r="AG577" t="n">
        <v>0</v>
      </c>
      <c r="AH577" t="n">
        <v>0</v>
      </c>
      <c r="AI577" t="n">
        <v>0</v>
      </c>
      <c r="AJ577" t="n">
        <v>1</v>
      </c>
      <c r="AK577" t="n">
        <v>0</v>
      </c>
      <c r="AL577" t="n">
        <v>0</v>
      </c>
      <c r="AM577" t="n">
        <v>0</v>
      </c>
      <c r="AN577" t="n">
        <v>0</v>
      </c>
      <c r="AO577" t="n">
        <v>0</v>
      </c>
      <c r="AP577" t="n">
        <v>1</v>
      </c>
      <c r="AQ577" t="n">
        <v>0</v>
      </c>
      <c r="AR577" t="n">
        <v>0</v>
      </c>
      <c r="AS577" t="n">
        <v>0</v>
      </c>
      <c r="AT577" t="n">
        <v>0</v>
      </c>
      <c r="AU577" s="63" t="n">
        <v>13</v>
      </c>
      <c r="AV577" s="64">
        <f>IFERROR(INDEX($B577:$AT577,1,'번호선택_참고표'!$C$55),0)+IFERROR(INDEX($B577:$AT577,1,'번호선택_참고표'!$D$55),0)+IFERROR(INDEX($B577:$AT577,1,'번호선택_참고표'!$E$55),0)+IFERROR(INDEX($B577:$AT577,1,'번호선택_참고표'!$F$55),0)+IFERROR(INDEX($B577:$AT577,1,'번호선택_참고표'!$G$55),0)+IFERROR(INDEX($B577:$AT577,1,'번호선택_참고표'!$H$55),0)</f>
        <v/>
      </c>
      <c r="AW577" s="64">
        <f>IF(OR('번호선택_참고표'!$C$55=$AU577,'번호선택_참고표'!$D$55=$AU577,'번호선택_참고표'!$E$55=$AU577,'번호선택_참고표'!$F$55=$AU577,'번호선택_참고표'!$G$55=$AU577,'번호선택_참고표'!$H$55=$AU577),1,0)</f>
        <v/>
      </c>
      <c r="AX577" s="64">
        <f>IF(AV577=6,6,IF(AND(AV577=5,AW577=1),5,IF(AND(AV577=5,AW577=0),4,IF(AV577=4,3,IF(AV577=3,2,0)))))</f>
        <v/>
      </c>
      <c r="AY577" s="64">
        <f>IF(AV577=6,"1등",IF(AND(AV577=5,AW577=1),"2등",IF(AND(AV577=5,AW577=0),"3등",IF(AV577=4,"4등",IF(AV577=3,"5등","-")))))</f>
        <v/>
      </c>
      <c r="AZ577" s="64">
        <f>AV577*10000+AW577*1000+ROW()</f>
        <v/>
      </c>
      <c r="BB577" s="63" t="inlineStr">
        <is>
          <t>10 11 15 25 35 41</t>
        </is>
      </c>
    </row>
    <row r="578">
      <c r="A578" s="64" t="n">
        <v>577</v>
      </c>
      <c r="B578" t="n">
        <v>0</v>
      </c>
      <c r="C578" t="n">
        <v>0</v>
      </c>
      <c r="D578" t="n">
        <v>0</v>
      </c>
      <c r="E578" t="n">
        <v>0</v>
      </c>
      <c r="F578" t="n">
        <v>0</v>
      </c>
      <c r="G578" t="n">
        <v>0</v>
      </c>
      <c r="H578" t="n">
        <v>0</v>
      </c>
      <c r="I578" t="n">
        <v>0</v>
      </c>
      <c r="J578" t="n">
        <v>0</v>
      </c>
      <c r="K578" t="n">
        <v>0</v>
      </c>
      <c r="L578" t="n">
        <v>0</v>
      </c>
      <c r="M578" t="n">
        <v>0</v>
      </c>
      <c r="N578" t="n">
        <v>0</v>
      </c>
      <c r="O578" t="n">
        <v>0</v>
      </c>
      <c r="P578" t="n">
        <v>0</v>
      </c>
      <c r="Q578" t="n">
        <v>1</v>
      </c>
      <c r="R578" t="n">
        <v>1</v>
      </c>
      <c r="S578" t="n">
        <v>0</v>
      </c>
      <c r="T578" t="n">
        <v>0</v>
      </c>
      <c r="U578" t="n">
        <v>0</v>
      </c>
      <c r="V578" t="n">
        <v>0</v>
      </c>
      <c r="W578" t="n">
        <v>1</v>
      </c>
      <c r="X578" t="n">
        <v>0</v>
      </c>
      <c r="Y578" t="n">
        <v>0</v>
      </c>
      <c r="Z578" t="n">
        <v>0</v>
      </c>
      <c r="AA578" t="n">
        <v>0</v>
      </c>
      <c r="AB578" t="n">
        <v>0</v>
      </c>
      <c r="AC578" t="n">
        <v>0</v>
      </c>
      <c r="AD578" t="n">
        <v>0</v>
      </c>
      <c r="AE578" t="n">
        <v>0</v>
      </c>
      <c r="AF578" t="n">
        <v>1</v>
      </c>
      <c r="AG578" t="n">
        <v>0</v>
      </c>
      <c r="AH578" t="n">
        <v>0</v>
      </c>
      <c r="AI578" t="n">
        <v>1</v>
      </c>
      <c r="AJ578" t="n">
        <v>0</v>
      </c>
      <c r="AK578" t="n">
        <v>0</v>
      </c>
      <c r="AL578" t="n">
        <v>1</v>
      </c>
      <c r="AM578" t="n">
        <v>0</v>
      </c>
      <c r="AN578" t="n">
        <v>0</v>
      </c>
      <c r="AO578" t="n">
        <v>0</v>
      </c>
      <c r="AP578" t="n">
        <v>0</v>
      </c>
      <c r="AQ578" t="n">
        <v>0</v>
      </c>
      <c r="AR578" t="n">
        <v>0</v>
      </c>
      <c r="AS578" t="n">
        <v>0</v>
      </c>
      <c r="AT578" t="n">
        <v>0</v>
      </c>
      <c r="AU578" s="63" t="n">
        <v>33</v>
      </c>
      <c r="AV578" s="64">
        <f>IFERROR(INDEX($B578:$AT578,1,'번호선택_참고표'!$C$55),0)+IFERROR(INDEX($B578:$AT578,1,'번호선택_참고표'!$D$55),0)+IFERROR(INDEX($B578:$AT578,1,'번호선택_참고표'!$E$55),0)+IFERROR(INDEX($B578:$AT578,1,'번호선택_참고표'!$F$55),0)+IFERROR(INDEX($B578:$AT578,1,'번호선택_참고표'!$G$55),0)+IFERROR(INDEX($B578:$AT578,1,'번호선택_참고표'!$H$55),0)</f>
        <v/>
      </c>
      <c r="AW578" s="64">
        <f>IF(OR('번호선택_참고표'!$C$55=$AU578,'번호선택_참고표'!$D$55=$AU578,'번호선택_참고표'!$E$55=$AU578,'번호선택_참고표'!$F$55=$AU578,'번호선택_참고표'!$G$55=$AU578,'번호선택_참고표'!$H$55=$AU578),1,0)</f>
        <v/>
      </c>
      <c r="AX578" s="64">
        <f>IF(AV578=6,6,IF(AND(AV578=5,AW578=1),5,IF(AND(AV578=5,AW578=0),4,IF(AV578=4,3,IF(AV578=3,2,0)))))</f>
        <v/>
      </c>
      <c r="AY578" s="64">
        <f>IF(AV578=6,"1등",IF(AND(AV578=5,AW578=1),"2등",IF(AND(AV578=5,AW578=0),"3등",IF(AV578=4,"4등",IF(AV578=3,"5등","-")))))</f>
        <v/>
      </c>
      <c r="AZ578" s="64">
        <f>AV578*10000+AW578*1000+ROW()</f>
        <v/>
      </c>
      <c r="BB578" s="63" t="inlineStr">
        <is>
          <t>16 17 22 31 34 37</t>
        </is>
      </c>
    </row>
    <row r="579">
      <c r="A579" s="64" t="n">
        <v>578</v>
      </c>
      <c r="B579" t="n">
        <v>0</v>
      </c>
      <c r="C579" t="n">
        <v>0</v>
      </c>
      <c r="D579" t="n">
        <v>0</v>
      </c>
      <c r="E579" t="n">
        <v>0</v>
      </c>
      <c r="F579" t="n">
        <v>1</v>
      </c>
      <c r="G579" t="n">
        <v>0</v>
      </c>
      <c r="H579" t="n">
        <v>0</v>
      </c>
      <c r="I579" t="n">
        <v>0</v>
      </c>
      <c r="J579" t="n">
        <v>0</v>
      </c>
      <c r="K579" t="n">
        <v>0</v>
      </c>
      <c r="L579" t="n">
        <v>0</v>
      </c>
      <c r="M579" t="n">
        <v>1</v>
      </c>
      <c r="N579" t="n">
        <v>0</v>
      </c>
      <c r="O579" t="n">
        <v>1</v>
      </c>
      <c r="P579" t="n">
        <v>0</v>
      </c>
      <c r="Q579" t="n">
        <v>0</v>
      </c>
      <c r="R579" t="n">
        <v>0</v>
      </c>
      <c r="S579" t="n">
        <v>0</v>
      </c>
      <c r="T579" t="n">
        <v>0</v>
      </c>
      <c r="U579" t="n">
        <v>0</v>
      </c>
      <c r="V579" t="n">
        <v>0</v>
      </c>
      <c r="W579" t="n">
        <v>0</v>
      </c>
      <c r="X579" t="n">
        <v>0</v>
      </c>
      <c r="Y579" t="n">
        <v>0</v>
      </c>
      <c r="Z579" t="n">
        <v>0</v>
      </c>
      <c r="AA579" t="n">
        <v>0</v>
      </c>
      <c r="AB579" t="n">
        <v>0</v>
      </c>
      <c r="AC579" t="n">
        <v>0</v>
      </c>
      <c r="AD579" t="n">
        <v>0</v>
      </c>
      <c r="AE579" t="n">
        <v>0</v>
      </c>
      <c r="AF579" t="n">
        <v>0</v>
      </c>
      <c r="AG579" t="n">
        <v>1</v>
      </c>
      <c r="AH579" t="n">
        <v>0</v>
      </c>
      <c r="AI579" t="n">
        <v>1</v>
      </c>
      <c r="AJ579" t="n">
        <v>0</v>
      </c>
      <c r="AK579" t="n">
        <v>0</v>
      </c>
      <c r="AL579" t="n">
        <v>0</v>
      </c>
      <c r="AM579" t="n">
        <v>0</v>
      </c>
      <c r="AN579" t="n">
        <v>0</v>
      </c>
      <c r="AO579" t="n">
        <v>0</v>
      </c>
      <c r="AP579" t="n">
        <v>0</v>
      </c>
      <c r="AQ579" t="n">
        <v>1</v>
      </c>
      <c r="AR579" t="n">
        <v>0</v>
      </c>
      <c r="AS579" t="n">
        <v>0</v>
      </c>
      <c r="AT579" t="n">
        <v>0</v>
      </c>
      <c r="AU579" s="63" t="n">
        <v>16</v>
      </c>
      <c r="AV579" s="64">
        <f>IFERROR(INDEX($B579:$AT579,1,'번호선택_참고표'!$C$55),0)+IFERROR(INDEX($B579:$AT579,1,'번호선택_참고표'!$D$55),0)+IFERROR(INDEX($B579:$AT579,1,'번호선택_참고표'!$E$55),0)+IFERROR(INDEX($B579:$AT579,1,'번호선택_참고표'!$F$55),0)+IFERROR(INDEX($B579:$AT579,1,'번호선택_참고표'!$G$55),0)+IFERROR(INDEX($B579:$AT579,1,'번호선택_참고표'!$H$55),0)</f>
        <v/>
      </c>
      <c r="AW579" s="64">
        <f>IF(OR('번호선택_참고표'!$C$55=$AU579,'번호선택_참고표'!$D$55=$AU579,'번호선택_참고표'!$E$55=$AU579,'번호선택_참고표'!$F$55=$AU579,'번호선택_참고표'!$G$55=$AU579,'번호선택_참고표'!$H$55=$AU579),1,0)</f>
        <v/>
      </c>
      <c r="AX579" s="64">
        <f>IF(AV579=6,6,IF(AND(AV579=5,AW579=1),5,IF(AND(AV579=5,AW579=0),4,IF(AV579=4,3,IF(AV579=3,2,0)))))</f>
        <v/>
      </c>
      <c r="AY579" s="64">
        <f>IF(AV579=6,"1등",IF(AND(AV579=5,AW579=1),"2등",IF(AND(AV579=5,AW579=0),"3등",IF(AV579=4,"4등",IF(AV579=3,"5등","-")))))</f>
        <v/>
      </c>
      <c r="AZ579" s="64">
        <f>AV579*10000+AW579*1000+ROW()</f>
        <v/>
      </c>
      <c r="BB579" s="63" t="inlineStr">
        <is>
          <t>5 12 14 32 34 42</t>
        </is>
      </c>
    </row>
    <row r="580">
      <c r="A580" s="64" t="n">
        <v>579</v>
      </c>
      <c r="B580" t="n">
        <v>0</v>
      </c>
      <c r="C580" t="n">
        <v>0</v>
      </c>
      <c r="D580" t="n">
        <v>0</v>
      </c>
      <c r="E580" t="n">
        <v>0</v>
      </c>
      <c r="F580" t="n">
        <v>1</v>
      </c>
      <c r="G580" t="n">
        <v>0</v>
      </c>
      <c r="H580" t="n">
        <v>1</v>
      </c>
      <c r="I580" t="n">
        <v>0</v>
      </c>
      <c r="J580" t="n">
        <v>0</v>
      </c>
      <c r="K580" t="n">
        <v>0</v>
      </c>
      <c r="L580" t="n">
        <v>0</v>
      </c>
      <c r="M580" t="n">
        <v>0</v>
      </c>
      <c r="N580" t="n">
        <v>0</v>
      </c>
      <c r="O580" t="n">
        <v>0</v>
      </c>
      <c r="P580" t="n">
        <v>0</v>
      </c>
      <c r="Q580" t="n">
        <v>0</v>
      </c>
      <c r="R580" t="n">
        <v>0</v>
      </c>
      <c r="S580" t="n">
        <v>0</v>
      </c>
      <c r="T580" t="n">
        <v>0</v>
      </c>
      <c r="U580" t="n">
        <v>1</v>
      </c>
      <c r="V580" t="n">
        <v>0</v>
      </c>
      <c r="W580" t="n">
        <v>1</v>
      </c>
      <c r="X580" t="n">
        <v>0</v>
      </c>
      <c r="Y580" t="n">
        <v>0</v>
      </c>
      <c r="Z580" t="n">
        <v>0</v>
      </c>
      <c r="AA580" t="n">
        <v>0</v>
      </c>
      <c r="AB580" t="n">
        <v>0</v>
      </c>
      <c r="AC580" t="n">
        <v>0</v>
      </c>
      <c r="AD580" t="n">
        <v>0</v>
      </c>
      <c r="AE580" t="n">
        <v>0</v>
      </c>
      <c r="AF580" t="n">
        <v>0</v>
      </c>
      <c r="AG580" t="n">
        <v>0</v>
      </c>
      <c r="AH580" t="n">
        <v>0</v>
      </c>
      <c r="AI580" t="n">
        <v>0</v>
      </c>
      <c r="AJ580" t="n">
        <v>0</v>
      </c>
      <c r="AK580" t="n">
        <v>0</v>
      </c>
      <c r="AL580" t="n">
        <v>1</v>
      </c>
      <c r="AM580" t="n">
        <v>0</v>
      </c>
      <c r="AN580" t="n">
        <v>0</v>
      </c>
      <c r="AO580" t="n">
        <v>0</v>
      </c>
      <c r="AP580" t="n">
        <v>0</v>
      </c>
      <c r="AQ580" t="n">
        <v>1</v>
      </c>
      <c r="AR580" t="n">
        <v>0</v>
      </c>
      <c r="AS580" t="n">
        <v>0</v>
      </c>
      <c r="AT580" t="n">
        <v>0</v>
      </c>
      <c r="AU580" s="63" t="n">
        <v>39</v>
      </c>
      <c r="AV580" s="64">
        <f>IFERROR(INDEX($B580:$AT580,1,'번호선택_참고표'!$C$55),0)+IFERROR(INDEX($B580:$AT580,1,'번호선택_참고표'!$D$55),0)+IFERROR(INDEX($B580:$AT580,1,'번호선택_참고표'!$E$55),0)+IFERROR(INDEX($B580:$AT580,1,'번호선택_참고표'!$F$55),0)+IFERROR(INDEX($B580:$AT580,1,'번호선택_참고표'!$G$55),0)+IFERROR(INDEX($B580:$AT580,1,'번호선택_참고표'!$H$55),0)</f>
        <v/>
      </c>
      <c r="AW580" s="64">
        <f>IF(OR('번호선택_참고표'!$C$55=$AU580,'번호선택_참고표'!$D$55=$AU580,'번호선택_참고표'!$E$55=$AU580,'번호선택_참고표'!$F$55=$AU580,'번호선택_참고표'!$G$55=$AU580,'번호선택_참고표'!$H$55=$AU580),1,0)</f>
        <v/>
      </c>
      <c r="AX580" s="64">
        <f>IF(AV580=6,6,IF(AND(AV580=5,AW580=1),5,IF(AND(AV580=5,AW580=0),4,IF(AV580=4,3,IF(AV580=3,2,0)))))</f>
        <v/>
      </c>
      <c r="AY580" s="64">
        <f>IF(AV580=6,"1등",IF(AND(AV580=5,AW580=1),"2등",IF(AND(AV580=5,AW580=0),"3등",IF(AV580=4,"4등",IF(AV580=3,"5등","-")))))</f>
        <v/>
      </c>
      <c r="AZ580" s="64">
        <f>AV580*10000+AW580*1000+ROW()</f>
        <v/>
      </c>
      <c r="BB580" s="63" t="inlineStr">
        <is>
          <t>5 7 20 22 37 42</t>
        </is>
      </c>
    </row>
    <row r="581">
      <c r="A581" s="64" t="n">
        <v>580</v>
      </c>
      <c r="B581" t="n">
        <v>0</v>
      </c>
      <c r="C581" t="n">
        <v>0</v>
      </c>
      <c r="D581" t="n">
        <v>0</v>
      </c>
      <c r="E581" t="n">
        <v>0</v>
      </c>
      <c r="F581" t="n">
        <v>1</v>
      </c>
      <c r="G581" t="n">
        <v>0</v>
      </c>
      <c r="H581" t="n">
        <v>1</v>
      </c>
      <c r="I581" t="n">
        <v>0</v>
      </c>
      <c r="J581" t="n">
        <v>1</v>
      </c>
      <c r="K581" t="n">
        <v>0</v>
      </c>
      <c r="L581" t="n">
        <v>1</v>
      </c>
      <c r="M581" t="n">
        <v>0</v>
      </c>
      <c r="N581" t="n">
        <v>0</v>
      </c>
      <c r="O581" t="n">
        <v>0</v>
      </c>
      <c r="P581" t="n">
        <v>0</v>
      </c>
      <c r="Q581" t="n">
        <v>0</v>
      </c>
      <c r="R581" t="n">
        <v>0</v>
      </c>
      <c r="S581" t="n">
        <v>0</v>
      </c>
      <c r="T581" t="n">
        <v>0</v>
      </c>
      <c r="U581" t="n">
        <v>0</v>
      </c>
      <c r="V581" t="n">
        <v>0</v>
      </c>
      <c r="W581" t="n">
        <v>0</v>
      </c>
      <c r="X581" t="n">
        <v>0</v>
      </c>
      <c r="Y581" t="n">
        <v>0</v>
      </c>
      <c r="Z581" t="n">
        <v>0</v>
      </c>
      <c r="AA581" t="n">
        <v>0</v>
      </c>
      <c r="AB581" t="n">
        <v>0</v>
      </c>
      <c r="AC581" t="n">
        <v>0</v>
      </c>
      <c r="AD581" t="n">
        <v>0</v>
      </c>
      <c r="AE581" t="n">
        <v>0</v>
      </c>
      <c r="AF581" t="n">
        <v>0</v>
      </c>
      <c r="AG581" t="n">
        <v>1</v>
      </c>
      <c r="AH581" t="n">
        <v>0</v>
      </c>
      <c r="AI581" t="n">
        <v>0</v>
      </c>
      <c r="AJ581" t="n">
        <v>1</v>
      </c>
      <c r="AK581" t="n">
        <v>0</v>
      </c>
      <c r="AL581" t="n">
        <v>0</v>
      </c>
      <c r="AM581" t="n">
        <v>0</v>
      </c>
      <c r="AN581" t="n">
        <v>0</v>
      </c>
      <c r="AO581" t="n">
        <v>0</v>
      </c>
      <c r="AP581" t="n">
        <v>0</v>
      </c>
      <c r="AQ581" t="n">
        <v>0</v>
      </c>
      <c r="AR581" t="n">
        <v>0</v>
      </c>
      <c r="AS581" t="n">
        <v>0</v>
      </c>
      <c r="AT581" t="n">
        <v>0</v>
      </c>
      <c r="AU581" s="63" t="n">
        <v>33</v>
      </c>
      <c r="AV581" s="64">
        <f>IFERROR(INDEX($B581:$AT581,1,'번호선택_참고표'!$C$55),0)+IFERROR(INDEX($B581:$AT581,1,'번호선택_참고표'!$D$55),0)+IFERROR(INDEX($B581:$AT581,1,'번호선택_참고표'!$E$55),0)+IFERROR(INDEX($B581:$AT581,1,'번호선택_참고표'!$F$55),0)+IFERROR(INDEX($B581:$AT581,1,'번호선택_참고표'!$G$55),0)+IFERROR(INDEX($B581:$AT581,1,'번호선택_참고표'!$H$55),0)</f>
        <v/>
      </c>
      <c r="AW581" s="64">
        <f>IF(OR('번호선택_참고표'!$C$55=$AU581,'번호선택_참고표'!$D$55=$AU581,'번호선택_참고표'!$E$55=$AU581,'번호선택_참고표'!$F$55=$AU581,'번호선택_참고표'!$G$55=$AU581,'번호선택_참고표'!$H$55=$AU581),1,0)</f>
        <v/>
      </c>
      <c r="AX581" s="64">
        <f>IF(AV581=6,6,IF(AND(AV581=5,AW581=1),5,IF(AND(AV581=5,AW581=0),4,IF(AV581=4,3,IF(AV581=3,2,0)))))</f>
        <v/>
      </c>
      <c r="AY581" s="64">
        <f>IF(AV581=6,"1등",IF(AND(AV581=5,AW581=1),"2등",IF(AND(AV581=5,AW581=0),"3등",IF(AV581=4,"4등",IF(AV581=3,"5등","-")))))</f>
        <v/>
      </c>
      <c r="AZ581" s="64">
        <f>AV581*10000+AW581*1000+ROW()</f>
        <v/>
      </c>
      <c r="BB581" s="63" t="inlineStr">
        <is>
          <t>5 7 9 11 32 35</t>
        </is>
      </c>
    </row>
    <row r="582">
      <c r="A582" s="64" t="n">
        <v>581</v>
      </c>
      <c r="B582" t="n">
        <v>0</v>
      </c>
      <c r="C582" t="n">
        <v>0</v>
      </c>
      <c r="D582" t="n">
        <v>1</v>
      </c>
      <c r="E582" t="n">
        <v>0</v>
      </c>
      <c r="F582" t="n">
        <v>1</v>
      </c>
      <c r="G582" t="n">
        <v>0</v>
      </c>
      <c r="H582" t="n">
        <v>0</v>
      </c>
      <c r="I582" t="n">
        <v>0</v>
      </c>
      <c r="J582" t="n">
        <v>0</v>
      </c>
      <c r="K582" t="n">
        <v>0</v>
      </c>
      <c r="L582" t="n">
        <v>0</v>
      </c>
      <c r="M582" t="n">
        <v>0</v>
      </c>
      <c r="N582" t="n">
        <v>0</v>
      </c>
      <c r="O582" t="n">
        <v>1</v>
      </c>
      <c r="P582" t="n">
        <v>0</v>
      </c>
      <c r="Q582" t="n">
        <v>0</v>
      </c>
      <c r="R582" t="n">
        <v>0</v>
      </c>
      <c r="S582" t="n">
        <v>0</v>
      </c>
      <c r="T582" t="n">
        <v>0</v>
      </c>
      <c r="U582" t="n">
        <v>1</v>
      </c>
      <c r="V582" t="n">
        <v>0</v>
      </c>
      <c r="W582" t="n">
        <v>0</v>
      </c>
      <c r="X582" t="n">
        <v>0</v>
      </c>
      <c r="Y582" t="n">
        <v>0</v>
      </c>
      <c r="Z582" t="n">
        <v>0</v>
      </c>
      <c r="AA582" t="n">
        <v>0</v>
      </c>
      <c r="AB582" t="n">
        <v>0</v>
      </c>
      <c r="AC582" t="n">
        <v>0</v>
      </c>
      <c r="AD582" t="n">
        <v>0</v>
      </c>
      <c r="AE582" t="n">
        <v>0</v>
      </c>
      <c r="AF582" t="n">
        <v>0</v>
      </c>
      <c r="AG582" t="n">
        <v>0</v>
      </c>
      <c r="AH582" t="n">
        <v>0</v>
      </c>
      <c r="AI582" t="n">
        <v>0</v>
      </c>
      <c r="AJ582" t="n">
        <v>0</v>
      </c>
      <c r="AK582" t="n">
        <v>0</v>
      </c>
      <c r="AL582" t="n">
        <v>0</v>
      </c>
      <c r="AM582" t="n">
        <v>0</v>
      </c>
      <c r="AN582" t="n">
        <v>0</v>
      </c>
      <c r="AO582" t="n">
        <v>0</v>
      </c>
      <c r="AP582" t="n">
        <v>0</v>
      </c>
      <c r="AQ582" t="n">
        <v>1</v>
      </c>
      <c r="AR582" t="n">
        <v>0</v>
      </c>
      <c r="AS582" t="n">
        <v>1</v>
      </c>
      <c r="AT582" t="n">
        <v>0</v>
      </c>
      <c r="AU582" s="63" t="n">
        <v>33</v>
      </c>
      <c r="AV582" s="64">
        <f>IFERROR(INDEX($B582:$AT582,1,'번호선택_참고표'!$C$55),0)+IFERROR(INDEX($B582:$AT582,1,'번호선택_참고표'!$D$55),0)+IFERROR(INDEX($B582:$AT582,1,'번호선택_참고표'!$E$55),0)+IFERROR(INDEX($B582:$AT582,1,'번호선택_참고표'!$F$55),0)+IFERROR(INDEX($B582:$AT582,1,'번호선택_참고표'!$G$55),0)+IFERROR(INDEX($B582:$AT582,1,'번호선택_참고표'!$H$55),0)</f>
        <v/>
      </c>
      <c r="AW582" s="64">
        <f>IF(OR('번호선택_참고표'!$C$55=$AU582,'번호선택_참고표'!$D$55=$AU582,'번호선택_참고표'!$E$55=$AU582,'번호선택_참고표'!$F$55=$AU582,'번호선택_참고표'!$G$55=$AU582,'번호선택_참고표'!$H$55=$AU582),1,0)</f>
        <v/>
      </c>
      <c r="AX582" s="64">
        <f>IF(AV582=6,6,IF(AND(AV582=5,AW582=1),5,IF(AND(AV582=5,AW582=0),4,IF(AV582=4,3,IF(AV582=3,2,0)))))</f>
        <v/>
      </c>
      <c r="AY582" s="64">
        <f>IF(AV582=6,"1등",IF(AND(AV582=5,AW582=1),"2등",IF(AND(AV582=5,AW582=0),"3등",IF(AV582=4,"4등",IF(AV582=3,"5등","-")))))</f>
        <v/>
      </c>
      <c r="AZ582" s="64">
        <f>AV582*10000+AW582*1000+ROW()</f>
        <v/>
      </c>
      <c r="BB582" s="63" t="inlineStr">
        <is>
          <t>3 5 14 20 42 44</t>
        </is>
      </c>
    </row>
    <row r="583">
      <c r="A583" s="64" t="n">
        <v>582</v>
      </c>
      <c r="B583" t="n">
        <v>0</v>
      </c>
      <c r="C583" t="n">
        <v>1</v>
      </c>
      <c r="D583" t="n">
        <v>0</v>
      </c>
      <c r="E583" t="n">
        <v>0</v>
      </c>
      <c r="F583" t="n">
        <v>0</v>
      </c>
      <c r="G583" t="n">
        <v>0</v>
      </c>
      <c r="H583" t="n">
        <v>0</v>
      </c>
      <c r="I583" t="n">
        <v>0</v>
      </c>
      <c r="J583" t="n">
        <v>0</v>
      </c>
      <c r="K583" t="n">
        <v>0</v>
      </c>
      <c r="L583" t="n">
        <v>0</v>
      </c>
      <c r="M583" t="n">
        <v>1</v>
      </c>
      <c r="N583" t="n">
        <v>0</v>
      </c>
      <c r="O583" t="n">
        <v>1</v>
      </c>
      <c r="P583" t="n">
        <v>0</v>
      </c>
      <c r="Q583" t="n">
        <v>0</v>
      </c>
      <c r="R583" t="n">
        <v>0</v>
      </c>
      <c r="S583" t="n">
        <v>0</v>
      </c>
      <c r="T583" t="n">
        <v>0</v>
      </c>
      <c r="U583" t="n">
        <v>0</v>
      </c>
      <c r="V583" t="n">
        <v>0</v>
      </c>
      <c r="W583" t="n">
        <v>0</v>
      </c>
      <c r="X583" t="n">
        <v>0</v>
      </c>
      <c r="Y583" t="n">
        <v>0</v>
      </c>
      <c r="Z583" t="n">
        <v>0</v>
      </c>
      <c r="AA583" t="n">
        <v>0</v>
      </c>
      <c r="AB583" t="n">
        <v>0</v>
      </c>
      <c r="AC583" t="n">
        <v>0</v>
      </c>
      <c r="AD583" t="n">
        <v>0</v>
      </c>
      <c r="AE583" t="n">
        <v>0</v>
      </c>
      <c r="AF583" t="n">
        <v>0</v>
      </c>
      <c r="AG583" t="n">
        <v>0</v>
      </c>
      <c r="AH583" t="n">
        <v>1</v>
      </c>
      <c r="AI583" t="n">
        <v>0</v>
      </c>
      <c r="AJ583" t="n">
        <v>0</v>
      </c>
      <c r="AK583" t="n">
        <v>0</v>
      </c>
      <c r="AL583" t="n">
        <v>0</v>
      </c>
      <c r="AM583" t="n">
        <v>0</v>
      </c>
      <c r="AN583" t="n">
        <v>0</v>
      </c>
      <c r="AO583" t="n">
        <v>1</v>
      </c>
      <c r="AP583" t="n">
        <v>1</v>
      </c>
      <c r="AQ583" t="n">
        <v>0</v>
      </c>
      <c r="AR583" t="n">
        <v>0</v>
      </c>
      <c r="AS583" t="n">
        <v>0</v>
      </c>
      <c r="AT583" t="n">
        <v>0</v>
      </c>
      <c r="AU583" s="63" t="n">
        <v>25</v>
      </c>
      <c r="AV583" s="64">
        <f>IFERROR(INDEX($B583:$AT583,1,'번호선택_참고표'!$C$55),0)+IFERROR(INDEX($B583:$AT583,1,'번호선택_참고표'!$D$55),0)+IFERROR(INDEX($B583:$AT583,1,'번호선택_참고표'!$E$55),0)+IFERROR(INDEX($B583:$AT583,1,'번호선택_참고표'!$F$55),0)+IFERROR(INDEX($B583:$AT583,1,'번호선택_참고표'!$G$55),0)+IFERROR(INDEX($B583:$AT583,1,'번호선택_참고표'!$H$55),0)</f>
        <v/>
      </c>
      <c r="AW583" s="64">
        <f>IF(OR('번호선택_참고표'!$C$55=$AU583,'번호선택_참고표'!$D$55=$AU583,'번호선택_참고표'!$E$55=$AU583,'번호선택_참고표'!$F$55=$AU583,'번호선택_참고표'!$G$55=$AU583,'번호선택_참고표'!$H$55=$AU583),1,0)</f>
        <v/>
      </c>
      <c r="AX583" s="64">
        <f>IF(AV583=6,6,IF(AND(AV583=5,AW583=1),5,IF(AND(AV583=5,AW583=0),4,IF(AV583=4,3,IF(AV583=3,2,0)))))</f>
        <v/>
      </c>
      <c r="AY583" s="64">
        <f>IF(AV583=6,"1등",IF(AND(AV583=5,AW583=1),"2등",IF(AND(AV583=5,AW583=0),"3등",IF(AV583=4,"4등",IF(AV583=3,"5등","-")))))</f>
        <v/>
      </c>
      <c r="AZ583" s="64">
        <f>AV583*10000+AW583*1000+ROW()</f>
        <v/>
      </c>
      <c r="BB583" s="63" t="inlineStr">
        <is>
          <t>2 12 14 33 40 41</t>
        </is>
      </c>
    </row>
    <row r="584">
      <c r="A584" s="64" t="n">
        <v>583</v>
      </c>
      <c r="B584" t="n">
        <v>0</v>
      </c>
      <c r="C584" t="n">
        <v>0</v>
      </c>
      <c r="D584" t="n">
        <v>0</v>
      </c>
      <c r="E584" t="n">
        <v>0</v>
      </c>
      <c r="F584" t="n">
        <v>0</v>
      </c>
      <c r="G584" t="n">
        <v>0</v>
      </c>
      <c r="H584" t="n">
        <v>0</v>
      </c>
      <c r="I584" t="n">
        <v>1</v>
      </c>
      <c r="J584" t="n">
        <v>0</v>
      </c>
      <c r="K584" t="n">
        <v>0</v>
      </c>
      <c r="L584" t="n">
        <v>0</v>
      </c>
      <c r="M584" t="n">
        <v>0</v>
      </c>
      <c r="N584" t="n">
        <v>0</v>
      </c>
      <c r="O584" t="n">
        <v>0</v>
      </c>
      <c r="P584" t="n">
        <v>0</v>
      </c>
      <c r="Q584" t="n">
        <v>0</v>
      </c>
      <c r="R584" t="n">
        <v>1</v>
      </c>
      <c r="S584" t="n">
        <v>0</v>
      </c>
      <c r="T584" t="n">
        <v>0</v>
      </c>
      <c r="U584" t="n">
        <v>0</v>
      </c>
      <c r="V584" t="n">
        <v>0</v>
      </c>
      <c r="W584" t="n">
        <v>0</v>
      </c>
      <c r="X584" t="n">
        <v>0</v>
      </c>
      <c r="Y584" t="n">
        <v>0</v>
      </c>
      <c r="Z584" t="n">
        <v>0</v>
      </c>
      <c r="AA584" t="n">
        <v>0</v>
      </c>
      <c r="AB584" t="n">
        <v>1</v>
      </c>
      <c r="AC584" t="n">
        <v>0</v>
      </c>
      <c r="AD584" t="n">
        <v>0</v>
      </c>
      <c r="AE584" t="n">
        <v>0</v>
      </c>
      <c r="AF584" t="n">
        <v>0</v>
      </c>
      <c r="AG584" t="n">
        <v>0</v>
      </c>
      <c r="AH584" t="n">
        <v>1</v>
      </c>
      <c r="AI584" t="n">
        <v>0</v>
      </c>
      <c r="AJ584" t="n">
        <v>0</v>
      </c>
      <c r="AK584" t="n">
        <v>0</v>
      </c>
      <c r="AL584" t="n">
        <v>0</v>
      </c>
      <c r="AM584" t="n">
        <v>0</v>
      </c>
      <c r="AN584" t="n">
        <v>0</v>
      </c>
      <c r="AO584" t="n">
        <v>1</v>
      </c>
      <c r="AP584" t="n">
        <v>0</v>
      </c>
      <c r="AQ584" t="n">
        <v>0</v>
      </c>
      <c r="AR584" t="n">
        <v>0</v>
      </c>
      <c r="AS584" t="n">
        <v>1</v>
      </c>
      <c r="AT584" t="n">
        <v>0</v>
      </c>
      <c r="AU584" s="63" t="n">
        <v>24</v>
      </c>
      <c r="AV584" s="64">
        <f>IFERROR(INDEX($B584:$AT584,1,'번호선택_참고표'!$C$55),0)+IFERROR(INDEX($B584:$AT584,1,'번호선택_참고표'!$D$55),0)+IFERROR(INDEX($B584:$AT584,1,'번호선택_참고표'!$E$55),0)+IFERROR(INDEX($B584:$AT584,1,'번호선택_참고표'!$F$55),0)+IFERROR(INDEX($B584:$AT584,1,'번호선택_참고표'!$G$55),0)+IFERROR(INDEX($B584:$AT584,1,'번호선택_참고표'!$H$55),0)</f>
        <v/>
      </c>
      <c r="AW584" s="64">
        <f>IF(OR('번호선택_참고표'!$C$55=$AU584,'번호선택_참고표'!$D$55=$AU584,'번호선택_참고표'!$E$55=$AU584,'번호선택_참고표'!$F$55=$AU584,'번호선택_참고표'!$G$55=$AU584,'번호선택_참고표'!$H$55=$AU584),1,0)</f>
        <v/>
      </c>
      <c r="AX584" s="64">
        <f>IF(AV584=6,6,IF(AND(AV584=5,AW584=1),5,IF(AND(AV584=5,AW584=0),4,IF(AV584=4,3,IF(AV584=3,2,0)))))</f>
        <v/>
      </c>
      <c r="AY584" s="64">
        <f>IF(AV584=6,"1등",IF(AND(AV584=5,AW584=1),"2등",IF(AND(AV584=5,AW584=0),"3등",IF(AV584=4,"4등",IF(AV584=3,"5등","-")))))</f>
        <v/>
      </c>
      <c r="AZ584" s="64">
        <f>AV584*10000+AW584*1000+ROW()</f>
        <v/>
      </c>
      <c r="BB584" s="63" t="inlineStr">
        <is>
          <t>8 17 27 33 40 44</t>
        </is>
      </c>
    </row>
    <row r="585">
      <c r="A585" s="64" t="n">
        <v>584</v>
      </c>
      <c r="B585" t="n">
        <v>0</v>
      </c>
      <c r="C585" t="n">
        <v>0</v>
      </c>
      <c r="D585" t="n">
        <v>0</v>
      </c>
      <c r="E585" t="n">
        <v>0</v>
      </c>
      <c r="F585" t="n">
        <v>0</v>
      </c>
      <c r="G585" t="n">
        <v>0</v>
      </c>
      <c r="H585" t="n">
        <v>1</v>
      </c>
      <c r="I585" t="n">
        <v>0</v>
      </c>
      <c r="J585" t="n">
        <v>0</v>
      </c>
      <c r="K585" t="n">
        <v>0</v>
      </c>
      <c r="L585" t="n">
        <v>0</v>
      </c>
      <c r="M585" t="n">
        <v>0</v>
      </c>
      <c r="N585" t="n">
        <v>0</v>
      </c>
      <c r="O585" t="n">
        <v>0</v>
      </c>
      <c r="P585" t="n">
        <v>0</v>
      </c>
      <c r="Q585" t="n">
        <v>0</v>
      </c>
      <c r="R585" t="n">
        <v>0</v>
      </c>
      <c r="S585" t="n">
        <v>1</v>
      </c>
      <c r="T585" t="n">
        <v>0</v>
      </c>
      <c r="U585" t="n">
        <v>0</v>
      </c>
      <c r="V585" t="n">
        <v>0</v>
      </c>
      <c r="W585" t="n">
        <v>0</v>
      </c>
      <c r="X585" t="n">
        <v>0</v>
      </c>
      <c r="Y585" t="n">
        <v>0</v>
      </c>
      <c r="Z585" t="n">
        <v>0</v>
      </c>
      <c r="AA585" t="n">
        <v>0</v>
      </c>
      <c r="AB585" t="n">
        <v>0</v>
      </c>
      <c r="AC585" t="n">
        <v>0</v>
      </c>
      <c r="AD585" t="n">
        <v>0</v>
      </c>
      <c r="AE585" t="n">
        <v>1</v>
      </c>
      <c r="AF585" t="n">
        <v>0</v>
      </c>
      <c r="AG585" t="n">
        <v>0</v>
      </c>
      <c r="AH585" t="n">
        <v>0</v>
      </c>
      <c r="AI585" t="n">
        <v>0</v>
      </c>
      <c r="AJ585" t="n">
        <v>0</v>
      </c>
      <c r="AK585" t="n">
        <v>0</v>
      </c>
      <c r="AL585" t="n">
        <v>0</v>
      </c>
      <c r="AM585" t="n">
        <v>0</v>
      </c>
      <c r="AN585" t="n">
        <v>1</v>
      </c>
      <c r="AO585" t="n">
        <v>1</v>
      </c>
      <c r="AP585" t="n">
        <v>1</v>
      </c>
      <c r="AQ585" t="n">
        <v>0</v>
      </c>
      <c r="AR585" t="n">
        <v>0</v>
      </c>
      <c r="AS585" t="n">
        <v>0</v>
      </c>
      <c r="AT585" t="n">
        <v>0</v>
      </c>
      <c r="AU585" s="63" t="n">
        <v>36</v>
      </c>
      <c r="AV585" s="64">
        <f>IFERROR(INDEX($B585:$AT585,1,'번호선택_참고표'!$C$55),0)+IFERROR(INDEX($B585:$AT585,1,'번호선택_참고표'!$D$55),0)+IFERROR(INDEX($B585:$AT585,1,'번호선택_참고표'!$E$55),0)+IFERROR(INDEX($B585:$AT585,1,'번호선택_참고표'!$F$55),0)+IFERROR(INDEX($B585:$AT585,1,'번호선택_참고표'!$G$55),0)+IFERROR(INDEX($B585:$AT585,1,'번호선택_참고표'!$H$55),0)</f>
        <v/>
      </c>
      <c r="AW585" s="64">
        <f>IF(OR('번호선택_참고표'!$C$55=$AU585,'번호선택_참고표'!$D$55=$AU585,'번호선택_참고표'!$E$55=$AU585,'번호선택_참고표'!$F$55=$AU585,'번호선택_참고표'!$G$55=$AU585,'번호선택_참고표'!$H$55=$AU585),1,0)</f>
        <v/>
      </c>
      <c r="AX585" s="64">
        <f>IF(AV585=6,6,IF(AND(AV585=5,AW585=1),5,IF(AND(AV585=5,AW585=0),4,IF(AV585=4,3,IF(AV585=3,2,0)))))</f>
        <v/>
      </c>
      <c r="AY585" s="64">
        <f>IF(AV585=6,"1등",IF(AND(AV585=5,AW585=1),"2등",IF(AND(AV585=5,AW585=0),"3등",IF(AV585=4,"4등",IF(AV585=3,"5등","-")))))</f>
        <v/>
      </c>
      <c r="AZ585" s="64">
        <f>AV585*10000+AW585*1000+ROW()</f>
        <v/>
      </c>
      <c r="BB585" s="63" t="inlineStr">
        <is>
          <t>7 18 30 39 40 41</t>
        </is>
      </c>
    </row>
    <row r="586">
      <c r="A586" s="64" t="n">
        <v>585</v>
      </c>
      <c r="B586" t="n">
        <v>0</v>
      </c>
      <c r="C586" t="n">
        <v>0</v>
      </c>
      <c r="D586" t="n">
        <v>0</v>
      </c>
      <c r="E586" t="n">
        <v>0</v>
      </c>
      <c r="F586" t="n">
        <v>0</v>
      </c>
      <c r="G586" t="n">
        <v>1</v>
      </c>
      <c r="H586" t="n">
        <v>1</v>
      </c>
      <c r="I586" t="n">
        <v>0</v>
      </c>
      <c r="J586" t="n">
        <v>0</v>
      </c>
      <c r="K586" t="n">
        <v>1</v>
      </c>
      <c r="L586" t="n">
        <v>0</v>
      </c>
      <c r="M586" t="n">
        <v>0</v>
      </c>
      <c r="N586" t="n">
        <v>0</v>
      </c>
      <c r="O586" t="n">
        <v>0</v>
      </c>
      <c r="P586" t="n">
        <v>0</v>
      </c>
      <c r="Q586" t="n">
        <v>1</v>
      </c>
      <c r="R586" t="n">
        <v>0</v>
      </c>
      <c r="S586" t="n">
        <v>0</v>
      </c>
      <c r="T586" t="n">
        <v>0</v>
      </c>
      <c r="U586" t="n">
        <v>0</v>
      </c>
      <c r="V586" t="n">
        <v>0</v>
      </c>
      <c r="W586" t="n">
        <v>0</v>
      </c>
      <c r="X586" t="n">
        <v>0</v>
      </c>
      <c r="Y586" t="n">
        <v>0</v>
      </c>
      <c r="Z586" t="n">
        <v>0</v>
      </c>
      <c r="AA586" t="n">
        <v>0</v>
      </c>
      <c r="AB586" t="n">
        <v>0</v>
      </c>
      <c r="AC586" t="n">
        <v>0</v>
      </c>
      <c r="AD586" t="n">
        <v>0</v>
      </c>
      <c r="AE586" t="n">
        <v>0</v>
      </c>
      <c r="AF586" t="n">
        <v>0</v>
      </c>
      <c r="AG586" t="n">
        <v>0</v>
      </c>
      <c r="AH586" t="n">
        <v>0</v>
      </c>
      <c r="AI586" t="n">
        <v>0</v>
      </c>
      <c r="AJ586" t="n">
        <v>0</v>
      </c>
      <c r="AK586" t="n">
        <v>0</v>
      </c>
      <c r="AL586" t="n">
        <v>0</v>
      </c>
      <c r="AM586" t="n">
        <v>1</v>
      </c>
      <c r="AN586" t="n">
        <v>0</v>
      </c>
      <c r="AO586" t="n">
        <v>0</v>
      </c>
      <c r="AP586" t="n">
        <v>1</v>
      </c>
      <c r="AQ586" t="n">
        <v>0</v>
      </c>
      <c r="AR586" t="n">
        <v>0</v>
      </c>
      <c r="AS586" t="n">
        <v>0</v>
      </c>
      <c r="AT586" t="n">
        <v>0</v>
      </c>
      <c r="AU586" s="63" t="n">
        <v>4</v>
      </c>
      <c r="AV586" s="64">
        <f>IFERROR(INDEX($B586:$AT586,1,'번호선택_참고표'!$C$55),0)+IFERROR(INDEX($B586:$AT586,1,'번호선택_참고표'!$D$55),0)+IFERROR(INDEX($B586:$AT586,1,'번호선택_참고표'!$E$55),0)+IFERROR(INDEX($B586:$AT586,1,'번호선택_참고표'!$F$55),0)+IFERROR(INDEX($B586:$AT586,1,'번호선택_참고표'!$G$55),0)+IFERROR(INDEX($B586:$AT586,1,'번호선택_참고표'!$H$55),0)</f>
        <v/>
      </c>
      <c r="AW586" s="64">
        <f>IF(OR('번호선택_참고표'!$C$55=$AU586,'번호선택_참고표'!$D$55=$AU586,'번호선택_참고표'!$E$55=$AU586,'번호선택_참고표'!$F$55=$AU586,'번호선택_참고표'!$G$55=$AU586,'번호선택_참고표'!$H$55=$AU586),1,0)</f>
        <v/>
      </c>
      <c r="AX586" s="64">
        <f>IF(AV586=6,6,IF(AND(AV586=5,AW586=1),5,IF(AND(AV586=5,AW586=0),4,IF(AV586=4,3,IF(AV586=3,2,0)))))</f>
        <v/>
      </c>
      <c r="AY586" s="64">
        <f>IF(AV586=6,"1등",IF(AND(AV586=5,AW586=1),"2등",IF(AND(AV586=5,AW586=0),"3등",IF(AV586=4,"4등",IF(AV586=3,"5등","-")))))</f>
        <v/>
      </c>
      <c r="AZ586" s="64">
        <f>AV586*10000+AW586*1000+ROW()</f>
        <v/>
      </c>
      <c r="BB586" s="63" t="inlineStr">
        <is>
          <t>6 7 10 16 38 41</t>
        </is>
      </c>
    </row>
    <row r="587">
      <c r="A587" s="64" t="n">
        <v>586</v>
      </c>
      <c r="B587" t="n">
        <v>0</v>
      </c>
      <c r="C587" t="n">
        <v>1</v>
      </c>
      <c r="D587" t="n">
        <v>0</v>
      </c>
      <c r="E587" t="n">
        <v>0</v>
      </c>
      <c r="F587" t="n">
        <v>0</v>
      </c>
      <c r="G587" t="n">
        <v>0</v>
      </c>
      <c r="H587" t="n">
        <v>1</v>
      </c>
      <c r="I587" t="n">
        <v>0</v>
      </c>
      <c r="J587" t="n">
        <v>0</v>
      </c>
      <c r="K587" t="n">
        <v>0</v>
      </c>
      <c r="L587" t="n">
        <v>0</v>
      </c>
      <c r="M587" t="n">
        <v>1</v>
      </c>
      <c r="N587" t="n">
        <v>0</v>
      </c>
      <c r="O587" t="n">
        <v>0</v>
      </c>
      <c r="P587" t="n">
        <v>1</v>
      </c>
      <c r="Q587" t="n">
        <v>0</v>
      </c>
      <c r="R587" t="n">
        <v>0</v>
      </c>
      <c r="S587" t="n">
        <v>0</v>
      </c>
      <c r="T587" t="n">
        <v>0</v>
      </c>
      <c r="U587" t="n">
        <v>0</v>
      </c>
      <c r="V587" t="n">
        <v>1</v>
      </c>
      <c r="W587" t="n">
        <v>0</v>
      </c>
      <c r="X587" t="n">
        <v>0</v>
      </c>
      <c r="Y587" t="n">
        <v>0</v>
      </c>
      <c r="Z587" t="n">
        <v>0</v>
      </c>
      <c r="AA587" t="n">
        <v>0</v>
      </c>
      <c r="AB587" t="n">
        <v>0</v>
      </c>
      <c r="AC587" t="n">
        <v>0</v>
      </c>
      <c r="AD587" t="n">
        <v>0</v>
      </c>
      <c r="AE587" t="n">
        <v>0</v>
      </c>
      <c r="AF587" t="n">
        <v>0</v>
      </c>
      <c r="AG587" t="n">
        <v>0</v>
      </c>
      <c r="AH587" t="n">
        <v>0</v>
      </c>
      <c r="AI587" t="n">
        <v>1</v>
      </c>
      <c r="AJ587" t="n">
        <v>0</v>
      </c>
      <c r="AK587" t="n">
        <v>0</v>
      </c>
      <c r="AL587" t="n">
        <v>0</v>
      </c>
      <c r="AM587" t="n">
        <v>0</v>
      </c>
      <c r="AN587" t="n">
        <v>0</v>
      </c>
      <c r="AO587" t="n">
        <v>0</v>
      </c>
      <c r="AP587" t="n">
        <v>0</v>
      </c>
      <c r="AQ587" t="n">
        <v>0</v>
      </c>
      <c r="AR587" t="n">
        <v>0</v>
      </c>
      <c r="AS587" t="n">
        <v>0</v>
      </c>
      <c r="AT587" t="n">
        <v>0</v>
      </c>
      <c r="AU587" s="63" t="n">
        <v>5</v>
      </c>
      <c r="AV587" s="64">
        <f>IFERROR(INDEX($B587:$AT587,1,'번호선택_참고표'!$C$55),0)+IFERROR(INDEX($B587:$AT587,1,'번호선택_참고표'!$D$55),0)+IFERROR(INDEX($B587:$AT587,1,'번호선택_참고표'!$E$55),0)+IFERROR(INDEX($B587:$AT587,1,'번호선택_참고표'!$F$55),0)+IFERROR(INDEX($B587:$AT587,1,'번호선택_참고표'!$G$55),0)+IFERROR(INDEX($B587:$AT587,1,'번호선택_참고표'!$H$55),0)</f>
        <v/>
      </c>
      <c r="AW587" s="64">
        <f>IF(OR('번호선택_참고표'!$C$55=$AU587,'번호선택_참고표'!$D$55=$AU587,'번호선택_참고표'!$E$55=$AU587,'번호선택_참고표'!$F$55=$AU587,'번호선택_참고표'!$G$55=$AU587,'번호선택_참고표'!$H$55=$AU587),1,0)</f>
        <v/>
      </c>
      <c r="AX587" s="64">
        <f>IF(AV587=6,6,IF(AND(AV587=5,AW587=1),5,IF(AND(AV587=5,AW587=0),4,IF(AV587=4,3,IF(AV587=3,2,0)))))</f>
        <v/>
      </c>
      <c r="AY587" s="64">
        <f>IF(AV587=6,"1등",IF(AND(AV587=5,AW587=1),"2등",IF(AND(AV587=5,AW587=0),"3등",IF(AV587=4,"4등",IF(AV587=3,"5등","-")))))</f>
        <v/>
      </c>
      <c r="AZ587" s="64">
        <f>AV587*10000+AW587*1000+ROW()</f>
        <v/>
      </c>
      <c r="BB587" s="63" t="inlineStr">
        <is>
          <t>2 7 12 15 21 34</t>
        </is>
      </c>
    </row>
    <row r="588">
      <c r="A588" s="64" t="n">
        <v>587</v>
      </c>
      <c r="B588" t="n">
        <v>0</v>
      </c>
      <c r="C588" t="n">
        <v>0</v>
      </c>
      <c r="D588" t="n">
        <v>0</v>
      </c>
      <c r="E588" t="n">
        <v>0</v>
      </c>
      <c r="F588" t="n">
        <v>0</v>
      </c>
      <c r="G588" t="n">
        <v>0</v>
      </c>
      <c r="H588" t="n">
        <v>0</v>
      </c>
      <c r="I588" t="n">
        <v>0</v>
      </c>
      <c r="J588" t="n">
        <v>0</v>
      </c>
      <c r="K588" t="n">
        <v>0</v>
      </c>
      <c r="L588" t="n">
        <v>0</v>
      </c>
      <c r="M588" t="n">
        <v>0</v>
      </c>
      <c r="N588" t="n">
        <v>0</v>
      </c>
      <c r="O588" t="n">
        <v>1</v>
      </c>
      <c r="P588" t="n">
        <v>0</v>
      </c>
      <c r="Q588" t="n">
        <v>0</v>
      </c>
      <c r="R588" t="n">
        <v>0</v>
      </c>
      <c r="S588" t="n">
        <v>0</v>
      </c>
      <c r="T588" t="n">
        <v>0</v>
      </c>
      <c r="U588" t="n">
        <v>0</v>
      </c>
      <c r="V588" t="n">
        <v>1</v>
      </c>
      <c r="W588" t="n">
        <v>0</v>
      </c>
      <c r="X588" t="n">
        <v>0</v>
      </c>
      <c r="Y588" t="n">
        <v>0</v>
      </c>
      <c r="Z588" t="n">
        <v>0</v>
      </c>
      <c r="AA588" t="n">
        <v>0</v>
      </c>
      <c r="AB588" t="n">
        <v>0</v>
      </c>
      <c r="AC588" t="n">
        <v>0</v>
      </c>
      <c r="AD588" t="n">
        <v>1</v>
      </c>
      <c r="AE588" t="n">
        <v>0</v>
      </c>
      <c r="AF588" t="n">
        <v>1</v>
      </c>
      <c r="AG588" t="n">
        <v>1</v>
      </c>
      <c r="AH588" t="n">
        <v>0</v>
      </c>
      <c r="AI588" t="n">
        <v>0</v>
      </c>
      <c r="AJ588" t="n">
        <v>0</v>
      </c>
      <c r="AK588" t="n">
        <v>0</v>
      </c>
      <c r="AL588" t="n">
        <v>1</v>
      </c>
      <c r="AM588" t="n">
        <v>0</v>
      </c>
      <c r="AN588" t="n">
        <v>0</v>
      </c>
      <c r="AO588" t="n">
        <v>0</v>
      </c>
      <c r="AP588" t="n">
        <v>0</v>
      </c>
      <c r="AQ588" t="n">
        <v>0</v>
      </c>
      <c r="AR588" t="n">
        <v>0</v>
      </c>
      <c r="AS588" t="n">
        <v>0</v>
      </c>
      <c r="AT588" t="n">
        <v>0</v>
      </c>
      <c r="AU588" s="63" t="n">
        <v>17</v>
      </c>
      <c r="AV588" s="64">
        <f>IFERROR(INDEX($B588:$AT588,1,'번호선택_참고표'!$C$55),0)+IFERROR(INDEX($B588:$AT588,1,'번호선택_참고표'!$D$55),0)+IFERROR(INDEX($B588:$AT588,1,'번호선택_참고표'!$E$55),0)+IFERROR(INDEX($B588:$AT588,1,'번호선택_참고표'!$F$55),0)+IFERROR(INDEX($B588:$AT588,1,'번호선택_참고표'!$G$55),0)+IFERROR(INDEX($B588:$AT588,1,'번호선택_참고표'!$H$55),0)</f>
        <v/>
      </c>
      <c r="AW588" s="64">
        <f>IF(OR('번호선택_참고표'!$C$55=$AU588,'번호선택_참고표'!$D$55=$AU588,'번호선택_참고표'!$E$55=$AU588,'번호선택_참고표'!$F$55=$AU588,'번호선택_참고표'!$G$55=$AU588,'번호선택_참고표'!$H$55=$AU588),1,0)</f>
        <v/>
      </c>
      <c r="AX588" s="64">
        <f>IF(AV588=6,6,IF(AND(AV588=5,AW588=1),5,IF(AND(AV588=5,AW588=0),4,IF(AV588=4,3,IF(AV588=3,2,0)))))</f>
        <v/>
      </c>
      <c r="AY588" s="64">
        <f>IF(AV588=6,"1등",IF(AND(AV588=5,AW588=1),"2등",IF(AND(AV588=5,AW588=0),"3등",IF(AV588=4,"4등",IF(AV588=3,"5등","-")))))</f>
        <v/>
      </c>
      <c r="AZ588" s="64">
        <f>AV588*10000+AW588*1000+ROW()</f>
        <v/>
      </c>
      <c r="BB588" s="63" t="inlineStr">
        <is>
          <t>14 21 29 31 32 37</t>
        </is>
      </c>
    </row>
    <row r="589">
      <c r="A589" s="64" t="n">
        <v>588</v>
      </c>
      <c r="B589" t="n">
        <v>0</v>
      </c>
      <c r="C589" t="n">
        <v>1</v>
      </c>
      <c r="D589" t="n">
        <v>0</v>
      </c>
      <c r="E589" t="n">
        <v>0</v>
      </c>
      <c r="F589" t="n">
        <v>0</v>
      </c>
      <c r="G589" t="n">
        <v>0</v>
      </c>
      <c r="H589" t="n">
        <v>0</v>
      </c>
      <c r="I589" t="n">
        <v>1</v>
      </c>
      <c r="J589" t="n">
        <v>0</v>
      </c>
      <c r="K589" t="n">
        <v>0</v>
      </c>
      <c r="L589" t="n">
        <v>0</v>
      </c>
      <c r="M589" t="n">
        <v>0</v>
      </c>
      <c r="N589" t="n">
        <v>0</v>
      </c>
      <c r="O589" t="n">
        <v>0</v>
      </c>
      <c r="P589" t="n">
        <v>1</v>
      </c>
      <c r="Q589" t="n">
        <v>0</v>
      </c>
      <c r="R589" t="n">
        <v>0</v>
      </c>
      <c r="S589" t="n">
        <v>0</v>
      </c>
      <c r="T589" t="n">
        <v>0</v>
      </c>
      <c r="U589" t="n">
        <v>0</v>
      </c>
      <c r="V589" t="n">
        <v>0</v>
      </c>
      <c r="W589" t="n">
        <v>1</v>
      </c>
      <c r="X589" t="n">
        <v>0</v>
      </c>
      <c r="Y589" t="n">
        <v>0</v>
      </c>
      <c r="Z589" t="n">
        <v>1</v>
      </c>
      <c r="AA589" t="n">
        <v>0</v>
      </c>
      <c r="AB589" t="n">
        <v>0</v>
      </c>
      <c r="AC589" t="n">
        <v>0</v>
      </c>
      <c r="AD589" t="n">
        <v>0</v>
      </c>
      <c r="AE589" t="n">
        <v>0</v>
      </c>
      <c r="AF589" t="n">
        <v>0</v>
      </c>
      <c r="AG589" t="n">
        <v>0</v>
      </c>
      <c r="AH589" t="n">
        <v>0</v>
      </c>
      <c r="AI589" t="n">
        <v>0</v>
      </c>
      <c r="AJ589" t="n">
        <v>0</v>
      </c>
      <c r="AK589" t="n">
        <v>0</v>
      </c>
      <c r="AL589" t="n">
        <v>0</v>
      </c>
      <c r="AM589" t="n">
        <v>0</v>
      </c>
      <c r="AN589" t="n">
        <v>0</v>
      </c>
      <c r="AO589" t="n">
        <v>0</v>
      </c>
      <c r="AP589" t="n">
        <v>1</v>
      </c>
      <c r="AQ589" t="n">
        <v>0</v>
      </c>
      <c r="AR589" t="n">
        <v>0</v>
      </c>
      <c r="AS589" t="n">
        <v>0</v>
      </c>
      <c r="AT589" t="n">
        <v>0</v>
      </c>
      <c r="AU589" s="63" t="n">
        <v>30</v>
      </c>
      <c r="AV589" s="64">
        <f>IFERROR(INDEX($B589:$AT589,1,'번호선택_참고표'!$C$55),0)+IFERROR(INDEX($B589:$AT589,1,'번호선택_참고표'!$D$55),0)+IFERROR(INDEX($B589:$AT589,1,'번호선택_참고표'!$E$55),0)+IFERROR(INDEX($B589:$AT589,1,'번호선택_참고표'!$F$55),0)+IFERROR(INDEX($B589:$AT589,1,'번호선택_참고표'!$G$55),0)+IFERROR(INDEX($B589:$AT589,1,'번호선택_참고표'!$H$55),0)</f>
        <v/>
      </c>
      <c r="AW589" s="64">
        <f>IF(OR('번호선택_참고표'!$C$55=$AU589,'번호선택_참고표'!$D$55=$AU589,'번호선택_참고표'!$E$55=$AU589,'번호선택_참고표'!$F$55=$AU589,'번호선택_참고표'!$G$55=$AU589,'번호선택_참고표'!$H$55=$AU589),1,0)</f>
        <v/>
      </c>
      <c r="AX589" s="64">
        <f>IF(AV589=6,6,IF(AND(AV589=5,AW589=1),5,IF(AND(AV589=5,AW589=0),4,IF(AV589=4,3,IF(AV589=3,2,0)))))</f>
        <v/>
      </c>
      <c r="AY589" s="64">
        <f>IF(AV589=6,"1등",IF(AND(AV589=5,AW589=1),"2등",IF(AND(AV589=5,AW589=0),"3등",IF(AV589=4,"4등",IF(AV589=3,"5등","-")))))</f>
        <v/>
      </c>
      <c r="AZ589" s="64">
        <f>AV589*10000+AW589*1000+ROW()</f>
        <v/>
      </c>
      <c r="BB589" s="63" t="inlineStr">
        <is>
          <t>2 8 15 22 25 41</t>
        </is>
      </c>
    </row>
    <row r="590">
      <c r="A590" s="64" t="n">
        <v>589</v>
      </c>
      <c r="B590" t="n">
        <v>0</v>
      </c>
      <c r="C590" t="n">
        <v>0</v>
      </c>
      <c r="D590" t="n">
        <v>0</v>
      </c>
      <c r="E590" t="n">
        <v>0</v>
      </c>
      <c r="F590" t="n">
        <v>0</v>
      </c>
      <c r="G590" t="n">
        <v>1</v>
      </c>
      <c r="H590" t="n">
        <v>0</v>
      </c>
      <c r="I590" t="n">
        <v>1</v>
      </c>
      <c r="J590" t="n">
        <v>0</v>
      </c>
      <c r="K590" t="n">
        <v>0</v>
      </c>
      <c r="L590" t="n">
        <v>0</v>
      </c>
      <c r="M590" t="n">
        <v>0</v>
      </c>
      <c r="N590" t="n">
        <v>0</v>
      </c>
      <c r="O590" t="n">
        <v>0</v>
      </c>
      <c r="P590" t="n">
        <v>0</v>
      </c>
      <c r="Q590" t="n">
        <v>0</v>
      </c>
      <c r="R590" t="n">
        <v>0</v>
      </c>
      <c r="S590" t="n">
        <v>0</v>
      </c>
      <c r="T590" t="n">
        <v>0</v>
      </c>
      <c r="U590" t="n">
        <v>0</v>
      </c>
      <c r="V590" t="n">
        <v>0</v>
      </c>
      <c r="W590" t="n">
        <v>0</v>
      </c>
      <c r="X590" t="n">
        <v>0</v>
      </c>
      <c r="Y590" t="n">
        <v>0</v>
      </c>
      <c r="Z590" t="n">
        <v>0</v>
      </c>
      <c r="AA590" t="n">
        <v>0</v>
      </c>
      <c r="AB590" t="n">
        <v>0</v>
      </c>
      <c r="AC590" t="n">
        <v>1</v>
      </c>
      <c r="AD590" t="n">
        <v>0</v>
      </c>
      <c r="AE590" t="n">
        <v>0</v>
      </c>
      <c r="AF590" t="n">
        <v>0</v>
      </c>
      <c r="AG590" t="n">
        <v>0</v>
      </c>
      <c r="AH590" t="n">
        <v>1</v>
      </c>
      <c r="AI590" t="n">
        <v>0</v>
      </c>
      <c r="AJ590" t="n">
        <v>0</v>
      </c>
      <c r="AK590" t="n">
        <v>0</v>
      </c>
      <c r="AL590" t="n">
        <v>0</v>
      </c>
      <c r="AM590" t="n">
        <v>1</v>
      </c>
      <c r="AN590" t="n">
        <v>1</v>
      </c>
      <c r="AO590" t="n">
        <v>0</v>
      </c>
      <c r="AP590" t="n">
        <v>0</v>
      </c>
      <c r="AQ590" t="n">
        <v>0</v>
      </c>
      <c r="AR590" t="n">
        <v>0</v>
      </c>
      <c r="AS590" t="n">
        <v>0</v>
      </c>
      <c r="AT590" t="n">
        <v>0</v>
      </c>
      <c r="AU590" s="63" t="n">
        <v>22</v>
      </c>
      <c r="AV590" s="64">
        <f>IFERROR(INDEX($B590:$AT590,1,'번호선택_참고표'!$C$55),0)+IFERROR(INDEX($B590:$AT590,1,'번호선택_참고표'!$D$55),0)+IFERROR(INDEX($B590:$AT590,1,'번호선택_참고표'!$E$55),0)+IFERROR(INDEX($B590:$AT590,1,'번호선택_참고표'!$F$55),0)+IFERROR(INDEX($B590:$AT590,1,'번호선택_참고표'!$G$55),0)+IFERROR(INDEX($B590:$AT590,1,'번호선택_참고표'!$H$55),0)</f>
        <v/>
      </c>
      <c r="AW590" s="64">
        <f>IF(OR('번호선택_참고표'!$C$55=$AU590,'번호선택_참고표'!$D$55=$AU590,'번호선택_참고표'!$E$55=$AU590,'번호선택_참고표'!$F$55=$AU590,'번호선택_참고표'!$G$55=$AU590,'번호선택_참고표'!$H$55=$AU590),1,0)</f>
        <v/>
      </c>
      <c r="AX590" s="64">
        <f>IF(AV590=6,6,IF(AND(AV590=5,AW590=1),5,IF(AND(AV590=5,AW590=0),4,IF(AV590=4,3,IF(AV590=3,2,0)))))</f>
        <v/>
      </c>
      <c r="AY590" s="64">
        <f>IF(AV590=6,"1등",IF(AND(AV590=5,AW590=1),"2등",IF(AND(AV590=5,AW590=0),"3등",IF(AV590=4,"4등",IF(AV590=3,"5등","-")))))</f>
        <v/>
      </c>
      <c r="AZ590" s="64">
        <f>AV590*10000+AW590*1000+ROW()</f>
        <v/>
      </c>
      <c r="BB590" s="63" t="inlineStr">
        <is>
          <t>6 8 28 33 38 39</t>
        </is>
      </c>
    </row>
    <row r="591">
      <c r="A591" s="64" t="n">
        <v>590</v>
      </c>
      <c r="B591" t="n">
        <v>0</v>
      </c>
      <c r="C591" t="n">
        <v>0</v>
      </c>
      <c r="D591" t="n">
        <v>0</v>
      </c>
      <c r="E591" t="n">
        <v>0</v>
      </c>
      <c r="F591" t="n">
        <v>0</v>
      </c>
      <c r="G591" t="n">
        <v>0</v>
      </c>
      <c r="H591" t="n">
        <v>0</v>
      </c>
      <c r="I591" t="n">
        <v>0</v>
      </c>
      <c r="J591" t="n">
        <v>0</v>
      </c>
      <c r="K591" t="n">
        <v>0</v>
      </c>
      <c r="L591" t="n">
        <v>0</v>
      </c>
      <c r="M591" t="n">
        <v>0</v>
      </c>
      <c r="N591" t="n">
        <v>0</v>
      </c>
      <c r="O591" t="n">
        <v>0</v>
      </c>
      <c r="P591" t="n">
        <v>0</v>
      </c>
      <c r="Q591" t="n">
        <v>0</v>
      </c>
      <c r="R591" t="n">
        <v>0</v>
      </c>
      <c r="S591" t="n">
        <v>0</v>
      </c>
      <c r="T591" t="n">
        <v>0</v>
      </c>
      <c r="U591" t="n">
        <v>1</v>
      </c>
      <c r="V591" t="n">
        <v>0</v>
      </c>
      <c r="W591" t="n">
        <v>0</v>
      </c>
      <c r="X591" t="n">
        <v>0</v>
      </c>
      <c r="Y591" t="n">
        <v>0</v>
      </c>
      <c r="Z591" t="n">
        <v>0</v>
      </c>
      <c r="AA591" t="n">
        <v>0</v>
      </c>
      <c r="AB591" t="n">
        <v>0</v>
      </c>
      <c r="AC591" t="n">
        <v>0</v>
      </c>
      <c r="AD591" t="n">
        <v>0</v>
      </c>
      <c r="AE591" t="n">
        <v>1</v>
      </c>
      <c r="AF591" t="n">
        <v>0</v>
      </c>
      <c r="AG591" t="n">
        <v>0</v>
      </c>
      <c r="AH591" t="n">
        <v>0</v>
      </c>
      <c r="AI591" t="n">
        <v>0</v>
      </c>
      <c r="AJ591" t="n">
        <v>0</v>
      </c>
      <c r="AK591" t="n">
        <v>1</v>
      </c>
      <c r="AL591" t="n">
        <v>0</v>
      </c>
      <c r="AM591" t="n">
        <v>1</v>
      </c>
      <c r="AN591" t="n">
        <v>0</v>
      </c>
      <c r="AO591" t="n">
        <v>0</v>
      </c>
      <c r="AP591" t="n">
        <v>1</v>
      </c>
      <c r="AQ591" t="n">
        <v>0</v>
      </c>
      <c r="AR591" t="n">
        <v>0</v>
      </c>
      <c r="AS591" t="n">
        <v>0</v>
      </c>
      <c r="AT591" t="n">
        <v>1</v>
      </c>
      <c r="AU591" s="63" t="n">
        <v>23</v>
      </c>
      <c r="AV591" s="64">
        <f>IFERROR(INDEX($B591:$AT591,1,'번호선택_참고표'!$C$55),0)+IFERROR(INDEX($B591:$AT591,1,'번호선택_참고표'!$D$55),0)+IFERROR(INDEX($B591:$AT591,1,'번호선택_참고표'!$E$55),0)+IFERROR(INDEX($B591:$AT591,1,'번호선택_참고표'!$F$55),0)+IFERROR(INDEX($B591:$AT591,1,'번호선택_참고표'!$G$55),0)+IFERROR(INDEX($B591:$AT591,1,'번호선택_참고표'!$H$55),0)</f>
        <v/>
      </c>
      <c r="AW591" s="64">
        <f>IF(OR('번호선택_참고표'!$C$55=$AU591,'번호선택_참고표'!$D$55=$AU591,'번호선택_참고표'!$E$55=$AU591,'번호선택_참고표'!$F$55=$AU591,'번호선택_참고표'!$G$55=$AU591,'번호선택_참고표'!$H$55=$AU591),1,0)</f>
        <v/>
      </c>
      <c r="AX591" s="64">
        <f>IF(AV591=6,6,IF(AND(AV591=5,AW591=1),5,IF(AND(AV591=5,AW591=0),4,IF(AV591=4,3,IF(AV591=3,2,0)))))</f>
        <v/>
      </c>
      <c r="AY591" s="64">
        <f>IF(AV591=6,"1등",IF(AND(AV591=5,AW591=1),"2등",IF(AND(AV591=5,AW591=0),"3등",IF(AV591=4,"4등",IF(AV591=3,"5등","-")))))</f>
        <v/>
      </c>
      <c r="AZ591" s="64">
        <f>AV591*10000+AW591*1000+ROW()</f>
        <v/>
      </c>
      <c r="BB591" s="63" t="inlineStr">
        <is>
          <t>20 30 36 38 41 45</t>
        </is>
      </c>
    </row>
    <row r="592">
      <c r="A592" s="64" t="n">
        <v>591</v>
      </c>
      <c r="B592" t="n">
        <v>0</v>
      </c>
      <c r="C592" t="n">
        <v>0</v>
      </c>
      <c r="D592" t="n">
        <v>0</v>
      </c>
      <c r="E592" t="n">
        <v>0</v>
      </c>
      <c r="F592" t="n">
        <v>0</v>
      </c>
      <c r="G592" t="n">
        <v>0</v>
      </c>
      <c r="H592" t="n">
        <v>0</v>
      </c>
      <c r="I592" t="n">
        <v>1</v>
      </c>
      <c r="J592" t="n">
        <v>0</v>
      </c>
      <c r="K592" t="n">
        <v>0</v>
      </c>
      <c r="L592" t="n">
        <v>0</v>
      </c>
      <c r="M592" t="n">
        <v>0</v>
      </c>
      <c r="N592" t="n">
        <v>1</v>
      </c>
      <c r="O592" t="n">
        <v>1</v>
      </c>
      <c r="P592" t="n">
        <v>0</v>
      </c>
      <c r="Q592" t="n">
        <v>0</v>
      </c>
      <c r="R592" t="n">
        <v>0</v>
      </c>
      <c r="S592" t="n">
        <v>0</v>
      </c>
      <c r="T592" t="n">
        <v>0</v>
      </c>
      <c r="U592" t="n">
        <v>0</v>
      </c>
      <c r="V592" t="n">
        <v>0</v>
      </c>
      <c r="W592" t="n">
        <v>0</v>
      </c>
      <c r="X592" t="n">
        <v>0</v>
      </c>
      <c r="Y592" t="n">
        <v>0</v>
      </c>
      <c r="Z592" t="n">
        <v>0</v>
      </c>
      <c r="AA592" t="n">
        <v>0</v>
      </c>
      <c r="AB592" t="n">
        <v>0</v>
      </c>
      <c r="AC592" t="n">
        <v>0</v>
      </c>
      <c r="AD592" t="n">
        <v>0</v>
      </c>
      <c r="AE592" t="n">
        <v>1</v>
      </c>
      <c r="AF592" t="n">
        <v>0</v>
      </c>
      <c r="AG592" t="n">
        <v>0</v>
      </c>
      <c r="AH592" t="n">
        <v>0</v>
      </c>
      <c r="AI592" t="n">
        <v>0</v>
      </c>
      <c r="AJ592" t="n">
        <v>0</v>
      </c>
      <c r="AK592" t="n">
        <v>0</v>
      </c>
      <c r="AL592" t="n">
        <v>0</v>
      </c>
      <c r="AM592" t="n">
        <v>1</v>
      </c>
      <c r="AN592" t="n">
        <v>1</v>
      </c>
      <c r="AO592" t="n">
        <v>0</v>
      </c>
      <c r="AP592" t="n">
        <v>0</v>
      </c>
      <c r="AQ592" t="n">
        <v>0</v>
      </c>
      <c r="AR592" t="n">
        <v>0</v>
      </c>
      <c r="AS592" t="n">
        <v>0</v>
      </c>
      <c r="AT592" t="n">
        <v>0</v>
      </c>
      <c r="AU592" s="63" t="n">
        <v>5</v>
      </c>
      <c r="AV592" s="64">
        <f>IFERROR(INDEX($B592:$AT592,1,'번호선택_참고표'!$C$55),0)+IFERROR(INDEX($B592:$AT592,1,'번호선택_참고표'!$D$55),0)+IFERROR(INDEX($B592:$AT592,1,'번호선택_참고표'!$E$55),0)+IFERROR(INDEX($B592:$AT592,1,'번호선택_참고표'!$F$55),0)+IFERROR(INDEX($B592:$AT592,1,'번호선택_참고표'!$G$55),0)+IFERROR(INDEX($B592:$AT592,1,'번호선택_참고표'!$H$55),0)</f>
        <v/>
      </c>
      <c r="AW592" s="64">
        <f>IF(OR('번호선택_참고표'!$C$55=$AU592,'번호선택_참고표'!$D$55=$AU592,'번호선택_참고표'!$E$55=$AU592,'번호선택_참고표'!$F$55=$AU592,'번호선택_참고표'!$G$55=$AU592,'번호선택_참고표'!$H$55=$AU592),1,0)</f>
        <v/>
      </c>
      <c r="AX592" s="64">
        <f>IF(AV592=6,6,IF(AND(AV592=5,AW592=1),5,IF(AND(AV592=5,AW592=0),4,IF(AV592=4,3,IF(AV592=3,2,0)))))</f>
        <v/>
      </c>
      <c r="AY592" s="64">
        <f>IF(AV592=6,"1등",IF(AND(AV592=5,AW592=1),"2등",IF(AND(AV592=5,AW592=0),"3등",IF(AV592=4,"4등",IF(AV592=3,"5등","-")))))</f>
        <v/>
      </c>
      <c r="AZ592" s="64">
        <f>AV592*10000+AW592*1000+ROW()</f>
        <v/>
      </c>
      <c r="BB592" s="63" t="inlineStr">
        <is>
          <t>8 13 14 30 38 39</t>
        </is>
      </c>
    </row>
    <row r="593">
      <c r="A593" s="64" t="n">
        <v>592</v>
      </c>
      <c r="B593" t="n">
        <v>0</v>
      </c>
      <c r="C593" t="n">
        <v>1</v>
      </c>
      <c r="D593" t="n">
        <v>0</v>
      </c>
      <c r="E593" t="n">
        <v>0</v>
      </c>
      <c r="F593" t="n">
        <v>1</v>
      </c>
      <c r="G593" t="n">
        <v>1</v>
      </c>
      <c r="H593" t="n">
        <v>0</v>
      </c>
      <c r="I593" t="n">
        <v>0</v>
      </c>
      <c r="J593" t="n">
        <v>0</v>
      </c>
      <c r="K593" t="n">
        <v>0</v>
      </c>
      <c r="L593" t="n">
        <v>0</v>
      </c>
      <c r="M593" t="n">
        <v>0</v>
      </c>
      <c r="N593" t="n">
        <v>1</v>
      </c>
      <c r="O593" t="n">
        <v>0</v>
      </c>
      <c r="P593" t="n">
        <v>0</v>
      </c>
      <c r="Q593" t="n">
        <v>0</v>
      </c>
      <c r="R593" t="n">
        <v>0</v>
      </c>
      <c r="S593" t="n">
        <v>0</v>
      </c>
      <c r="T593" t="n">
        <v>0</v>
      </c>
      <c r="U593" t="n">
        <v>0</v>
      </c>
      <c r="V593" t="n">
        <v>0</v>
      </c>
      <c r="W593" t="n">
        <v>0</v>
      </c>
      <c r="X593" t="n">
        <v>0</v>
      </c>
      <c r="Y593" t="n">
        <v>0</v>
      </c>
      <c r="Z593" t="n">
        <v>0</v>
      </c>
      <c r="AA593" t="n">
        <v>0</v>
      </c>
      <c r="AB593" t="n">
        <v>0</v>
      </c>
      <c r="AC593" t="n">
        <v>1</v>
      </c>
      <c r="AD593" t="n">
        <v>0</v>
      </c>
      <c r="AE593" t="n">
        <v>0</v>
      </c>
      <c r="AF593" t="n">
        <v>0</v>
      </c>
      <c r="AG593" t="n">
        <v>0</v>
      </c>
      <c r="AH593" t="n">
        <v>0</v>
      </c>
      <c r="AI593" t="n">
        <v>0</v>
      </c>
      <c r="AJ593" t="n">
        <v>0</v>
      </c>
      <c r="AK593" t="n">
        <v>0</v>
      </c>
      <c r="AL593" t="n">
        <v>0</v>
      </c>
      <c r="AM593" t="n">
        <v>0</v>
      </c>
      <c r="AN593" t="n">
        <v>0</v>
      </c>
      <c r="AO593" t="n">
        <v>0</v>
      </c>
      <c r="AP593" t="n">
        <v>0</v>
      </c>
      <c r="AQ593" t="n">
        <v>0</v>
      </c>
      <c r="AR593" t="n">
        <v>0</v>
      </c>
      <c r="AS593" t="n">
        <v>1</v>
      </c>
      <c r="AT593" t="n">
        <v>0</v>
      </c>
      <c r="AU593" s="63" t="n">
        <v>43</v>
      </c>
      <c r="AV593" s="64">
        <f>IFERROR(INDEX($B593:$AT593,1,'번호선택_참고표'!$C$55),0)+IFERROR(INDEX($B593:$AT593,1,'번호선택_참고표'!$D$55),0)+IFERROR(INDEX($B593:$AT593,1,'번호선택_참고표'!$E$55),0)+IFERROR(INDEX($B593:$AT593,1,'번호선택_참고표'!$F$55),0)+IFERROR(INDEX($B593:$AT593,1,'번호선택_참고표'!$G$55),0)+IFERROR(INDEX($B593:$AT593,1,'번호선택_참고표'!$H$55),0)</f>
        <v/>
      </c>
      <c r="AW593" s="64">
        <f>IF(OR('번호선택_참고표'!$C$55=$AU593,'번호선택_참고표'!$D$55=$AU593,'번호선택_참고표'!$E$55=$AU593,'번호선택_참고표'!$F$55=$AU593,'번호선택_참고표'!$G$55=$AU593,'번호선택_참고표'!$H$55=$AU593),1,0)</f>
        <v/>
      </c>
      <c r="AX593" s="64">
        <f>IF(AV593=6,6,IF(AND(AV593=5,AW593=1),5,IF(AND(AV593=5,AW593=0),4,IF(AV593=4,3,IF(AV593=3,2,0)))))</f>
        <v/>
      </c>
      <c r="AY593" s="64">
        <f>IF(AV593=6,"1등",IF(AND(AV593=5,AW593=1),"2등",IF(AND(AV593=5,AW593=0),"3등",IF(AV593=4,"4등",IF(AV593=3,"5등","-")))))</f>
        <v/>
      </c>
      <c r="AZ593" s="64">
        <f>AV593*10000+AW593*1000+ROW()</f>
        <v/>
      </c>
      <c r="BB593" s="63" t="inlineStr">
        <is>
          <t>2 5 6 13 28 44</t>
        </is>
      </c>
    </row>
    <row r="594">
      <c r="A594" s="64" t="n">
        <v>593</v>
      </c>
      <c r="B594" t="n">
        <v>0</v>
      </c>
      <c r="C594" t="n">
        <v>0</v>
      </c>
      <c r="D594" t="n">
        <v>0</v>
      </c>
      <c r="E594" t="n">
        <v>0</v>
      </c>
      <c r="F594" t="n">
        <v>0</v>
      </c>
      <c r="G594" t="n">
        <v>0</v>
      </c>
      <c r="H594" t="n">
        <v>0</v>
      </c>
      <c r="I594" t="n">
        <v>0</v>
      </c>
      <c r="J594" t="n">
        <v>1</v>
      </c>
      <c r="K594" t="n">
        <v>1</v>
      </c>
      <c r="L594" t="n">
        <v>0</v>
      </c>
      <c r="M594" t="n">
        <v>0</v>
      </c>
      <c r="N594" t="n">
        <v>1</v>
      </c>
      <c r="O594" t="n">
        <v>0</v>
      </c>
      <c r="P594" t="n">
        <v>0</v>
      </c>
      <c r="Q594" t="n">
        <v>0</v>
      </c>
      <c r="R594" t="n">
        <v>0</v>
      </c>
      <c r="S594" t="n">
        <v>0</v>
      </c>
      <c r="T594" t="n">
        <v>0</v>
      </c>
      <c r="U594" t="n">
        <v>0</v>
      </c>
      <c r="V594" t="n">
        <v>0</v>
      </c>
      <c r="W594" t="n">
        <v>0</v>
      </c>
      <c r="X594" t="n">
        <v>0</v>
      </c>
      <c r="Y594" t="n">
        <v>1</v>
      </c>
      <c r="Z594" t="n">
        <v>0</v>
      </c>
      <c r="AA594" t="n">
        <v>0</v>
      </c>
      <c r="AB594" t="n">
        <v>0</v>
      </c>
      <c r="AC594" t="n">
        <v>0</v>
      </c>
      <c r="AD594" t="n">
        <v>0</v>
      </c>
      <c r="AE594" t="n">
        <v>0</v>
      </c>
      <c r="AF594" t="n">
        <v>0</v>
      </c>
      <c r="AG594" t="n">
        <v>0</v>
      </c>
      <c r="AH594" t="n">
        <v>1</v>
      </c>
      <c r="AI594" t="n">
        <v>0</v>
      </c>
      <c r="AJ594" t="n">
        <v>0</v>
      </c>
      <c r="AK594" t="n">
        <v>0</v>
      </c>
      <c r="AL594" t="n">
        <v>0</v>
      </c>
      <c r="AM594" t="n">
        <v>1</v>
      </c>
      <c r="AN594" t="n">
        <v>0</v>
      </c>
      <c r="AO594" t="n">
        <v>0</v>
      </c>
      <c r="AP594" t="n">
        <v>0</v>
      </c>
      <c r="AQ594" t="n">
        <v>0</v>
      </c>
      <c r="AR594" t="n">
        <v>0</v>
      </c>
      <c r="AS594" t="n">
        <v>0</v>
      </c>
      <c r="AT594" t="n">
        <v>0</v>
      </c>
      <c r="AU594" s="63" t="n">
        <v>28</v>
      </c>
      <c r="AV594" s="64">
        <f>IFERROR(INDEX($B594:$AT594,1,'번호선택_참고표'!$C$55),0)+IFERROR(INDEX($B594:$AT594,1,'번호선택_참고표'!$D$55),0)+IFERROR(INDEX($B594:$AT594,1,'번호선택_참고표'!$E$55),0)+IFERROR(INDEX($B594:$AT594,1,'번호선택_참고표'!$F$55),0)+IFERROR(INDEX($B594:$AT594,1,'번호선택_참고표'!$G$55),0)+IFERROR(INDEX($B594:$AT594,1,'번호선택_참고표'!$H$55),0)</f>
        <v/>
      </c>
      <c r="AW594" s="64">
        <f>IF(OR('번호선택_참고표'!$C$55=$AU594,'번호선택_참고표'!$D$55=$AU594,'번호선택_참고표'!$E$55=$AU594,'번호선택_참고표'!$F$55=$AU594,'번호선택_참고표'!$G$55=$AU594,'번호선택_참고표'!$H$55=$AU594),1,0)</f>
        <v/>
      </c>
      <c r="AX594" s="64">
        <f>IF(AV594=6,6,IF(AND(AV594=5,AW594=1),5,IF(AND(AV594=5,AW594=0),4,IF(AV594=4,3,IF(AV594=3,2,0)))))</f>
        <v/>
      </c>
      <c r="AY594" s="64">
        <f>IF(AV594=6,"1등",IF(AND(AV594=5,AW594=1),"2등",IF(AND(AV594=5,AW594=0),"3등",IF(AV594=4,"4등",IF(AV594=3,"5등","-")))))</f>
        <v/>
      </c>
      <c r="AZ594" s="64">
        <f>AV594*10000+AW594*1000+ROW()</f>
        <v/>
      </c>
      <c r="BB594" s="63" t="inlineStr">
        <is>
          <t>9 10 13 24 33 38</t>
        </is>
      </c>
    </row>
    <row r="595">
      <c r="A595" s="64" t="n">
        <v>594</v>
      </c>
      <c r="B595" t="n">
        <v>0</v>
      </c>
      <c r="C595" t="n">
        <v>1</v>
      </c>
      <c r="D595" t="n">
        <v>0</v>
      </c>
      <c r="E595" t="n">
        <v>0</v>
      </c>
      <c r="F595" t="n">
        <v>0</v>
      </c>
      <c r="G595" t="n">
        <v>0</v>
      </c>
      <c r="H595" t="n">
        <v>0</v>
      </c>
      <c r="I595" t="n">
        <v>1</v>
      </c>
      <c r="J595" t="n">
        <v>0</v>
      </c>
      <c r="K595" t="n">
        <v>0</v>
      </c>
      <c r="L595" t="n">
        <v>0</v>
      </c>
      <c r="M595" t="n">
        <v>0</v>
      </c>
      <c r="N595" t="n">
        <v>1</v>
      </c>
      <c r="O595" t="n">
        <v>0</v>
      </c>
      <c r="P595" t="n">
        <v>0</v>
      </c>
      <c r="Q595" t="n">
        <v>0</v>
      </c>
      <c r="R595" t="n">
        <v>0</v>
      </c>
      <c r="S595" t="n">
        <v>0</v>
      </c>
      <c r="T595" t="n">
        <v>0</v>
      </c>
      <c r="U595" t="n">
        <v>0</v>
      </c>
      <c r="V595" t="n">
        <v>0</v>
      </c>
      <c r="W595" t="n">
        <v>0</v>
      </c>
      <c r="X595" t="n">
        <v>0</v>
      </c>
      <c r="Y595" t="n">
        <v>0</v>
      </c>
      <c r="Z595" t="n">
        <v>1</v>
      </c>
      <c r="AA595" t="n">
        <v>0</v>
      </c>
      <c r="AB595" t="n">
        <v>0</v>
      </c>
      <c r="AC595" t="n">
        <v>1</v>
      </c>
      <c r="AD595" t="n">
        <v>0</v>
      </c>
      <c r="AE595" t="n">
        <v>0</v>
      </c>
      <c r="AF595" t="n">
        <v>0</v>
      </c>
      <c r="AG595" t="n">
        <v>0</v>
      </c>
      <c r="AH595" t="n">
        <v>0</v>
      </c>
      <c r="AI595" t="n">
        <v>0</v>
      </c>
      <c r="AJ595" t="n">
        <v>0</v>
      </c>
      <c r="AK595" t="n">
        <v>0</v>
      </c>
      <c r="AL595" t="n">
        <v>1</v>
      </c>
      <c r="AM595" t="n">
        <v>0</v>
      </c>
      <c r="AN595" t="n">
        <v>0</v>
      </c>
      <c r="AO595" t="n">
        <v>0</v>
      </c>
      <c r="AP595" t="n">
        <v>0</v>
      </c>
      <c r="AQ595" t="n">
        <v>0</v>
      </c>
      <c r="AR595" t="n">
        <v>0</v>
      </c>
      <c r="AS595" t="n">
        <v>0</v>
      </c>
      <c r="AT595" t="n">
        <v>0</v>
      </c>
      <c r="AU595" s="63" t="n">
        <v>3</v>
      </c>
      <c r="AV595" s="64">
        <f>IFERROR(INDEX($B595:$AT595,1,'번호선택_참고표'!$C$55),0)+IFERROR(INDEX($B595:$AT595,1,'번호선택_참고표'!$D$55),0)+IFERROR(INDEX($B595:$AT595,1,'번호선택_참고표'!$E$55),0)+IFERROR(INDEX($B595:$AT595,1,'번호선택_참고표'!$F$55),0)+IFERROR(INDEX($B595:$AT595,1,'번호선택_참고표'!$G$55),0)+IFERROR(INDEX($B595:$AT595,1,'번호선택_참고표'!$H$55),0)</f>
        <v/>
      </c>
      <c r="AW595" s="64">
        <f>IF(OR('번호선택_참고표'!$C$55=$AU595,'번호선택_참고표'!$D$55=$AU595,'번호선택_참고표'!$E$55=$AU595,'번호선택_참고표'!$F$55=$AU595,'번호선택_참고표'!$G$55=$AU595,'번호선택_참고표'!$H$55=$AU595),1,0)</f>
        <v/>
      </c>
      <c r="AX595" s="64">
        <f>IF(AV595=6,6,IF(AND(AV595=5,AW595=1),5,IF(AND(AV595=5,AW595=0),4,IF(AV595=4,3,IF(AV595=3,2,0)))))</f>
        <v/>
      </c>
      <c r="AY595" s="64">
        <f>IF(AV595=6,"1등",IF(AND(AV595=5,AW595=1),"2등",IF(AND(AV595=5,AW595=0),"3등",IF(AV595=4,"4등",IF(AV595=3,"5등","-")))))</f>
        <v/>
      </c>
      <c r="AZ595" s="64">
        <f>AV595*10000+AW595*1000+ROW()</f>
        <v/>
      </c>
      <c r="BB595" s="63" t="inlineStr">
        <is>
          <t>2 8 13 25 28 37</t>
        </is>
      </c>
    </row>
    <row r="596">
      <c r="A596" s="64" t="n">
        <v>595</v>
      </c>
      <c r="B596" t="n">
        <v>0</v>
      </c>
      <c r="C596" t="n">
        <v>0</v>
      </c>
      <c r="D596" t="n">
        <v>0</v>
      </c>
      <c r="E596" t="n">
        <v>0</v>
      </c>
      <c r="F596" t="n">
        <v>0</v>
      </c>
      <c r="G596" t="n">
        <v>0</v>
      </c>
      <c r="H596" t="n">
        <v>0</v>
      </c>
      <c r="I596" t="n">
        <v>1</v>
      </c>
      <c r="J596" t="n">
        <v>0</v>
      </c>
      <c r="K596" t="n">
        <v>0</v>
      </c>
      <c r="L596" t="n">
        <v>0</v>
      </c>
      <c r="M596" t="n">
        <v>0</v>
      </c>
      <c r="N596" t="n">
        <v>0</v>
      </c>
      <c r="O596" t="n">
        <v>0</v>
      </c>
      <c r="P596" t="n">
        <v>0</v>
      </c>
      <c r="Q596" t="n">
        <v>0</v>
      </c>
      <c r="R596" t="n">
        <v>0</v>
      </c>
      <c r="S596" t="n">
        <v>0</v>
      </c>
      <c r="T596" t="n">
        <v>0</v>
      </c>
      <c r="U596" t="n">
        <v>0</v>
      </c>
      <c r="V596" t="n">
        <v>0</v>
      </c>
      <c r="W596" t="n">
        <v>0</v>
      </c>
      <c r="X596" t="n">
        <v>0</v>
      </c>
      <c r="Y596" t="n">
        <v>1</v>
      </c>
      <c r="Z596" t="n">
        <v>0</v>
      </c>
      <c r="AA596" t="n">
        <v>0</v>
      </c>
      <c r="AB596" t="n">
        <v>0</v>
      </c>
      <c r="AC596" t="n">
        <v>1</v>
      </c>
      <c r="AD596" t="n">
        <v>0</v>
      </c>
      <c r="AE596" t="n">
        <v>0</v>
      </c>
      <c r="AF596" t="n">
        <v>0</v>
      </c>
      <c r="AG596" t="n">
        <v>0</v>
      </c>
      <c r="AH596" t="n">
        <v>0</v>
      </c>
      <c r="AI596" t="n">
        <v>0</v>
      </c>
      <c r="AJ596" t="n">
        <v>1</v>
      </c>
      <c r="AK596" t="n">
        <v>0</v>
      </c>
      <c r="AL596" t="n">
        <v>0</v>
      </c>
      <c r="AM596" t="n">
        <v>1</v>
      </c>
      <c r="AN596" t="n">
        <v>0</v>
      </c>
      <c r="AO596" t="n">
        <v>1</v>
      </c>
      <c r="AP596" t="n">
        <v>0</v>
      </c>
      <c r="AQ596" t="n">
        <v>0</v>
      </c>
      <c r="AR596" t="n">
        <v>0</v>
      </c>
      <c r="AS596" t="n">
        <v>0</v>
      </c>
      <c r="AT596" t="n">
        <v>0</v>
      </c>
      <c r="AU596" s="63" t="n">
        <v>5</v>
      </c>
      <c r="AV596" s="64">
        <f>IFERROR(INDEX($B596:$AT596,1,'번호선택_참고표'!$C$55),0)+IFERROR(INDEX($B596:$AT596,1,'번호선택_참고표'!$D$55),0)+IFERROR(INDEX($B596:$AT596,1,'번호선택_참고표'!$E$55),0)+IFERROR(INDEX($B596:$AT596,1,'번호선택_참고표'!$F$55),0)+IFERROR(INDEX($B596:$AT596,1,'번호선택_참고표'!$G$55),0)+IFERROR(INDEX($B596:$AT596,1,'번호선택_참고표'!$H$55),0)</f>
        <v/>
      </c>
      <c r="AW596" s="64">
        <f>IF(OR('번호선택_참고표'!$C$55=$AU596,'번호선택_참고표'!$D$55=$AU596,'번호선택_참고표'!$E$55=$AU596,'번호선택_참고표'!$F$55=$AU596,'번호선택_참고표'!$G$55=$AU596,'번호선택_참고표'!$H$55=$AU596),1,0)</f>
        <v/>
      </c>
      <c r="AX596" s="64">
        <f>IF(AV596=6,6,IF(AND(AV596=5,AW596=1),5,IF(AND(AV596=5,AW596=0),4,IF(AV596=4,3,IF(AV596=3,2,0)))))</f>
        <v/>
      </c>
      <c r="AY596" s="64">
        <f>IF(AV596=6,"1등",IF(AND(AV596=5,AW596=1),"2등",IF(AND(AV596=5,AW596=0),"3등",IF(AV596=4,"4등",IF(AV596=3,"5등","-")))))</f>
        <v/>
      </c>
      <c r="AZ596" s="64">
        <f>AV596*10000+AW596*1000+ROW()</f>
        <v/>
      </c>
      <c r="BB596" s="63" t="inlineStr">
        <is>
          <t>8 24 28 35 38 40</t>
        </is>
      </c>
    </row>
    <row r="597">
      <c r="A597" s="64" t="n">
        <v>596</v>
      </c>
      <c r="B597" t="n">
        <v>0</v>
      </c>
      <c r="C597" t="n">
        <v>0</v>
      </c>
      <c r="D597" t="n">
        <v>1</v>
      </c>
      <c r="E597" t="n">
        <v>1</v>
      </c>
      <c r="F597" t="n">
        <v>0</v>
      </c>
      <c r="G597" t="n">
        <v>0</v>
      </c>
      <c r="H597" t="n">
        <v>0</v>
      </c>
      <c r="I597" t="n">
        <v>0</v>
      </c>
      <c r="J597" t="n">
        <v>0</v>
      </c>
      <c r="K597" t="n">
        <v>0</v>
      </c>
      <c r="L597" t="n">
        <v>0</v>
      </c>
      <c r="M597" t="n">
        <v>1</v>
      </c>
      <c r="N597" t="n">
        <v>0</v>
      </c>
      <c r="O597" t="n">
        <v>1</v>
      </c>
      <c r="P597" t="n">
        <v>0</v>
      </c>
      <c r="Q597" t="n">
        <v>0</v>
      </c>
      <c r="R597" t="n">
        <v>0</v>
      </c>
      <c r="S597" t="n">
        <v>0</v>
      </c>
      <c r="T597" t="n">
        <v>0</v>
      </c>
      <c r="U597" t="n">
        <v>0</v>
      </c>
      <c r="V597" t="n">
        <v>0</v>
      </c>
      <c r="W597" t="n">
        <v>0</v>
      </c>
      <c r="X597" t="n">
        <v>0</v>
      </c>
      <c r="Y597" t="n">
        <v>0</v>
      </c>
      <c r="Z597" t="n">
        <v>1</v>
      </c>
      <c r="AA597" t="n">
        <v>0</v>
      </c>
      <c r="AB597" t="n">
        <v>0</v>
      </c>
      <c r="AC597" t="n">
        <v>0</v>
      </c>
      <c r="AD597" t="n">
        <v>0</v>
      </c>
      <c r="AE597" t="n">
        <v>0</v>
      </c>
      <c r="AF597" t="n">
        <v>0</v>
      </c>
      <c r="AG597" t="n">
        <v>0</v>
      </c>
      <c r="AH597" t="n">
        <v>0</v>
      </c>
      <c r="AI597" t="n">
        <v>0</v>
      </c>
      <c r="AJ597" t="n">
        <v>0</v>
      </c>
      <c r="AK597" t="n">
        <v>0</v>
      </c>
      <c r="AL597" t="n">
        <v>0</v>
      </c>
      <c r="AM597" t="n">
        <v>0</v>
      </c>
      <c r="AN597" t="n">
        <v>0</v>
      </c>
      <c r="AO597" t="n">
        <v>0</v>
      </c>
      <c r="AP597" t="n">
        <v>0</v>
      </c>
      <c r="AQ597" t="n">
        <v>0</v>
      </c>
      <c r="AR597" t="n">
        <v>1</v>
      </c>
      <c r="AS597" t="n">
        <v>0</v>
      </c>
      <c r="AT597" t="n">
        <v>0</v>
      </c>
      <c r="AU597" s="63" t="n">
        <v>17</v>
      </c>
      <c r="AV597" s="64">
        <f>IFERROR(INDEX($B597:$AT597,1,'번호선택_참고표'!$C$55),0)+IFERROR(INDEX($B597:$AT597,1,'번호선택_참고표'!$D$55),0)+IFERROR(INDEX($B597:$AT597,1,'번호선택_참고표'!$E$55),0)+IFERROR(INDEX($B597:$AT597,1,'번호선택_참고표'!$F$55),0)+IFERROR(INDEX($B597:$AT597,1,'번호선택_참고표'!$G$55),0)+IFERROR(INDEX($B597:$AT597,1,'번호선택_참고표'!$H$55),0)</f>
        <v/>
      </c>
      <c r="AW597" s="64">
        <f>IF(OR('번호선택_참고표'!$C$55=$AU597,'번호선택_참고표'!$D$55=$AU597,'번호선택_참고표'!$E$55=$AU597,'번호선택_참고표'!$F$55=$AU597,'번호선택_참고표'!$G$55=$AU597,'번호선택_참고표'!$H$55=$AU597),1,0)</f>
        <v/>
      </c>
      <c r="AX597" s="64">
        <f>IF(AV597=6,6,IF(AND(AV597=5,AW597=1),5,IF(AND(AV597=5,AW597=0),4,IF(AV597=4,3,IF(AV597=3,2,0)))))</f>
        <v/>
      </c>
      <c r="AY597" s="64">
        <f>IF(AV597=6,"1등",IF(AND(AV597=5,AW597=1),"2등",IF(AND(AV597=5,AW597=0),"3등",IF(AV597=4,"4등",IF(AV597=3,"5등","-")))))</f>
        <v/>
      </c>
      <c r="AZ597" s="64">
        <f>AV597*10000+AW597*1000+ROW()</f>
        <v/>
      </c>
      <c r="BB597" s="63" t="inlineStr">
        <is>
          <t>3 4 12 14 25 43</t>
        </is>
      </c>
    </row>
    <row r="598">
      <c r="A598" s="64" t="n">
        <v>597</v>
      </c>
      <c r="B598" t="n">
        <v>0</v>
      </c>
      <c r="C598" t="n">
        <v>0</v>
      </c>
      <c r="D598" t="n">
        <v>0</v>
      </c>
      <c r="E598" t="n">
        <v>0</v>
      </c>
      <c r="F598" t="n">
        <v>0</v>
      </c>
      <c r="G598" t="n">
        <v>0</v>
      </c>
      <c r="H598" t="n">
        <v>0</v>
      </c>
      <c r="I598" t="n">
        <v>1</v>
      </c>
      <c r="J598" t="n">
        <v>0</v>
      </c>
      <c r="K598" t="n">
        <v>1</v>
      </c>
      <c r="L598" t="n">
        <v>0</v>
      </c>
      <c r="M598" t="n">
        <v>0</v>
      </c>
      <c r="N598" t="n">
        <v>0</v>
      </c>
      <c r="O598" t="n">
        <v>0</v>
      </c>
      <c r="P598" t="n">
        <v>0</v>
      </c>
      <c r="Q598" t="n">
        <v>0</v>
      </c>
      <c r="R598" t="n">
        <v>0</v>
      </c>
      <c r="S598" t="n">
        <v>0</v>
      </c>
      <c r="T598" t="n">
        <v>0</v>
      </c>
      <c r="U598" t="n">
        <v>0</v>
      </c>
      <c r="V598" t="n">
        <v>0</v>
      </c>
      <c r="W598" t="n">
        <v>0</v>
      </c>
      <c r="X598" t="n">
        <v>1</v>
      </c>
      <c r="Y598" t="n">
        <v>1</v>
      </c>
      <c r="Z598" t="n">
        <v>0</v>
      </c>
      <c r="AA598" t="n">
        <v>0</v>
      </c>
      <c r="AB598" t="n">
        <v>0</v>
      </c>
      <c r="AC598" t="n">
        <v>0</v>
      </c>
      <c r="AD598" t="n">
        <v>0</v>
      </c>
      <c r="AE598" t="n">
        <v>0</v>
      </c>
      <c r="AF598" t="n">
        <v>0</v>
      </c>
      <c r="AG598" t="n">
        <v>0</v>
      </c>
      <c r="AH598" t="n">
        <v>0</v>
      </c>
      <c r="AI598" t="n">
        <v>0</v>
      </c>
      <c r="AJ598" t="n">
        <v>1</v>
      </c>
      <c r="AK598" t="n">
        <v>0</v>
      </c>
      <c r="AL598" t="n">
        <v>0</v>
      </c>
      <c r="AM598" t="n">
        <v>0</v>
      </c>
      <c r="AN598" t="n">
        <v>0</v>
      </c>
      <c r="AO598" t="n">
        <v>0</v>
      </c>
      <c r="AP598" t="n">
        <v>0</v>
      </c>
      <c r="AQ598" t="n">
        <v>0</v>
      </c>
      <c r="AR598" t="n">
        <v>1</v>
      </c>
      <c r="AS598" t="n">
        <v>0</v>
      </c>
      <c r="AT598" t="n">
        <v>0</v>
      </c>
      <c r="AU598" s="63" t="n">
        <v>37</v>
      </c>
      <c r="AV598" s="64">
        <f>IFERROR(INDEX($B598:$AT598,1,'번호선택_참고표'!$C$55),0)+IFERROR(INDEX($B598:$AT598,1,'번호선택_참고표'!$D$55),0)+IFERROR(INDEX($B598:$AT598,1,'번호선택_참고표'!$E$55),0)+IFERROR(INDEX($B598:$AT598,1,'번호선택_참고표'!$F$55),0)+IFERROR(INDEX($B598:$AT598,1,'번호선택_참고표'!$G$55),0)+IFERROR(INDEX($B598:$AT598,1,'번호선택_참고표'!$H$55),0)</f>
        <v/>
      </c>
      <c r="AW598" s="64">
        <f>IF(OR('번호선택_참고표'!$C$55=$AU598,'번호선택_참고표'!$D$55=$AU598,'번호선택_참고표'!$E$55=$AU598,'번호선택_참고표'!$F$55=$AU598,'번호선택_참고표'!$G$55=$AU598,'번호선택_참고표'!$H$55=$AU598),1,0)</f>
        <v/>
      </c>
      <c r="AX598" s="64">
        <f>IF(AV598=6,6,IF(AND(AV598=5,AW598=1),5,IF(AND(AV598=5,AW598=0),4,IF(AV598=4,3,IF(AV598=3,2,0)))))</f>
        <v/>
      </c>
      <c r="AY598" s="64">
        <f>IF(AV598=6,"1등",IF(AND(AV598=5,AW598=1),"2등",IF(AND(AV598=5,AW598=0),"3등",IF(AV598=4,"4등",IF(AV598=3,"5등","-")))))</f>
        <v/>
      </c>
      <c r="AZ598" s="64">
        <f>AV598*10000+AW598*1000+ROW()</f>
        <v/>
      </c>
      <c r="BB598" s="63" t="inlineStr">
        <is>
          <t>8 10 23 24 35 43</t>
        </is>
      </c>
    </row>
    <row r="599">
      <c r="A599" s="64" t="n">
        <v>598</v>
      </c>
      <c r="B599" t="n">
        <v>0</v>
      </c>
      <c r="C599" t="n">
        <v>0</v>
      </c>
      <c r="D599" t="n">
        <v>0</v>
      </c>
      <c r="E599" t="n">
        <v>1</v>
      </c>
      <c r="F599" t="n">
        <v>0</v>
      </c>
      <c r="G599" t="n">
        <v>0</v>
      </c>
      <c r="H599" t="n">
        <v>0</v>
      </c>
      <c r="I599" t="n">
        <v>0</v>
      </c>
      <c r="J599" t="n">
        <v>0</v>
      </c>
      <c r="K599" t="n">
        <v>0</v>
      </c>
      <c r="L599" t="n">
        <v>0</v>
      </c>
      <c r="M599" t="n">
        <v>1</v>
      </c>
      <c r="N599" t="n">
        <v>0</v>
      </c>
      <c r="O599" t="n">
        <v>0</v>
      </c>
      <c r="P599" t="n">
        <v>0</v>
      </c>
      <c r="Q599" t="n">
        <v>0</v>
      </c>
      <c r="R599" t="n">
        <v>0</v>
      </c>
      <c r="S599" t="n">
        <v>0</v>
      </c>
      <c r="T599" t="n">
        <v>0</v>
      </c>
      <c r="U599" t="n">
        <v>0</v>
      </c>
      <c r="V599" t="n">
        <v>0</v>
      </c>
      <c r="W599" t="n">
        <v>0</v>
      </c>
      <c r="X599" t="n">
        <v>0</v>
      </c>
      <c r="Y599" t="n">
        <v>1</v>
      </c>
      <c r="Z599" t="n">
        <v>0</v>
      </c>
      <c r="AA599" t="n">
        <v>0</v>
      </c>
      <c r="AB599" t="n">
        <v>0</v>
      </c>
      <c r="AC599" t="n">
        <v>0</v>
      </c>
      <c r="AD599" t="n">
        <v>0</v>
      </c>
      <c r="AE599" t="n">
        <v>0</v>
      </c>
      <c r="AF599" t="n">
        <v>0</v>
      </c>
      <c r="AG599" t="n">
        <v>0</v>
      </c>
      <c r="AH599" t="n">
        <v>1</v>
      </c>
      <c r="AI599" t="n">
        <v>0</v>
      </c>
      <c r="AJ599" t="n">
        <v>0</v>
      </c>
      <c r="AK599" t="n">
        <v>0</v>
      </c>
      <c r="AL599" t="n">
        <v>0</v>
      </c>
      <c r="AM599" t="n">
        <v>1</v>
      </c>
      <c r="AN599" t="n">
        <v>0</v>
      </c>
      <c r="AO599" t="n">
        <v>0</v>
      </c>
      <c r="AP599" t="n">
        <v>0</v>
      </c>
      <c r="AQ599" t="n">
        <v>0</v>
      </c>
      <c r="AR599" t="n">
        <v>0</v>
      </c>
      <c r="AS599" t="n">
        <v>0</v>
      </c>
      <c r="AT599" t="n">
        <v>1</v>
      </c>
      <c r="AU599" s="63" t="n">
        <v>22</v>
      </c>
      <c r="AV599" s="64">
        <f>IFERROR(INDEX($B599:$AT599,1,'번호선택_참고표'!$C$55),0)+IFERROR(INDEX($B599:$AT599,1,'번호선택_참고표'!$D$55),0)+IFERROR(INDEX($B599:$AT599,1,'번호선택_참고표'!$E$55),0)+IFERROR(INDEX($B599:$AT599,1,'번호선택_참고표'!$F$55),0)+IFERROR(INDEX($B599:$AT599,1,'번호선택_참고표'!$G$55),0)+IFERROR(INDEX($B599:$AT599,1,'번호선택_참고표'!$H$55),0)</f>
        <v/>
      </c>
      <c r="AW599" s="64">
        <f>IF(OR('번호선택_참고표'!$C$55=$AU599,'번호선택_참고표'!$D$55=$AU599,'번호선택_참고표'!$E$55=$AU599,'번호선택_참고표'!$F$55=$AU599,'번호선택_참고표'!$G$55=$AU599,'번호선택_참고표'!$H$55=$AU599),1,0)</f>
        <v/>
      </c>
      <c r="AX599" s="64">
        <f>IF(AV599=6,6,IF(AND(AV599=5,AW599=1),5,IF(AND(AV599=5,AW599=0),4,IF(AV599=4,3,IF(AV599=3,2,0)))))</f>
        <v/>
      </c>
      <c r="AY599" s="64">
        <f>IF(AV599=6,"1등",IF(AND(AV599=5,AW599=1),"2등",IF(AND(AV599=5,AW599=0),"3등",IF(AV599=4,"4등",IF(AV599=3,"5등","-")))))</f>
        <v/>
      </c>
      <c r="AZ599" s="64">
        <f>AV599*10000+AW599*1000+ROW()</f>
        <v/>
      </c>
      <c r="BB599" s="63" t="inlineStr">
        <is>
          <t>4 12 24 33 38 45</t>
        </is>
      </c>
    </row>
    <row r="600">
      <c r="A600" s="64" t="n">
        <v>599</v>
      </c>
      <c r="B600" t="n">
        <v>0</v>
      </c>
      <c r="C600" t="n">
        <v>0</v>
      </c>
      <c r="D600" t="n">
        <v>0</v>
      </c>
      <c r="E600" t="n">
        <v>0</v>
      </c>
      <c r="F600" t="n">
        <v>1</v>
      </c>
      <c r="G600" t="n">
        <v>0</v>
      </c>
      <c r="H600" t="n">
        <v>0</v>
      </c>
      <c r="I600" t="n">
        <v>0</v>
      </c>
      <c r="J600" t="n">
        <v>0</v>
      </c>
      <c r="K600" t="n">
        <v>0</v>
      </c>
      <c r="L600" t="n">
        <v>0</v>
      </c>
      <c r="M600" t="n">
        <v>1</v>
      </c>
      <c r="N600" t="n">
        <v>0</v>
      </c>
      <c r="O600" t="n">
        <v>0</v>
      </c>
      <c r="P600" t="n">
        <v>0</v>
      </c>
      <c r="Q600" t="n">
        <v>0</v>
      </c>
      <c r="R600" t="n">
        <v>1</v>
      </c>
      <c r="S600" t="n">
        <v>0</v>
      </c>
      <c r="T600" t="n">
        <v>0</v>
      </c>
      <c r="U600" t="n">
        <v>0</v>
      </c>
      <c r="V600" t="n">
        <v>0</v>
      </c>
      <c r="W600" t="n">
        <v>0</v>
      </c>
      <c r="X600" t="n">
        <v>0</v>
      </c>
      <c r="Y600" t="n">
        <v>0</v>
      </c>
      <c r="Z600" t="n">
        <v>0</v>
      </c>
      <c r="AA600" t="n">
        <v>0</v>
      </c>
      <c r="AB600" t="n">
        <v>0</v>
      </c>
      <c r="AC600" t="n">
        <v>0</v>
      </c>
      <c r="AD600" t="n">
        <v>1</v>
      </c>
      <c r="AE600" t="n">
        <v>0</v>
      </c>
      <c r="AF600" t="n">
        <v>0</v>
      </c>
      <c r="AG600" t="n">
        <v>0</v>
      </c>
      <c r="AH600" t="n">
        <v>0</v>
      </c>
      <c r="AI600" t="n">
        <v>1</v>
      </c>
      <c r="AJ600" t="n">
        <v>1</v>
      </c>
      <c r="AK600" t="n">
        <v>0</v>
      </c>
      <c r="AL600" t="n">
        <v>0</v>
      </c>
      <c r="AM600" t="n">
        <v>0</v>
      </c>
      <c r="AN600" t="n">
        <v>0</v>
      </c>
      <c r="AO600" t="n">
        <v>0</v>
      </c>
      <c r="AP600" t="n">
        <v>0</v>
      </c>
      <c r="AQ600" t="n">
        <v>0</v>
      </c>
      <c r="AR600" t="n">
        <v>0</v>
      </c>
      <c r="AS600" t="n">
        <v>0</v>
      </c>
      <c r="AT600" t="n">
        <v>0</v>
      </c>
      <c r="AU600" s="63" t="n">
        <v>27</v>
      </c>
      <c r="AV600" s="64">
        <f>IFERROR(INDEX($B600:$AT600,1,'번호선택_참고표'!$C$55),0)+IFERROR(INDEX($B600:$AT600,1,'번호선택_참고표'!$D$55),0)+IFERROR(INDEX($B600:$AT600,1,'번호선택_참고표'!$E$55),0)+IFERROR(INDEX($B600:$AT600,1,'번호선택_참고표'!$F$55),0)+IFERROR(INDEX($B600:$AT600,1,'번호선택_참고표'!$G$55),0)+IFERROR(INDEX($B600:$AT600,1,'번호선택_참고표'!$H$55),0)</f>
        <v/>
      </c>
      <c r="AW600" s="64">
        <f>IF(OR('번호선택_참고표'!$C$55=$AU600,'번호선택_참고표'!$D$55=$AU600,'번호선택_참고표'!$E$55=$AU600,'번호선택_참고표'!$F$55=$AU600,'번호선택_참고표'!$G$55=$AU600,'번호선택_참고표'!$H$55=$AU600),1,0)</f>
        <v/>
      </c>
      <c r="AX600" s="64">
        <f>IF(AV600=6,6,IF(AND(AV600=5,AW600=1),5,IF(AND(AV600=5,AW600=0),4,IF(AV600=4,3,IF(AV600=3,2,0)))))</f>
        <v/>
      </c>
      <c r="AY600" s="64">
        <f>IF(AV600=6,"1등",IF(AND(AV600=5,AW600=1),"2등",IF(AND(AV600=5,AW600=0),"3등",IF(AV600=4,"4등",IF(AV600=3,"5등","-")))))</f>
        <v/>
      </c>
      <c r="AZ600" s="64">
        <f>AV600*10000+AW600*1000+ROW()</f>
        <v/>
      </c>
      <c r="BB600" s="63" t="inlineStr">
        <is>
          <t>5 12 17 29 34 35</t>
        </is>
      </c>
    </row>
    <row r="601">
      <c r="A601" s="64" t="n">
        <v>600</v>
      </c>
      <c r="B601" t="n">
        <v>0</v>
      </c>
      <c r="C601" t="n">
        <v>0</v>
      </c>
      <c r="D601" t="n">
        <v>0</v>
      </c>
      <c r="E601" t="n">
        <v>0</v>
      </c>
      <c r="F601" t="n">
        <v>1</v>
      </c>
      <c r="G601" t="n">
        <v>0</v>
      </c>
      <c r="H601" t="n">
        <v>0</v>
      </c>
      <c r="I601" t="n">
        <v>0</v>
      </c>
      <c r="J601" t="n">
        <v>0</v>
      </c>
      <c r="K601" t="n">
        <v>0</v>
      </c>
      <c r="L601" t="n">
        <v>1</v>
      </c>
      <c r="M601" t="n">
        <v>0</v>
      </c>
      <c r="N601" t="n">
        <v>0</v>
      </c>
      <c r="O601" t="n">
        <v>1</v>
      </c>
      <c r="P601" t="n">
        <v>0</v>
      </c>
      <c r="Q601" t="n">
        <v>0</v>
      </c>
      <c r="R601" t="n">
        <v>0</v>
      </c>
      <c r="S601" t="n">
        <v>0</v>
      </c>
      <c r="T601" t="n">
        <v>0</v>
      </c>
      <c r="U601" t="n">
        <v>0</v>
      </c>
      <c r="V601" t="n">
        <v>0</v>
      </c>
      <c r="W601" t="n">
        <v>0</v>
      </c>
      <c r="X601" t="n">
        <v>0</v>
      </c>
      <c r="Y601" t="n">
        <v>0</v>
      </c>
      <c r="Z601" t="n">
        <v>0</v>
      </c>
      <c r="AA601" t="n">
        <v>0</v>
      </c>
      <c r="AB601" t="n">
        <v>1</v>
      </c>
      <c r="AC601" t="n">
        <v>0</v>
      </c>
      <c r="AD601" t="n">
        <v>1</v>
      </c>
      <c r="AE601" t="n">
        <v>0</v>
      </c>
      <c r="AF601" t="n">
        <v>0</v>
      </c>
      <c r="AG601" t="n">
        <v>0</v>
      </c>
      <c r="AH601" t="n">
        <v>0</v>
      </c>
      <c r="AI601" t="n">
        <v>0</v>
      </c>
      <c r="AJ601" t="n">
        <v>0</v>
      </c>
      <c r="AK601" t="n">
        <v>1</v>
      </c>
      <c r="AL601" t="n">
        <v>0</v>
      </c>
      <c r="AM601" t="n">
        <v>0</v>
      </c>
      <c r="AN601" t="n">
        <v>0</v>
      </c>
      <c r="AO601" t="n">
        <v>0</v>
      </c>
      <c r="AP601" t="n">
        <v>0</v>
      </c>
      <c r="AQ601" t="n">
        <v>0</v>
      </c>
      <c r="AR601" t="n">
        <v>0</v>
      </c>
      <c r="AS601" t="n">
        <v>0</v>
      </c>
      <c r="AT601" t="n">
        <v>0</v>
      </c>
      <c r="AU601" s="63" t="n">
        <v>44</v>
      </c>
      <c r="AV601" s="64">
        <f>IFERROR(INDEX($B601:$AT601,1,'번호선택_참고표'!$C$55),0)+IFERROR(INDEX($B601:$AT601,1,'번호선택_참고표'!$D$55),0)+IFERROR(INDEX($B601:$AT601,1,'번호선택_참고표'!$E$55),0)+IFERROR(INDEX($B601:$AT601,1,'번호선택_참고표'!$F$55),0)+IFERROR(INDEX($B601:$AT601,1,'번호선택_참고표'!$G$55),0)+IFERROR(INDEX($B601:$AT601,1,'번호선택_참고표'!$H$55),0)</f>
        <v/>
      </c>
      <c r="AW601" s="64">
        <f>IF(OR('번호선택_참고표'!$C$55=$AU601,'번호선택_참고표'!$D$55=$AU601,'번호선택_참고표'!$E$55=$AU601,'번호선택_참고표'!$F$55=$AU601,'번호선택_참고표'!$G$55=$AU601,'번호선택_참고표'!$H$55=$AU601),1,0)</f>
        <v/>
      </c>
      <c r="AX601" s="64">
        <f>IF(AV601=6,6,IF(AND(AV601=5,AW601=1),5,IF(AND(AV601=5,AW601=0),4,IF(AV601=4,3,IF(AV601=3,2,0)))))</f>
        <v/>
      </c>
      <c r="AY601" s="64">
        <f>IF(AV601=6,"1등",IF(AND(AV601=5,AW601=1),"2등",IF(AND(AV601=5,AW601=0),"3등",IF(AV601=4,"4등",IF(AV601=3,"5등","-")))))</f>
        <v/>
      </c>
      <c r="AZ601" s="64">
        <f>AV601*10000+AW601*1000+ROW()</f>
        <v/>
      </c>
      <c r="BB601" s="63" t="inlineStr">
        <is>
          <t>5 11 14 27 29 36</t>
        </is>
      </c>
    </row>
    <row r="602">
      <c r="A602" s="64" t="n">
        <v>601</v>
      </c>
      <c r="B602" t="n">
        <v>0</v>
      </c>
      <c r="C602" t="n">
        <v>1</v>
      </c>
      <c r="D602" t="n">
        <v>0</v>
      </c>
      <c r="E602" t="n">
        <v>0</v>
      </c>
      <c r="F602" t="n">
        <v>0</v>
      </c>
      <c r="G602" t="n">
        <v>0</v>
      </c>
      <c r="H602" t="n">
        <v>0</v>
      </c>
      <c r="I602" t="n">
        <v>0</v>
      </c>
      <c r="J602" t="n">
        <v>0</v>
      </c>
      <c r="K602" t="n">
        <v>0</v>
      </c>
      <c r="L602" t="n">
        <v>0</v>
      </c>
      <c r="M602" t="n">
        <v>0</v>
      </c>
      <c r="N602" t="n">
        <v>0</v>
      </c>
      <c r="O602" t="n">
        <v>0</v>
      </c>
      <c r="P602" t="n">
        <v>0</v>
      </c>
      <c r="Q602" t="n">
        <v>1</v>
      </c>
      <c r="R602" t="n">
        <v>0</v>
      </c>
      <c r="S602" t="n">
        <v>0</v>
      </c>
      <c r="T602" t="n">
        <v>1</v>
      </c>
      <c r="U602" t="n">
        <v>0</v>
      </c>
      <c r="V602" t="n">
        <v>0</v>
      </c>
      <c r="W602" t="n">
        <v>0</v>
      </c>
      <c r="X602" t="n">
        <v>0</v>
      </c>
      <c r="Y602" t="n">
        <v>0</v>
      </c>
      <c r="Z602" t="n">
        <v>0</v>
      </c>
      <c r="AA602" t="n">
        <v>0</v>
      </c>
      <c r="AB602" t="n">
        <v>0</v>
      </c>
      <c r="AC602" t="n">
        <v>0</v>
      </c>
      <c r="AD602" t="n">
        <v>0</v>
      </c>
      <c r="AE602" t="n">
        <v>0</v>
      </c>
      <c r="AF602" t="n">
        <v>1</v>
      </c>
      <c r="AG602" t="n">
        <v>0</v>
      </c>
      <c r="AH602" t="n">
        <v>0</v>
      </c>
      <c r="AI602" t="n">
        <v>1</v>
      </c>
      <c r="AJ602" t="n">
        <v>1</v>
      </c>
      <c r="AK602" t="n">
        <v>0</v>
      </c>
      <c r="AL602" t="n">
        <v>0</v>
      </c>
      <c r="AM602" t="n">
        <v>0</v>
      </c>
      <c r="AN602" t="n">
        <v>0</v>
      </c>
      <c r="AO602" t="n">
        <v>0</v>
      </c>
      <c r="AP602" t="n">
        <v>0</v>
      </c>
      <c r="AQ602" t="n">
        <v>0</v>
      </c>
      <c r="AR602" t="n">
        <v>0</v>
      </c>
      <c r="AS602" t="n">
        <v>0</v>
      </c>
      <c r="AT602" t="n">
        <v>0</v>
      </c>
      <c r="AU602" s="63" t="n">
        <v>37</v>
      </c>
      <c r="AV602" s="64">
        <f>IFERROR(INDEX($B602:$AT602,1,'번호선택_참고표'!$C$55),0)+IFERROR(INDEX($B602:$AT602,1,'번호선택_참고표'!$D$55),0)+IFERROR(INDEX($B602:$AT602,1,'번호선택_참고표'!$E$55),0)+IFERROR(INDEX($B602:$AT602,1,'번호선택_참고표'!$F$55),0)+IFERROR(INDEX($B602:$AT602,1,'번호선택_참고표'!$G$55),0)+IFERROR(INDEX($B602:$AT602,1,'번호선택_참고표'!$H$55),0)</f>
        <v/>
      </c>
      <c r="AW602" s="64">
        <f>IF(OR('번호선택_참고표'!$C$55=$AU602,'번호선택_참고표'!$D$55=$AU602,'번호선택_참고표'!$E$55=$AU602,'번호선택_참고표'!$F$55=$AU602,'번호선택_참고표'!$G$55=$AU602,'번호선택_참고표'!$H$55=$AU602),1,0)</f>
        <v/>
      </c>
      <c r="AX602" s="64">
        <f>IF(AV602=6,6,IF(AND(AV602=5,AW602=1),5,IF(AND(AV602=5,AW602=0),4,IF(AV602=4,3,IF(AV602=3,2,0)))))</f>
        <v/>
      </c>
      <c r="AY602" s="64">
        <f>IF(AV602=6,"1등",IF(AND(AV602=5,AW602=1),"2등",IF(AND(AV602=5,AW602=0),"3등",IF(AV602=4,"4등",IF(AV602=3,"5등","-")))))</f>
        <v/>
      </c>
      <c r="AZ602" s="64">
        <f>AV602*10000+AW602*1000+ROW()</f>
        <v/>
      </c>
      <c r="BB602" s="63" t="inlineStr">
        <is>
          <t>2 16 19 31 34 35</t>
        </is>
      </c>
    </row>
    <row r="603">
      <c r="A603" s="64" t="n">
        <v>602</v>
      </c>
      <c r="B603" t="n">
        <v>0</v>
      </c>
      <c r="C603" t="n">
        <v>0</v>
      </c>
      <c r="D603" t="n">
        <v>0</v>
      </c>
      <c r="E603" t="n">
        <v>0</v>
      </c>
      <c r="F603" t="n">
        <v>0</v>
      </c>
      <c r="G603" t="n">
        <v>0</v>
      </c>
      <c r="H603" t="n">
        <v>0</v>
      </c>
      <c r="I603" t="n">
        <v>0</v>
      </c>
      <c r="J603" t="n">
        <v>0</v>
      </c>
      <c r="K603" t="n">
        <v>0</v>
      </c>
      <c r="L603" t="n">
        <v>0</v>
      </c>
      <c r="M603" t="n">
        <v>0</v>
      </c>
      <c r="N603" t="n">
        <v>1</v>
      </c>
      <c r="O603" t="n">
        <v>1</v>
      </c>
      <c r="P603" t="n">
        <v>0</v>
      </c>
      <c r="Q603" t="n">
        <v>0</v>
      </c>
      <c r="R603" t="n">
        <v>0</v>
      </c>
      <c r="S603" t="n">
        <v>0</v>
      </c>
      <c r="T603" t="n">
        <v>0</v>
      </c>
      <c r="U603" t="n">
        <v>0</v>
      </c>
      <c r="V603" t="n">
        <v>0</v>
      </c>
      <c r="W603" t="n">
        <v>1</v>
      </c>
      <c r="X603" t="n">
        <v>0</v>
      </c>
      <c r="Y603" t="n">
        <v>0</v>
      </c>
      <c r="Z603" t="n">
        <v>0</v>
      </c>
      <c r="AA603" t="n">
        <v>0</v>
      </c>
      <c r="AB603" t="n">
        <v>1</v>
      </c>
      <c r="AC603" t="n">
        <v>0</v>
      </c>
      <c r="AD603" t="n">
        <v>0</v>
      </c>
      <c r="AE603" t="n">
        <v>1</v>
      </c>
      <c r="AF603" t="n">
        <v>0</v>
      </c>
      <c r="AG603" t="n">
        <v>0</v>
      </c>
      <c r="AH603" t="n">
        <v>0</v>
      </c>
      <c r="AI603" t="n">
        <v>0</v>
      </c>
      <c r="AJ603" t="n">
        <v>0</v>
      </c>
      <c r="AK603" t="n">
        <v>0</v>
      </c>
      <c r="AL603" t="n">
        <v>0</v>
      </c>
      <c r="AM603" t="n">
        <v>1</v>
      </c>
      <c r="AN603" t="n">
        <v>0</v>
      </c>
      <c r="AO603" t="n">
        <v>0</v>
      </c>
      <c r="AP603" t="n">
        <v>0</v>
      </c>
      <c r="AQ603" t="n">
        <v>0</v>
      </c>
      <c r="AR603" t="n">
        <v>0</v>
      </c>
      <c r="AS603" t="n">
        <v>0</v>
      </c>
      <c r="AT603" t="n">
        <v>0</v>
      </c>
      <c r="AU603" s="63" t="n">
        <v>2</v>
      </c>
      <c r="AV603" s="64">
        <f>IFERROR(INDEX($B603:$AT603,1,'번호선택_참고표'!$C$55),0)+IFERROR(INDEX($B603:$AT603,1,'번호선택_참고표'!$D$55),0)+IFERROR(INDEX($B603:$AT603,1,'번호선택_참고표'!$E$55),0)+IFERROR(INDEX($B603:$AT603,1,'번호선택_참고표'!$F$55),0)+IFERROR(INDEX($B603:$AT603,1,'번호선택_참고표'!$G$55),0)+IFERROR(INDEX($B603:$AT603,1,'번호선택_참고표'!$H$55),0)</f>
        <v/>
      </c>
      <c r="AW603" s="64">
        <f>IF(OR('번호선택_참고표'!$C$55=$AU603,'번호선택_참고표'!$D$55=$AU603,'번호선택_참고표'!$E$55=$AU603,'번호선택_참고표'!$F$55=$AU603,'번호선택_참고표'!$G$55=$AU603,'번호선택_참고표'!$H$55=$AU603),1,0)</f>
        <v/>
      </c>
      <c r="AX603" s="64">
        <f>IF(AV603=6,6,IF(AND(AV603=5,AW603=1),5,IF(AND(AV603=5,AW603=0),4,IF(AV603=4,3,IF(AV603=3,2,0)))))</f>
        <v/>
      </c>
      <c r="AY603" s="64">
        <f>IF(AV603=6,"1등",IF(AND(AV603=5,AW603=1),"2등",IF(AND(AV603=5,AW603=0),"3등",IF(AV603=4,"4등",IF(AV603=3,"5등","-")))))</f>
        <v/>
      </c>
      <c r="AZ603" s="64">
        <f>AV603*10000+AW603*1000+ROW()</f>
        <v/>
      </c>
      <c r="BB603" s="63" t="inlineStr">
        <is>
          <t>13 14 22 27 30 38</t>
        </is>
      </c>
    </row>
    <row r="604">
      <c r="A604" s="64" t="n">
        <v>603</v>
      </c>
      <c r="B604" t="n">
        <v>0</v>
      </c>
      <c r="C604" t="n">
        <v>1</v>
      </c>
      <c r="D604" t="n">
        <v>0</v>
      </c>
      <c r="E604" t="n">
        <v>0</v>
      </c>
      <c r="F604" t="n">
        <v>0</v>
      </c>
      <c r="G604" t="n">
        <v>0</v>
      </c>
      <c r="H604" t="n">
        <v>0</v>
      </c>
      <c r="I604" t="n">
        <v>0</v>
      </c>
      <c r="J604" t="n">
        <v>0</v>
      </c>
      <c r="K604" t="n">
        <v>0</v>
      </c>
      <c r="L604" t="n">
        <v>0</v>
      </c>
      <c r="M604" t="n">
        <v>0</v>
      </c>
      <c r="N604" t="n">
        <v>0</v>
      </c>
      <c r="O604" t="n">
        <v>0</v>
      </c>
      <c r="P604" t="n">
        <v>0</v>
      </c>
      <c r="Q604" t="n">
        <v>0</v>
      </c>
      <c r="R604" t="n">
        <v>0</v>
      </c>
      <c r="S604" t="n">
        <v>0</v>
      </c>
      <c r="T604" t="n">
        <v>1</v>
      </c>
      <c r="U604" t="n">
        <v>0</v>
      </c>
      <c r="V604" t="n">
        <v>0</v>
      </c>
      <c r="W604" t="n">
        <v>0</v>
      </c>
      <c r="X604" t="n">
        <v>0</v>
      </c>
      <c r="Y604" t="n">
        <v>0</v>
      </c>
      <c r="Z604" t="n">
        <v>1</v>
      </c>
      <c r="AA604" t="n">
        <v>1</v>
      </c>
      <c r="AB604" t="n">
        <v>1</v>
      </c>
      <c r="AC604" t="n">
        <v>0</v>
      </c>
      <c r="AD604" t="n">
        <v>0</v>
      </c>
      <c r="AE604" t="n">
        <v>0</v>
      </c>
      <c r="AF604" t="n">
        <v>0</v>
      </c>
      <c r="AG604" t="n">
        <v>0</v>
      </c>
      <c r="AH604" t="n">
        <v>0</v>
      </c>
      <c r="AI604" t="n">
        <v>0</v>
      </c>
      <c r="AJ604" t="n">
        <v>0</v>
      </c>
      <c r="AK604" t="n">
        <v>0</v>
      </c>
      <c r="AL604" t="n">
        <v>0</v>
      </c>
      <c r="AM604" t="n">
        <v>0</v>
      </c>
      <c r="AN604" t="n">
        <v>0</v>
      </c>
      <c r="AO604" t="n">
        <v>0</v>
      </c>
      <c r="AP604" t="n">
        <v>0</v>
      </c>
      <c r="AQ604" t="n">
        <v>0</v>
      </c>
      <c r="AR604" t="n">
        <v>1</v>
      </c>
      <c r="AS604" t="n">
        <v>0</v>
      </c>
      <c r="AT604" t="n">
        <v>0</v>
      </c>
      <c r="AU604" s="63" t="n">
        <v>28</v>
      </c>
      <c r="AV604" s="64">
        <f>IFERROR(INDEX($B604:$AT604,1,'번호선택_참고표'!$C$55),0)+IFERROR(INDEX($B604:$AT604,1,'번호선택_참고표'!$D$55),0)+IFERROR(INDEX($B604:$AT604,1,'번호선택_참고표'!$E$55),0)+IFERROR(INDEX($B604:$AT604,1,'번호선택_참고표'!$F$55),0)+IFERROR(INDEX($B604:$AT604,1,'번호선택_참고표'!$G$55),0)+IFERROR(INDEX($B604:$AT604,1,'번호선택_참고표'!$H$55),0)</f>
        <v/>
      </c>
      <c r="AW604" s="64">
        <f>IF(OR('번호선택_참고표'!$C$55=$AU604,'번호선택_참고표'!$D$55=$AU604,'번호선택_참고표'!$E$55=$AU604,'번호선택_참고표'!$F$55=$AU604,'번호선택_참고표'!$G$55=$AU604,'번호선택_참고표'!$H$55=$AU604),1,0)</f>
        <v/>
      </c>
      <c r="AX604" s="64">
        <f>IF(AV604=6,6,IF(AND(AV604=5,AW604=1),5,IF(AND(AV604=5,AW604=0),4,IF(AV604=4,3,IF(AV604=3,2,0)))))</f>
        <v/>
      </c>
      <c r="AY604" s="64">
        <f>IF(AV604=6,"1등",IF(AND(AV604=5,AW604=1),"2등",IF(AND(AV604=5,AW604=0),"3등",IF(AV604=4,"4등",IF(AV604=3,"5등","-")))))</f>
        <v/>
      </c>
      <c r="AZ604" s="64">
        <f>AV604*10000+AW604*1000+ROW()</f>
        <v/>
      </c>
      <c r="BB604" s="63" t="inlineStr">
        <is>
          <t>2 19 25 26 27 43</t>
        </is>
      </c>
    </row>
    <row r="605">
      <c r="A605" s="64" t="n">
        <v>604</v>
      </c>
      <c r="B605" t="n">
        <v>0</v>
      </c>
      <c r="C605" t="n">
        <v>1</v>
      </c>
      <c r="D605" t="n">
        <v>0</v>
      </c>
      <c r="E605" t="n">
        <v>0</v>
      </c>
      <c r="F605" t="n">
        <v>0</v>
      </c>
      <c r="G605" t="n">
        <v>1</v>
      </c>
      <c r="H605" t="n">
        <v>0</v>
      </c>
      <c r="I605" t="n">
        <v>0</v>
      </c>
      <c r="J605" t="n">
        <v>0</v>
      </c>
      <c r="K605" t="n">
        <v>0</v>
      </c>
      <c r="L605" t="n">
        <v>0</v>
      </c>
      <c r="M605" t="n">
        <v>0</v>
      </c>
      <c r="N605" t="n">
        <v>0</v>
      </c>
      <c r="O605" t="n">
        <v>0</v>
      </c>
      <c r="P605" t="n">
        <v>0</v>
      </c>
      <c r="Q605" t="n">
        <v>0</v>
      </c>
      <c r="R605" t="n">
        <v>0</v>
      </c>
      <c r="S605" t="n">
        <v>1</v>
      </c>
      <c r="T605" t="n">
        <v>0</v>
      </c>
      <c r="U605" t="n">
        <v>0</v>
      </c>
      <c r="V605" t="n">
        <v>1</v>
      </c>
      <c r="W605" t="n">
        <v>0</v>
      </c>
      <c r="X605" t="n">
        <v>0</v>
      </c>
      <c r="Y605" t="n">
        <v>0</v>
      </c>
      <c r="Z605" t="n">
        <v>0</v>
      </c>
      <c r="AA605" t="n">
        <v>0</v>
      </c>
      <c r="AB605" t="n">
        <v>0</v>
      </c>
      <c r="AC605" t="n">
        <v>0</v>
      </c>
      <c r="AD605" t="n">
        <v>0</v>
      </c>
      <c r="AE605" t="n">
        <v>0</v>
      </c>
      <c r="AF605" t="n">
        <v>0</v>
      </c>
      <c r="AG605" t="n">
        <v>0</v>
      </c>
      <c r="AH605" t="n">
        <v>1</v>
      </c>
      <c r="AI605" t="n">
        <v>1</v>
      </c>
      <c r="AJ605" t="n">
        <v>0</v>
      </c>
      <c r="AK605" t="n">
        <v>0</v>
      </c>
      <c r="AL605" t="n">
        <v>0</v>
      </c>
      <c r="AM605" t="n">
        <v>0</v>
      </c>
      <c r="AN605" t="n">
        <v>0</v>
      </c>
      <c r="AO605" t="n">
        <v>0</v>
      </c>
      <c r="AP605" t="n">
        <v>0</v>
      </c>
      <c r="AQ605" t="n">
        <v>0</v>
      </c>
      <c r="AR605" t="n">
        <v>0</v>
      </c>
      <c r="AS605" t="n">
        <v>0</v>
      </c>
      <c r="AT605" t="n">
        <v>0</v>
      </c>
      <c r="AU605" s="63" t="n">
        <v>30</v>
      </c>
      <c r="AV605" s="64">
        <f>IFERROR(INDEX($B605:$AT605,1,'번호선택_참고표'!$C$55),0)+IFERROR(INDEX($B605:$AT605,1,'번호선택_참고표'!$D$55),0)+IFERROR(INDEX($B605:$AT605,1,'번호선택_참고표'!$E$55),0)+IFERROR(INDEX($B605:$AT605,1,'번호선택_참고표'!$F$55),0)+IFERROR(INDEX($B605:$AT605,1,'번호선택_참고표'!$G$55),0)+IFERROR(INDEX($B605:$AT605,1,'번호선택_참고표'!$H$55),0)</f>
        <v/>
      </c>
      <c r="AW605" s="64">
        <f>IF(OR('번호선택_참고표'!$C$55=$AU605,'번호선택_참고표'!$D$55=$AU605,'번호선택_참고표'!$E$55=$AU605,'번호선택_참고표'!$F$55=$AU605,'번호선택_참고표'!$G$55=$AU605,'번호선택_참고표'!$H$55=$AU605),1,0)</f>
        <v/>
      </c>
      <c r="AX605" s="64">
        <f>IF(AV605=6,6,IF(AND(AV605=5,AW605=1),5,IF(AND(AV605=5,AW605=0),4,IF(AV605=4,3,IF(AV605=3,2,0)))))</f>
        <v/>
      </c>
      <c r="AY605" s="64">
        <f>IF(AV605=6,"1등",IF(AND(AV605=5,AW605=1),"2등",IF(AND(AV605=5,AW605=0),"3등",IF(AV605=4,"4등",IF(AV605=3,"5등","-")))))</f>
        <v/>
      </c>
      <c r="AZ605" s="64">
        <f>AV605*10000+AW605*1000+ROW()</f>
        <v/>
      </c>
      <c r="BB605" s="63" t="inlineStr">
        <is>
          <t>2 6 18 21 33 34</t>
        </is>
      </c>
    </row>
    <row r="606">
      <c r="A606" s="64" t="n">
        <v>605</v>
      </c>
      <c r="B606" t="n">
        <v>1</v>
      </c>
      <c r="C606" t="n">
        <v>1</v>
      </c>
      <c r="D606" t="n">
        <v>0</v>
      </c>
      <c r="E606" t="n">
        <v>0</v>
      </c>
      <c r="F606" t="n">
        <v>0</v>
      </c>
      <c r="G606" t="n">
        <v>0</v>
      </c>
      <c r="H606" t="n">
        <v>1</v>
      </c>
      <c r="I606" t="n">
        <v>0</v>
      </c>
      <c r="J606" t="n">
        <v>1</v>
      </c>
      <c r="K606" t="n">
        <v>1</v>
      </c>
      <c r="L606" t="n">
        <v>0</v>
      </c>
      <c r="M606" t="n">
        <v>0</v>
      </c>
      <c r="N606" t="n">
        <v>0</v>
      </c>
      <c r="O606" t="n">
        <v>0</v>
      </c>
      <c r="P606" t="n">
        <v>0</v>
      </c>
      <c r="Q606" t="n">
        <v>0</v>
      </c>
      <c r="R606" t="n">
        <v>0</v>
      </c>
      <c r="S606" t="n">
        <v>0</v>
      </c>
      <c r="T606" t="n">
        <v>0</v>
      </c>
      <c r="U606" t="n">
        <v>0</v>
      </c>
      <c r="V606" t="n">
        <v>0</v>
      </c>
      <c r="W606" t="n">
        <v>0</v>
      </c>
      <c r="X606" t="n">
        <v>0</v>
      </c>
      <c r="Y606" t="n">
        <v>0</v>
      </c>
      <c r="Z606" t="n">
        <v>0</v>
      </c>
      <c r="AA606" t="n">
        <v>0</v>
      </c>
      <c r="AB606" t="n">
        <v>0</v>
      </c>
      <c r="AC606" t="n">
        <v>0</v>
      </c>
      <c r="AD606" t="n">
        <v>0</v>
      </c>
      <c r="AE606" t="n">
        <v>0</v>
      </c>
      <c r="AF606" t="n">
        <v>0</v>
      </c>
      <c r="AG606" t="n">
        <v>0</v>
      </c>
      <c r="AH606" t="n">
        <v>0</v>
      </c>
      <c r="AI606" t="n">
        <v>0</v>
      </c>
      <c r="AJ606" t="n">
        <v>0</v>
      </c>
      <c r="AK606" t="n">
        <v>0</v>
      </c>
      <c r="AL606" t="n">
        <v>0</v>
      </c>
      <c r="AM606" t="n">
        <v>1</v>
      </c>
      <c r="AN606" t="n">
        <v>0</v>
      </c>
      <c r="AO606" t="n">
        <v>0</v>
      </c>
      <c r="AP606" t="n">
        <v>0</v>
      </c>
      <c r="AQ606" t="n">
        <v>0</v>
      </c>
      <c r="AR606" t="n">
        <v>0</v>
      </c>
      <c r="AS606" t="n">
        <v>0</v>
      </c>
      <c r="AT606" t="n">
        <v>0</v>
      </c>
      <c r="AU606" s="63" t="n">
        <v>42</v>
      </c>
      <c r="AV606" s="64">
        <f>IFERROR(INDEX($B606:$AT606,1,'번호선택_참고표'!$C$55),0)+IFERROR(INDEX($B606:$AT606,1,'번호선택_참고표'!$D$55),0)+IFERROR(INDEX($B606:$AT606,1,'번호선택_참고표'!$E$55),0)+IFERROR(INDEX($B606:$AT606,1,'번호선택_참고표'!$F$55),0)+IFERROR(INDEX($B606:$AT606,1,'번호선택_참고표'!$G$55),0)+IFERROR(INDEX($B606:$AT606,1,'번호선택_참고표'!$H$55),0)</f>
        <v/>
      </c>
      <c r="AW606" s="64">
        <f>IF(OR('번호선택_참고표'!$C$55=$AU606,'번호선택_참고표'!$D$55=$AU606,'번호선택_참고표'!$E$55=$AU606,'번호선택_참고표'!$F$55=$AU606,'번호선택_참고표'!$G$55=$AU606,'번호선택_참고표'!$H$55=$AU606),1,0)</f>
        <v/>
      </c>
      <c r="AX606" s="64">
        <f>IF(AV606=6,6,IF(AND(AV606=5,AW606=1),5,IF(AND(AV606=5,AW606=0),4,IF(AV606=4,3,IF(AV606=3,2,0)))))</f>
        <v/>
      </c>
      <c r="AY606" s="64">
        <f>IF(AV606=6,"1등",IF(AND(AV606=5,AW606=1),"2등",IF(AND(AV606=5,AW606=0),"3등",IF(AV606=4,"4등",IF(AV606=3,"5등","-")))))</f>
        <v/>
      </c>
      <c r="AZ606" s="64">
        <f>AV606*10000+AW606*1000+ROW()</f>
        <v/>
      </c>
      <c r="BB606" s="63" t="inlineStr">
        <is>
          <t>1 2 7 9 10 38</t>
        </is>
      </c>
    </row>
    <row r="607">
      <c r="A607" s="64" t="n">
        <v>606</v>
      </c>
      <c r="B607" t="n">
        <v>1</v>
      </c>
      <c r="C607" t="n">
        <v>0</v>
      </c>
      <c r="D607" t="n">
        <v>0</v>
      </c>
      <c r="E607" t="n">
        <v>0</v>
      </c>
      <c r="F607" t="n">
        <v>1</v>
      </c>
      <c r="G607" t="n">
        <v>1</v>
      </c>
      <c r="H607" t="n">
        <v>0</v>
      </c>
      <c r="I607" t="n">
        <v>0</v>
      </c>
      <c r="J607" t="n">
        <v>0</v>
      </c>
      <c r="K607" t="n">
        <v>0</v>
      </c>
      <c r="L607" t="n">
        <v>0</v>
      </c>
      <c r="M607" t="n">
        <v>0</v>
      </c>
      <c r="N607" t="n">
        <v>0</v>
      </c>
      <c r="O607" t="n">
        <v>1</v>
      </c>
      <c r="P607" t="n">
        <v>0</v>
      </c>
      <c r="Q607" t="n">
        <v>0</v>
      </c>
      <c r="R607" t="n">
        <v>0</v>
      </c>
      <c r="S607" t="n">
        <v>0</v>
      </c>
      <c r="T607" t="n">
        <v>0</v>
      </c>
      <c r="U607" t="n">
        <v>1</v>
      </c>
      <c r="V607" t="n">
        <v>0</v>
      </c>
      <c r="W607" t="n">
        <v>0</v>
      </c>
      <c r="X607" t="n">
        <v>0</v>
      </c>
      <c r="Y607" t="n">
        <v>0</v>
      </c>
      <c r="Z607" t="n">
        <v>0</v>
      </c>
      <c r="AA607" t="n">
        <v>0</v>
      </c>
      <c r="AB607" t="n">
        <v>0</v>
      </c>
      <c r="AC607" t="n">
        <v>0</v>
      </c>
      <c r="AD607" t="n">
        <v>0</v>
      </c>
      <c r="AE607" t="n">
        <v>0</v>
      </c>
      <c r="AF607" t="n">
        <v>0</v>
      </c>
      <c r="AG607" t="n">
        <v>0</v>
      </c>
      <c r="AH607" t="n">
        <v>0</v>
      </c>
      <c r="AI607" t="n">
        <v>0</v>
      </c>
      <c r="AJ607" t="n">
        <v>0</v>
      </c>
      <c r="AK607" t="n">
        <v>0</v>
      </c>
      <c r="AL607" t="n">
        <v>0</v>
      </c>
      <c r="AM607" t="n">
        <v>0</v>
      </c>
      <c r="AN607" t="n">
        <v>1</v>
      </c>
      <c r="AO607" t="n">
        <v>0</v>
      </c>
      <c r="AP607" t="n">
        <v>0</v>
      </c>
      <c r="AQ607" t="n">
        <v>0</v>
      </c>
      <c r="AR607" t="n">
        <v>0</v>
      </c>
      <c r="AS607" t="n">
        <v>0</v>
      </c>
      <c r="AT607" t="n">
        <v>0</v>
      </c>
      <c r="AU607" s="63" t="n">
        <v>22</v>
      </c>
      <c r="AV607" s="64">
        <f>IFERROR(INDEX($B607:$AT607,1,'번호선택_참고표'!$C$55),0)+IFERROR(INDEX($B607:$AT607,1,'번호선택_참고표'!$D$55),0)+IFERROR(INDEX($B607:$AT607,1,'번호선택_참고표'!$E$55),0)+IFERROR(INDEX($B607:$AT607,1,'번호선택_참고표'!$F$55),0)+IFERROR(INDEX($B607:$AT607,1,'번호선택_참고표'!$G$55),0)+IFERROR(INDEX($B607:$AT607,1,'번호선택_참고표'!$H$55),0)</f>
        <v/>
      </c>
      <c r="AW607" s="64">
        <f>IF(OR('번호선택_참고표'!$C$55=$AU607,'번호선택_참고표'!$D$55=$AU607,'번호선택_참고표'!$E$55=$AU607,'번호선택_참고표'!$F$55=$AU607,'번호선택_참고표'!$G$55=$AU607,'번호선택_참고표'!$H$55=$AU607),1,0)</f>
        <v/>
      </c>
      <c r="AX607" s="64">
        <f>IF(AV607=6,6,IF(AND(AV607=5,AW607=1),5,IF(AND(AV607=5,AW607=0),4,IF(AV607=4,3,IF(AV607=3,2,0)))))</f>
        <v/>
      </c>
      <c r="AY607" s="64">
        <f>IF(AV607=6,"1등",IF(AND(AV607=5,AW607=1),"2등",IF(AND(AV607=5,AW607=0),"3등",IF(AV607=4,"4등",IF(AV607=3,"5등","-")))))</f>
        <v/>
      </c>
      <c r="AZ607" s="64">
        <f>AV607*10000+AW607*1000+ROW()</f>
        <v/>
      </c>
      <c r="BB607" s="63" t="inlineStr">
        <is>
          <t>1 5 6 14 20 39</t>
        </is>
      </c>
    </row>
    <row r="608">
      <c r="A608" s="64" t="n">
        <v>607</v>
      </c>
      <c r="B608" t="n">
        <v>0</v>
      </c>
      <c r="C608" t="n">
        <v>0</v>
      </c>
      <c r="D608" t="n">
        <v>0</v>
      </c>
      <c r="E608" t="n">
        <v>0</v>
      </c>
      <c r="F608" t="n">
        <v>0</v>
      </c>
      <c r="G608" t="n">
        <v>0</v>
      </c>
      <c r="H608" t="n">
        <v>0</v>
      </c>
      <c r="I608" t="n">
        <v>1</v>
      </c>
      <c r="J608" t="n">
        <v>0</v>
      </c>
      <c r="K608" t="n">
        <v>0</v>
      </c>
      <c r="L608" t="n">
        <v>0</v>
      </c>
      <c r="M608" t="n">
        <v>0</v>
      </c>
      <c r="N608" t="n">
        <v>0</v>
      </c>
      <c r="O608" t="n">
        <v>1</v>
      </c>
      <c r="P608" t="n">
        <v>0</v>
      </c>
      <c r="Q608" t="n">
        <v>0</v>
      </c>
      <c r="R608" t="n">
        <v>0</v>
      </c>
      <c r="S608" t="n">
        <v>0</v>
      </c>
      <c r="T608" t="n">
        <v>0</v>
      </c>
      <c r="U608" t="n">
        <v>0</v>
      </c>
      <c r="V608" t="n">
        <v>0</v>
      </c>
      <c r="W608" t="n">
        <v>0</v>
      </c>
      <c r="X608" t="n">
        <v>1</v>
      </c>
      <c r="Y608" t="n">
        <v>0</v>
      </c>
      <c r="Z608" t="n">
        <v>0</v>
      </c>
      <c r="AA608" t="n">
        <v>0</v>
      </c>
      <c r="AB608" t="n">
        <v>0</v>
      </c>
      <c r="AC608" t="n">
        <v>0</v>
      </c>
      <c r="AD608" t="n">
        <v>0</v>
      </c>
      <c r="AE608" t="n">
        <v>0</v>
      </c>
      <c r="AF608" t="n">
        <v>0</v>
      </c>
      <c r="AG608" t="n">
        <v>0</v>
      </c>
      <c r="AH608" t="n">
        <v>0</v>
      </c>
      <c r="AI608" t="n">
        <v>0</v>
      </c>
      <c r="AJ608" t="n">
        <v>0</v>
      </c>
      <c r="AK608" t="n">
        <v>1</v>
      </c>
      <c r="AL608" t="n">
        <v>0</v>
      </c>
      <c r="AM608" t="n">
        <v>1</v>
      </c>
      <c r="AN608" t="n">
        <v>1</v>
      </c>
      <c r="AO608" t="n">
        <v>0</v>
      </c>
      <c r="AP608" t="n">
        <v>0</v>
      </c>
      <c r="AQ608" t="n">
        <v>0</v>
      </c>
      <c r="AR608" t="n">
        <v>0</v>
      </c>
      <c r="AS608" t="n">
        <v>0</v>
      </c>
      <c r="AT608" t="n">
        <v>0</v>
      </c>
      <c r="AU608" s="63" t="n">
        <v>13</v>
      </c>
      <c r="AV608" s="64">
        <f>IFERROR(INDEX($B608:$AT608,1,'번호선택_참고표'!$C$55),0)+IFERROR(INDEX($B608:$AT608,1,'번호선택_참고표'!$D$55),0)+IFERROR(INDEX($B608:$AT608,1,'번호선택_참고표'!$E$55),0)+IFERROR(INDEX($B608:$AT608,1,'번호선택_참고표'!$F$55),0)+IFERROR(INDEX($B608:$AT608,1,'번호선택_참고표'!$G$55),0)+IFERROR(INDEX($B608:$AT608,1,'번호선택_참고표'!$H$55),0)</f>
        <v/>
      </c>
      <c r="AW608" s="64">
        <f>IF(OR('번호선택_참고표'!$C$55=$AU608,'번호선택_참고표'!$D$55=$AU608,'번호선택_참고표'!$E$55=$AU608,'번호선택_참고표'!$F$55=$AU608,'번호선택_참고표'!$G$55=$AU608,'번호선택_참고표'!$H$55=$AU608),1,0)</f>
        <v/>
      </c>
      <c r="AX608" s="64">
        <f>IF(AV608=6,6,IF(AND(AV608=5,AW608=1),5,IF(AND(AV608=5,AW608=0),4,IF(AV608=4,3,IF(AV608=3,2,0)))))</f>
        <v/>
      </c>
      <c r="AY608" s="64">
        <f>IF(AV608=6,"1등",IF(AND(AV608=5,AW608=1),"2등",IF(AND(AV608=5,AW608=0),"3등",IF(AV608=4,"4등",IF(AV608=3,"5등","-")))))</f>
        <v/>
      </c>
      <c r="AZ608" s="64">
        <f>AV608*10000+AW608*1000+ROW()</f>
        <v/>
      </c>
      <c r="BB608" s="63" t="inlineStr">
        <is>
          <t>8 14 23 36 38 39</t>
        </is>
      </c>
    </row>
    <row r="609">
      <c r="A609" s="64" t="n">
        <v>608</v>
      </c>
      <c r="B609" t="n">
        <v>0</v>
      </c>
      <c r="C609" t="n">
        <v>0</v>
      </c>
      <c r="D609" t="n">
        <v>0</v>
      </c>
      <c r="E609" t="n">
        <v>1</v>
      </c>
      <c r="F609" t="n">
        <v>0</v>
      </c>
      <c r="G609" t="n">
        <v>0</v>
      </c>
      <c r="H609" t="n">
        <v>0</v>
      </c>
      <c r="I609" t="n">
        <v>1</v>
      </c>
      <c r="J609" t="n">
        <v>0</v>
      </c>
      <c r="K609" t="n">
        <v>0</v>
      </c>
      <c r="L609" t="n">
        <v>0</v>
      </c>
      <c r="M609" t="n">
        <v>0</v>
      </c>
      <c r="N609" t="n">
        <v>0</v>
      </c>
      <c r="O609" t="n">
        <v>0</v>
      </c>
      <c r="P609" t="n">
        <v>0</v>
      </c>
      <c r="Q609" t="n">
        <v>0</v>
      </c>
      <c r="R609" t="n">
        <v>0</v>
      </c>
      <c r="S609" t="n">
        <v>1</v>
      </c>
      <c r="T609" t="n">
        <v>1</v>
      </c>
      <c r="U609" t="n">
        <v>0</v>
      </c>
      <c r="V609" t="n">
        <v>0</v>
      </c>
      <c r="W609" t="n">
        <v>0</v>
      </c>
      <c r="X609" t="n">
        <v>0</v>
      </c>
      <c r="Y609" t="n">
        <v>0</v>
      </c>
      <c r="Z609" t="n">
        <v>0</v>
      </c>
      <c r="AA609" t="n">
        <v>0</v>
      </c>
      <c r="AB609" t="n">
        <v>0</v>
      </c>
      <c r="AC609" t="n">
        <v>0</v>
      </c>
      <c r="AD609" t="n">
        <v>0</v>
      </c>
      <c r="AE609" t="n">
        <v>0</v>
      </c>
      <c r="AF609" t="n">
        <v>0</v>
      </c>
      <c r="AG609" t="n">
        <v>0</v>
      </c>
      <c r="AH609" t="n">
        <v>0</v>
      </c>
      <c r="AI609" t="n">
        <v>0</v>
      </c>
      <c r="AJ609" t="n">
        <v>0</v>
      </c>
      <c r="AK609" t="n">
        <v>0</v>
      </c>
      <c r="AL609" t="n">
        <v>0</v>
      </c>
      <c r="AM609" t="n">
        <v>0</v>
      </c>
      <c r="AN609" t="n">
        <v>1</v>
      </c>
      <c r="AO609" t="n">
        <v>0</v>
      </c>
      <c r="AP609" t="n">
        <v>0</v>
      </c>
      <c r="AQ609" t="n">
        <v>0</v>
      </c>
      <c r="AR609" t="n">
        <v>0</v>
      </c>
      <c r="AS609" t="n">
        <v>1</v>
      </c>
      <c r="AT609" t="n">
        <v>0</v>
      </c>
      <c r="AU609" s="63" t="n">
        <v>41</v>
      </c>
      <c r="AV609" s="64">
        <f>IFERROR(INDEX($B609:$AT609,1,'번호선택_참고표'!$C$55),0)+IFERROR(INDEX($B609:$AT609,1,'번호선택_참고표'!$D$55),0)+IFERROR(INDEX($B609:$AT609,1,'번호선택_참고표'!$E$55),0)+IFERROR(INDEX($B609:$AT609,1,'번호선택_참고표'!$F$55),0)+IFERROR(INDEX($B609:$AT609,1,'번호선택_참고표'!$G$55),0)+IFERROR(INDEX($B609:$AT609,1,'번호선택_참고표'!$H$55),0)</f>
        <v/>
      </c>
      <c r="AW609" s="64">
        <f>IF(OR('번호선택_참고표'!$C$55=$AU609,'번호선택_참고표'!$D$55=$AU609,'번호선택_참고표'!$E$55=$AU609,'번호선택_참고표'!$F$55=$AU609,'번호선택_참고표'!$G$55=$AU609,'번호선택_참고표'!$H$55=$AU609),1,0)</f>
        <v/>
      </c>
      <c r="AX609" s="64">
        <f>IF(AV609=6,6,IF(AND(AV609=5,AW609=1),5,IF(AND(AV609=5,AW609=0),4,IF(AV609=4,3,IF(AV609=3,2,0)))))</f>
        <v/>
      </c>
      <c r="AY609" s="64">
        <f>IF(AV609=6,"1등",IF(AND(AV609=5,AW609=1),"2등",IF(AND(AV609=5,AW609=0),"3등",IF(AV609=4,"4등",IF(AV609=3,"5등","-")))))</f>
        <v/>
      </c>
      <c r="AZ609" s="64">
        <f>AV609*10000+AW609*1000+ROW()</f>
        <v/>
      </c>
      <c r="BB609" s="63" t="inlineStr">
        <is>
          <t>4 8 18 19 39 44</t>
        </is>
      </c>
    </row>
    <row r="610">
      <c r="A610" s="64" t="n">
        <v>609</v>
      </c>
      <c r="B610" t="n">
        <v>0</v>
      </c>
      <c r="C610" t="n">
        <v>0</v>
      </c>
      <c r="D610" t="n">
        <v>0</v>
      </c>
      <c r="E610" t="n">
        <v>1</v>
      </c>
      <c r="F610" t="n">
        <v>0</v>
      </c>
      <c r="G610" t="n">
        <v>0</v>
      </c>
      <c r="H610" t="n">
        <v>0</v>
      </c>
      <c r="I610" t="n">
        <v>1</v>
      </c>
      <c r="J610" t="n">
        <v>0</v>
      </c>
      <c r="K610" t="n">
        <v>0</v>
      </c>
      <c r="L610" t="n">
        <v>0</v>
      </c>
      <c r="M610" t="n">
        <v>0</v>
      </c>
      <c r="N610" t="n">
        <v>0</v>
      </c>
      <c r="O610" t="n">
        <v>0</v>
      </c>
      <c r="P610" t="n">
        <v>0</v>
      </c>
      <c r="Q610" t="n">
        <v>0</v>
      </c>
      <c r="R610" t="n">
        <v>0</v>
      </c>
      <c r="S610" t="n">
        <v>0</v>
      </c>
      <c r="T610" t="n">
        <v>0</v>
      </c>
      <c r="U610" t="n">
        <v>0</v>
      </c>
      <c r="V610" t="n">
        <v>0</v>
      </c>
      <c r="W610" t="n">
        <v>0</v>
      </c>
      <c r="X610" t="n">
        <v>0</v>
      </c>
      <c r="Y610" t="n">
        <v>0</v>
      </c>
      <c r="Z610" t="n">
        <v>0</v>
      </c>
      <c r="AA610" t="n">
        <v>0</v>
      </c>
      <c r="AB610" t="n">
        <v>1</v>
      </c>
      <c r="AC610" t="n">
        <v>0</v>
      </c>
      <c r="AD610" t="n">
        <v>0</v>
      </c>
      <c r="AE610" t="n">
        <v>0</v>
      </c>
      <c r="AF610" t="n">
        <v>0</v>
      </c>
      <c r="AG610" t="n">
        <v>0</v>
      </c>
      <c r="AH610" t="n">
        <v>0</v>
      </c>
      <c r="AI610" t="n">
        <v>1</v>
      </c>
      <c r="AJ610" t="n">
        <v>0</v>
      </c>
      <c r="AK610" t="n">
        <v>0</v>
      </c>
      <c r="AL610" t="n">
        <v>0</v>
      </c>
      <c r="AM610" t="n">
        <v>0</v>
      </c>
      <c r="AN610" t="n">
        <v>1</v>
      </c>
      <c r="AO610" t="n">
        <v>1</v>
      </c>
      <c r="AP610" t="n">
        <v>0</v>
      </c>
      <c r="AQ610" t="n">
        <v>0</v>
      </c>
      <c r="AR610" t="n">
        <v>0</v>
      </c>
      <c r="AS610" t="n">
        <v>0</v>
      </c>
      <c r="AT610" t="n">
        <v>0</v>
      </c>
      <c r="AU610" s="63" t="n">
        <v>13</v>
      </c>
      <c r="AV610" s="64">
        <f>IFERROR(INDEX($B610:$AT610,1,'번호선택_참고표'!$C$55),0)+IFERROR(INDEX($B610:$AT610,1,'번호선택_참고표'!$D$55),0)+IFERROR(INDEX($B610:$AT610,1,'번호선택_참고표'!$E$55),0)+IFERROR(INDEX($B610:$AT610,1,'번호선택_참고표'!$F$55),0)+IFERROR(INDEX($B610:$AT610,1,'번호선택_참고표'!$G$55),0)+IFERROR(INDEX($B610:$AT610,1,'번호선택_참고표'!$H$55),0)</f>
        <v/>
      </c>
      <c r="AW610" s="64">
        <f>IF(OR('번호선택_참고표'!$C$55=$AU610,'번호선택_참고표'!$D$55=$AU610,'번호선택_참고표'!$E$55=$AU610,'번호선택_참고표'!$F$55=$AU610,'번호선택_참고표'!$G$55=$AU610,'번호선택_참고표'!$H$55=$AU610),1,0)</f>
        <v/>
      </c>
      <c r="AX610" s="64">
        <f>IF(AV610=6,6,IF(AND(AV610=5,AW610=1),5,IF(AND(AV610=5,AW610=0),4,IF(AV610=4,3,IF(AV610=3,2,0)))))</f>
        <v/>
      </c>
      <c r="AY610" s="64">
        <f>IF(AV610=6,"1등",IF(AND(AV610=5,AW610=1),"2등",IF(AND(AV610=5,AW610=0),"3등",IF(AV610=4,"4등",IF(AV610=3,"5등","-")))))</f>
        <v/>
      </c>
      <c r="AZ610" s="64">
        <f>AV610*10000+AW610*1000+ROW()</f>
        <v/>
      </c>
      <c r="BB610" s="63" t="inlineStr">
        <is>
          <t>4 8 27 34 39 40</t>
        </is>
      </c>
    </row>
    <row r="611">
      <c r="A611" s="64" t="n">
        <v>610</v>
      </c>
      <c r="B611" t="n">
        <v>0</v>
      </c>
      <c r="C611" t="n">
        <v>0</v>
      </c>
      <c r="D611" t="n">
        <v>0</v>
      </c>
      <c r="E611" t="n">
        <v>0</v>
      </c>
      <c r="F611" t="n">
        <v>0</v>
      </c>
      <c r="G611" t="n">
        <v>0</v>
      </c>
      <c r="H611" t="n">
        <v>0</v>
      </c>
      <c r="I611" t="n">
        <v>0</v>
      </c>
      <c r="J611" t="n">
        <v>0</v>
      </c>
      <c r="K611" t="n">
        <v>0</v>
      </c>
      <c r="L611" t="n">
        <v>0</v>
      </c>
      <c r="M611" t="n">
        <v>0</v>
      </c>
      <c r="N611" t="n">
        <v>0</v>
      </c>
      <c r="O611" t="n">
        <v>1</v>
      </c>
      <c r="P611" t="n">
        <v>0</v>
      </c>
      <c r="Q611" t="n">
        <v>0</v>
      </c>
      <c r="R611" t="n">
        <v>0</v>
      </c>
      <c r="S611" t="n">
        <v>1</v>
      </c>
      <c r="T611" t="n">
        <v>0</v>
      </c>
      <c r="U611" t="n">
        <v>1</v>
      </c>
      <c r="V611" t="n">
        <v>0</v>
      </c>
      <c r="W611" t="n">
        <v>0</v>
      </c>
      <c r="X611" t="n">
        <v>1</v>
      </c>
      <c r="Y611" t="n">
        <v>0</v>
      </c>
      <c r="Z611" t="n">
        <v>0</v>
      </c>
      <c r="AA611" t="n">
        <v>0</v>
      </c>
      <c r="AB611" t="n">
        <v>0</v>
      </c>
      <c r="AC611" t="n">
        <v>1</v>
      </c>
      <c r="AD611" t="n">
        <v>0</v>
      </c>
      <c r="AE611" t="n">
        <v>0</v>
      </c>
      <c r="AF611" t="n">
        <v>0</v>
      </c>
      <c r="AG611" t="n">
        <v>0</v>
      </c>
      <c r="AH611" t="n">
        <v>0</v>
      </c>
      <c r="AI611" t="n">
        <v>0</v>
      </c>
      <c r="AJ611" t="n">
        <v>0</v>
      </c>
      <c r="AK611" t="n">
        <v>1</v>
      </c>
      <c r="AL611" t="n">
        <v>0</v>
      </c>
      <c r="AM611" t="n">
        <v>0</v>
      </c>
      <c r="AN611" t="n">
        <v>0</v>
      </c>
      <c r="AO611" t="n">
        <v>0</v>
      </c>
      <c r="AP611" t="n">
        <v>0</v>
      </c>
      <c r="AQ611" t="n">
        <v>0</v>
      </c>
      <c r="AR611" t="n">
        <v>0</v>
      </c>
      <c r="AS611" t="n">
        <v>0</v>
      </c>
      <c r="AT611" t="n">
        <v>0</v>
      </c>
      <c r="AU611" s="63" t="n">
        <v>33</v>
      </c>
      <c r="AV611" s="64">
        <f>IFERROR(INDEX($B611:$AT611,1,'번호선택_참고표'!$C$55),0)+IFERROR(INDEX($B611:$AT611,1,'번호선택_참고표'!$D$55),0)+IFERROR(INDEX($B611:$AT611,1,'번호선택_참고표'!$E$55),0)+IFERROR(INDEX($B611:$AT611,1,'번호선택_참고표'!$F$55),0)+IFERROR(INDEX($B611:$AT611,1,'번호선택_참고표'!$G$55),0)+IFERROR(INDEX($B611:$AT611,1,'번호선택_참고표'!$H$55),0)</f>
        <v/>
      </c>
      <c r="AW611" s="64">
        <f>IF(OR('번호선택_참고표'!$C$55=$AU611,'번호선택_참고표'!$D$55=$AU611,'번호선택_참고표'!$E$55=$AU611,'번호선택_참고표'!$F$55=$AU611,'번호선택_참고표'!$G$55=$AU611,'번호선택_참고표'!$H$55=$AU611),1,0)</f>
        <v/>
      </c>
      <c r="AX611" s="64">
        <f>IF(AV611=6,6,IF(AND(AV611=5,AW611=1),5,IF(AND(AV611=5,AW611=0),4,IF(AV611=4,3,IF(AV611=3,2,0)))))</f>
        <v/>
      </c>
      <c r="AY611" s="64">
        <f>IF(AV611=6,"1등",IF(AND(AV611=5,AW611=1),"2등",IF(AND(AV611=5,AW611=0),"3등",IF(AV611=4,"4등",IF(AV611=3,"5등","-")))))</f>
        <v/>
      </c>
      <c r="AZ611" s="64">
        <f>AV611*10000+AW611*1000+ROW()</f>
        <v/>
      </c>
      <c r="BB611" s="63" t="inlineStr">
        <is>
          <t>14 18 20 23 28 36</t>
        </is>
      </c>
    </row>
    <row r="612">
      <c r="A612" s="64" t="n">
        <v>611</v>
      </c>
      <c r="B612" t="n">
        <v>0</v>
      </c>
      <c r="C612" t="n">
        <v>1</v>
      </c>
      <c r="D612" t="n">
        <v>0</v>
      </c>
      <c r="E612" t="n">
        <v>0</v>
      </c>
      <c r="F612" t="n">
        <v>0</v>
      </c>
      <c r="G612" t="n">
        <v>0</v>
      </c>
      <c r="H612" t="n">
        <v>0</v>
      </c>
      <c r="I612" t="n">
        <v>0</v>
      </c>
      <c r="J612" t="n">
        <v>0</v>
      </c>
      <c r="K612" t="n">
        <v>0</v>
      </c>
      <c r="L612" t="n">
        <v>0</v>
      </c>
      <c r="M612" t="n">
        <v>0</v>
      </c>
      <c r="N612" t="n">
        <v>0</v>
      </c>
      <c r="O612" t="n">
        <v>0</v>
      </c>
      <c r="P612" t="n">
        <v>0</v>
      </c>
      <c r="Q612" t="n">
        <v>0</v>
      </c>
      <c r="R612" t="n">
        <v>0</v>
      </c>
      <c r="S612" t="n">
        <v>0</v>
      </c>
      <c r="T612" t="n">
        <v>0</v>
      </c>
      <c r="U612" t="n">
        <v>0</v>
      </c>
      <c r="V612" t="n">
        <v>0</v>
      </c>
      <c r="W612" t="n">
        <v>1</v>
      </c>
      <c r="X612" t="n">
        <v>0</v>
      </c>
      <c r="Y612" t="n">
        <v>0</v>
      </c>
      <c r="Z612" t="n">
        <v>0</v>
      </c>
      <c r="AA612" t="n">
        <v>0</v>
      </c>
      <c r="AB612" t="n">
        <v>1</v>
      </c>
      <c r="AC612" t="n">
        <v>0</v>
      </c>
      <c r="AD612" t="n">
        <v>0</v>
      </c>
      <c r="AE612" t="n">
        <v>0</v>
      </c>
      <c r="AF612" t="n">
        <v>0</v>
      </c>
      <c r="AG612" t="n">
        <v>0</v>
      </c>
      <c r="AH612" t="n">
        <v>1</v>
      </c>
      <c r="AI612" t="n">
        <v>0</v>
      </c>
      <c r="AJ612" t="n">
        <v>0</v>
      </c>
      <c r="AK612" t="n">
        <v>1</v>
      </c>
      <c r="AL612" t="n">
        <v>1</v>
      </c>
      <c r="AM612" t="n">
        <v>0</v>
      </c>
      <c r="AN612" t="n">
        <v>0</v>
      </c>
      <c r="AO612" t="n">
        <v>0</v>
      </c>
      <c r="AP612" t="n">
        <v>0</v>
      </c>
      <c r="AQ612" t="n">
        <v>0</v>
      </c>
      <c r="AR612" t="n">
        <v>0</v>
      </c>
      <c r="AS612" t="n">
        <v>0</v>
      </c>
      <c r="AT612" t="n">
        <v>0</v>
      </c>
      <c r="AU612" s="63" t="n">
        <v>14</v>
      </c>
      <c r="AV612" s="64">
        <f>IFERROR(INDEX($B612:$AT612,1,'번호선택_참고표'!$C$55),0)+IFERROR(INDEX($B612:$AT612,1,'번호선택_참고표'!$D$55),0)+IFERROR(INDEX($B612:$AT612,1,'번호선택_참고표'!$E$55),0)+IFERROR(INDEX($B612:$AT612,1,'번호선택_참고표'!$F$55),0)+IFERROR(INDEX($B612:$AT612,1,'번호선택_참고표'!$G$55),0)+IFERROR(INDEX($B612:$AT612,1,'번호선택_참고표'!$H$55),0)</f>
        <v/>
      </c>
      <c r="AW612" s="64">
        <f>IF(OR('번호선택_참고표'!$C$55=$AU612,'번호선택_참고표'!$D$55=$AU612,'번호선택_참고표'!$E$55=$AU612,'번호선택_참고표'!$F$55=$AU612,'번호선택_참고표'!$G$55=$AU612,'번호선택_참고표'!$H$55=$AU612),1,0)</f>
        <v/>
      </c>
      <c r="AX612" s="64">
        <f>IF(AV612=6,6,IF(AND(AV612=5,AW612=1),5,IF(AND(AV612=5,AW612=0),4,IF(AV612=4,3,IF(AV612=3,2,0)))))</f>
        <v/>
      </c>
      <c r="AY612" s="64">
        <f>IF(AV612=6,"1등",IF(AND(AV612=5,AW612=1),"2등",IF(AND(AV612=5,AW612=0),"3등",IF(AV612=4,"4등",IF(AV612=3,"5등","-")))))</f>
        <v/>
      </c>
      <c r="AZ612" s="64">
        <f>AV612*10000+AW612*1000+ROW()</f>
        <v/>
      </c>
      <c r="BB612" s="63" t="inlineStr">
        <is>
          <t>2 22 27 33 36 37</t>
        </is>
      </c>
    </row>
    <row r="613">
      <c r="A613" s="64" t="n">
        <v>612</v>
      </c>
      <c r="B613" t="n">
        <v>0</v>
      </c>
      <c r="C613" t="n">
        <v>0</v>
      </c>
      <c r="D613" t="n">
        <v>0</v>
      </c>
      <c r="E613" t="n">
        <v>0</v>
      </c>
      <c r="F613" t="n">
        <v>0</v>
      </c>
      <c r="G613" t="n">
        <v>1</v>
      </c>
      <c r="H613" t="n">
        <v>0</v>
      </c>
      <c r="I613" t="n">
        <v>0</v>
      </c>
      <c r="J613" t="n">
        <v>1</v>
      </c>
      <c r="K613" t="n">
        <v>0</v>
      </c>
      <c r="L613" t="n">
        <v>0</v>
      </c>
      <c r="M613" t="n">
        <v>0</v>
      </c>
      <c r="N613" t="n">
        <v>0</v>
      </c>
      <c r="O613" t="n">
        <v>0</v>
      </c>
      <c r="P613" t="n">
        <v>0</v>
      </c>
      <c r="Q613" t="n">
        <v>0</v>
      </c>
      <c r="R613" t="n">
        <v>0</v>
      </c>
      <c r="S613" t="n">
        <v>1</v>
      </c>
      <c r="T613" t="n">
        <v>1</v>
      </c>
      <c r="U613" t="n">
        <v>0</v>
      </c>
      <c r="V613" t="n">
        <v>0</v>
      </c>
      <c r="W613" t="n">
        <v>0</v>
      </c>
      <c r="X613" t="n">
        <v>0</v>
      </c>
      <c r="Y613" t="n">
        <v>0</v>
      </c>
      <c r="Z613" t="n">
        <v>1</v>
      </c>
      <c r="AA613" t="n">
        <v>0</v>
      </c>
      <c r="AB613" t="n">
        <v>0</v>
      </c>
      <c r="AC613" t="n">
        <v>0</v>
      </c>
      <c r="AD613" t="n">
        <v>0</v>
      </c>
      <c r="AE613" t="n">
        <v>0</v>
      </c>
      <c r="AF613" t="n">
        <v>0</v>
      </c>
      <c r="AG613" t="n">
        <v>0</v>
      </c>
      <c r="AH613" t="n">
        <v>1</v>
      </c>
      <c r="AI613" t="n">
        <v>0</v>
      </c>
      <c r="AJ613" t="n">
        <v>0</v>
      </c>
      <c r="AK613" t="n">
        <v>0</v>
      </c>
      <c r="AL613" t="n">
        <v>0</v>
      </c>
      <c r="AM613" t="n">
        <v>0</v>
      </c>
      <c r="AN613" t="n">
        <v>0</v>
      </c>
      <c r="AO613" t="n">
        <v>0</v>
      </c>
      <c r="AP613" t="n">
        <v>0</v>
      </c>
      <c r="AQ613" t="n">
        <v>0</v>
      </c>
      <c r="AR613" t="n">
        <v>0</v>
      </c>
      <c r="AS613" t="n">
        <v>0</v>
      </c>
      <c r="AT613" t="n">
        <v>0</v>
      </c>
      <c r="AU613" s="63" t="n">
        <v>40</v>
      </c>
      <c r="AV613" s="64">
        <f>IFERROR(INDEX($B613:$AT613,1,'번호선택_참고표'!$C$55),0)+IFERROR(INDEX($B613:$AT613,1,'번호선택_참고표'!$D$55),0)+IFERROR(INDEX($B613:$AT613,1,'번호선택_참고표'!$E$55),0)+IFERROR(INDEX($B613:$AT613,1,'번호선택_참고표'!$F$55),0)+IFERROR(INDEX($B613:$AT613,1,'번호선택_참고표'!$G$55),0)+IFERROR(INDEX($B613:$AT613,1,'번호선택_참고표'!$H$55),0)</f>
        <v/>
      </c>
      <c r="AW613" s="64">
        <f>IF(OR('번호선택_참고표'!$C$55=$AU613,'번호선택_참고표'!$D$55=$AU613,'번호선택_참고표'!$E$55=$AU613,'번호선택_참고표'!$F$55=$AU613,'번호선택_참고표'!$G$55=$AU613,'번호선택_참고표'!$H$55=$AU613),1,0)</f>
        <v/>
      </c>
      <c r="AX613" s="64">
        <f>IF(AV613=6,6,IF(AND(AV613=5,AW613=1),5,IF(AND(AV613=5,AW613=0),4,IF(AV613=4,3,IF(AV613=3,2,0)))))</f>
        <v/>
      </c>
      <c r="AY613" s="64">
        <f>IF(AV613=6,"1등",IF(AND(AV613=5,AW613=1),"2등",IF(AND(AV613=5,AW613=0),"3등",IF(AV613=4,"4등",IF(AV613=3,"5등","-")))))</f>
        <v/>
      </c>
      <c r="AZ613" s="64">
        <f>AV613*10000+AW613*1000+ROW()</f>
        <v/>
      </c>
      <c r="BB613" s="63" t="inlineStr">
        <is>
          <t>6 9 18 19 25 33</t>
        </is>
      </c>
    </row>
    <row r="614">
      <c r="A614" s="64" t="n">
        <v>613</v>
      </c>
      <c r="B614" t="n">
        <v>0</v>
      </c>
      <c r="C614" t="n">
        <v>0</v>
      </c>
      <c r="D614" t="n">
        <v>0</v>
      </c>
      <c r="E614" t="n">
        <v>0</v>
      </c>
      <c r="F614" t="n">
        <v>0</v>
      </c>
      <c r="G614" t="n">
        <v>0</v>
      </c>
      <c r="H614" t="n">
        <v>1</v>
      </c>
      <c r="I614" t="n">
        <v>1</v>
      </c>
      <c r="J614" t="n">
        <v>0</v>
      </c>
      <c r="K614" t="n">
        <v>0</v>
      </c>
      <c r="L614" t="n">
        <v>1</v>
      </c>
      <c r="M614" t="n">
        <v>0</v>
      </c>
      <c r="N614" t="n">
        <v>0</v>
      </c>
      <c r="O614" t="n">
        <v>0</v>
      </c>
      <c r="P614" t="n">
        <v>0</v>
      </c>
      <c r="Q614" t="n">
        <v>1</v>
      </c>
      <c r="R614" t="n">
        <v>0</v>
      </c>
      <c r="S614" t="n">
        <v>0</v>
      </c>
      <c r="T614" t="n">
        <v>0</v>
      </c>
      <c r="U614" t="n">
        <v>0</v>
      </c>
      <c r="V614" t="n">
        <v>0</v>
      </c>
      <c r="W614" t="n">
        <v>0</v>
      </c>
      <c r="X614" t="n">
        <v>0</v>
      </c>
      <c r="Y614" t="n">
        <v>0</v>
      </c>
      <c r="Z614" t="n">
        <v>0</v>
      </c>
      <c r="AA614" t="n">
        <v>0</v>
      </c>
      <c r="AB614" t="n">
        <v>0</v>
      </c>
      <c r="AC614" t="n">
        <v>0</v>
      </c>
      <c r="AD614" t="n">
        <v>0</v>
      </c>
      <c r="AE614" t="n">
        <v>0</v>
      </c>
      <c r="AF614" t="n">
        <v>0</v>
      </c>
      <c r="AG614" t="n">
        <v>0</v>
      </c>
      <c r="AH614" t="n">
        <v>0</v>
      </c>
      <c r="AI614" t="n">
        <v>0</v>
      </c>
      <c r="AJ614" t="n">
        <v>0</v>
      </c>
      <c r="AK614" t="n">
        <v>0</v>
      </c>
      <c r="AL614" t="n">
        <v>0</v>
      </c>
      <c r="AM614" t="n">
        <v>0</v>
      </c>
      <c r="AN614" t="n">
        <v>0</v>
      </c>
      <c r="AO614" t="n">
        <v>0</v>
      </c>
      <c r="AP614" t="n">
        <v>1</v>
      </c>
      <c r="AQ614" t="n">
        <v>0</v>
      </c>
      <c r="AR614" t="n">
        <v>0</v>
      </c>
      <c r="AS614" t="n">
        <v>1</v>
      </c>
      <c r="AT614" t="n">
        <v>0</v>
      </c>
      <c r="AU614" s="63" t="n">
        <v>35</v>
      </c>
      <c r="AV614" s="64">
        <f>IFERROR(INDEX($B614:$AT614,1,'번호선택_참고표'!$C$55),0)+IFERROR(INDEX($B614:$AT614,1,'번호선택_참고표'!$D$55),0)+IFERROR(INDEX($B614:$AT614,1,'번호선택_참고표'!$E$55),0)+IFERROR(INDEX($B614:$AT614,1,'번호선택_참고표'!$F$55),0)+IFERROR(INDEX($B614:$AT614,1,'번호선택_참고표'!$G$55),0)+IFERROR(INDEX($B614:$AT614,1,'번호선택_참고표'!$H$55),0)</f>
        <v/>
      </c>
      <c r="AW614" s="64">
        <f>IF(OR('번호선택_참고표'!$C$55=$AU614,'번호선택_참고표'!$D$55=$AU614,'번호선택_참고표'!$E$55=$AU614,'번호선택_참고표'!$F$55=$AU614,'번호선택_참고표'!$G$55=$AU614,'번호선택_참고표'!$H$55=$AU614),1,0)</f>
        <v/>
      </c>
      <c r="AX614" s="64">
        <f>IF(AV614=6,6,IF(AND(AV614=5,AW614=1),5,IF(AND(AV614=5,AW614=0),4,IF(AV614=4,3,IF(AV614=3,2,0)))))</f>
        <v/>
      </c>
      <c r="AY614" s="64">
        <f>IF(AV614=6,"1등",IF(AND(AV614=5,AW614=1),"2등",IF(AND(AV614=5,AW614=0),"3등",IF(AV614=4,"4등",IF(AV614=3,"5등","-")))))</f>
        <v/>
      </c>
      <c r="AZ614" s="64">
        <f>AV614*10000+AW614*1000+ROW()</f>
        <v/>
      </c>
      <c r="BB614" s="63" t="inlineStr">
        <is>
          <t>7 8 11 16 41 44</t>
        </is>
      </c>
    </row>
    <row r="615">
      <c r="A615" s="64" t="n">
        <v>614</v>
      </c>
      <c r="B615" t="n">
        <v>0</v>
      </c>
      <c r="C615" t="n">
        <v>0</v>
      </c>
      <c r="D615" t="n">
        <v>0</v>
      </c>
      <c r="E615" t="n">
        <v>0</v>
      </c>
      <c r="F615" t="n">
        <v>0</v>
      </c>
      <c r="G615" t="n">
        <v>0</v>
      </c>
      <c r="H615" t="n">
        <v>0</v>
      </c>
      <c r="I615" t="n">
        <v>1</v>
      </c>
      <c r="J615" t="n">
        <v>0</v>
      </c>
      <c r="K615" t="n">
        <v>0</v>
      </c>
      <c r="L615" t="n">
        <v>0</v>
      </c>
      <c r="M615" t="n">
        <v>0</v>
      </c>
      <c r="N615" t="n">
        <v>0</v>
      </c>
      <c r="O615" t="n">
        <v>0</v>
      </c>
      <c r="P615" t="n">
        <v>0</v>
      </c>
      <c r="Q615" t="n">
        <v>0</v>
      </c>
      <c r="R615" t="n">
        <v>0</v>
      </c>
      <c r="S615" t="n">
        <v>0</v>
      </c>
      <c r="T615" t="n">
        <v>0</v>
      </c>
      <c r="U615" t="n">
        <v>0</v>
      </c>
      <c r="V615" t="n">
        <v>1</v>
      </c>
      <c r="W615" t="n">
        <v>0</v>
      </c>
      <c r="X615" t="n">
        <v>0</v>
      </c>
      <c r="Y615" t="n">
        <v>0</v>
      </c>
      <c r="Z615" t="n">
        <v>1</v>
      </c>
      <c r="AA615" t="n">
        <v>0</v>
      </c>
      <c r="AB615" t="n">
        <v>0</v>
      </c>
      <c r="AC615" t="n">
        <v>0</v>
      </c>
      <c r="AD615" t="n">
        <v>0</v>
      </c>
      <c r="AE615" t="n">
        <v>0</v>
      </c>
      <c r="AF615" t="n">
        <v>0</v>
      </c>
      <c r="AG615" t="n">
        <v>0</v>
      </c>
      <c r="AH615" t="n">
        <v>0</v>
      </c>
      <c r="AI615" t="n">
        <v>0</v>
      </c>
      <c r="AJ615" t="n">
        <v>0</v>
      </c>
      <c r="AK615" t="n">
        <v>0</v>
      </c>
      <c r="AL615" t="n">
        <v>0</v>
      </c>
      <c r="AM615" t="n">
        <v>0</v>
      </c>
      <c r="AN615" t="n">
        <v>1</v>
      </c>
      <c r="AO615" t="n">
        <v>1</v>
      </c>
      <c r="AP615" t="n">
        <v>0</v>
      </c>
      <c r="AQ615" t="n">
        <v>0</v>
      </c>
      <c r="AR615" t="n">
        <v>0</v>
      </c>
      <c r="AS615" t="n">
        <v>1</v>
      </c>
      <c r="AT615" t="n">
        <v>0</v>
      </c>
      <c r="AU615" s="63" t="n">
        <v>18</v>
      </c>
      <c r="AV615" s="64">
        <f>IFERROR(INDEX($B615:$AT615,1,'번호선택_참고표'!$C$55),0)+IFERROR(INDEX($B615:$AT615,1,'번호선택_참고표'!$D$55),0)+IFERROR(INDEX($B615:$AT615,1,'번호선택_참고표'!$E$55),0)+IFERROR(INDEX($B615:$AT615,1,'번호선택_참고표'!$F$55),0)+IFERROR(INDEX($B615:$AT615,1,'번호선택_참고표'!$G$55),0)+IFERROR(INDEX($B615:$AT615,1,'번호선택_참고표'!$H$55),0)</f>
        <v/>
      </c>
      <c r="AW615" s="64">
        <f>IF(OR('번호선택_참고표'!$C$55=$AU615,'번호선택_참고표'!$D$55=$AU615,'번호선택_참고표'!$E$55=$AU615,'번호선택_참고표'!$F$55=$AU615,'번호선택_참고표'!$G$55=$AU615,'번호선택_참고표'!$H$55=$AU615),1,0)</f>
        <v/>
      </c>
      <c r="AX615" s="64">
        <f>IF(AV615=6,6,IF(AND(AV615=5,AW615=1),5,IF(AND(AV615=5,AW615=0),4,IF(AV615=4,3,IF(AV615=3,2,0)))))</f>
        <v/>
      </c>
      <c r="AY615" s="64">
        <f>IF(AV615=6,"1등",IF(AND(AV615=5,AW615=1),"2등",IF(AND(AV615=5,AW615=0),"3등",IF(AV615=4,"4등",IF(AV615=3,"5등","-")))))</f>
        <v/>
      </c>
      <c r="AZ615" s="64">
        <f>AV615*10000+AW615*1000+ROW()</f>
        <v/>
      </c>
      <c r="BB615" s="63" t="inlineStr">
        <is>
          <t>8 21 25 39 40 44</t>
        </is>
      </c>
    </row>
    <row r="616">
      <c r="A616" s="64" t="n">
        <v>615</v>
      </c>
      <c r="B616" t="n">
        <v>0</v>
      </c>
      <c r="C616" t="n">
        <v>0</v>
      </c>
      <c r="D616" t="n">
        <v>0</v>
      </c>
      <c r="E616" t="n">
        <v>0</v>
      </c>
      <c r="F616" t="n">
        <v>0</v>
      </c>
      <c r="G616" t="n">
        <v>0</v>
      </c>
      <c r="H616" t="n">
        <v>0</v>
      </c>
      <c r="I616" t="n">
        <v>0</v>
      </c>
      <c r="J616" t="n">
        <v>0</v>
      </c>
      <c r="K616" t="n">
        <v>1</v>
      </c>
      <c r="L616" t="n">
        <v>0</v>
      </c>
      <c r="M616" t="n">
        <v>0</v>
      </c>
      <c r="N616" t="n">
        <v>0</v>
      </c>
      <c r="O616" t="n">
        <v>0</v>
      </c>
      <c r="P616" t="n">
        <v>0</v>
      </c>
      <c r="Q616" t="n">
        <v>0</v>
      </c>
      <c r="R616" t="n">
        <v>1</v>
      </c>
      <c r="S616" t="n">
        <v>1</v>
      </c>
      <c r="T616" t="n">
        <v>1</v>
      </c>
      <c r="U616" t="n">
        <v>0</v>
      </c>
      <c r="V616" t="n">
        <v>0</v>
      </c>
      <c r="W616" t="n">
        <v>0</v>
      </c>
      <c r="X616" t="n">
        <v>1</v>
      </c>
      <c r="Y616" t="n">
        <v>0</v>
      </c>
      <c r="Z616" t="n">
        <v>0</v>
      </c>
      <c r="AA616" t="n">
        <v>0</v>
      </c>
      <c r="AB616" t="n">
        <v>1</v>
      </c>
      <c r="AC616" t="n">
        <v>0</v>
      </c>
      <c r="AD616" t="n">
        <v>0</v>
      </c>
      <c r="AE616" t="n">
        <v>0</v>
      </c>
      <c r="AF616" t="n">
        <v>0</v>
      </c>
      <c r="AG616" t="n">
        <v>0</v>
      </c>
      <c r="AH616" t="n">
        <v>0</v>
      </c>
      <c r="AI616" t="n">
        <v>0</v>
      </c>
      <c r="AJ616" t="n">
        <v>0</v>
      </c>
      <c r="AK616" t="n">
        <v>0</v>
      </c>
      <c r="AL616" t="n">
        <v>0</v>
      </c>
      <c r="AM616" t="n">
        <v>0</v>
      </c>
      <c r="AN616" t="n">
        <v>0</v>
      </c>
      <c r="AO616" t="n">
        <v>0</v>
      </c>
      <c r="AP616" t="n">
        <v>0</v>
      </c>
      <c r="AQ616" t="n">
        <v>0</v>
      </c>
      <c r="AR616" t="n">
        <v>0</v>
      </c>
      <c r="AS616" t="n">
        <v>0</v>
      </c>
      <c r="AT616" t="n">
        <v>0</v>
      </c>
      <c r="AU616" s="63" t="n">
        <v>35</v>
      </c>
      <c r="AV616" s="64">
        <f>IFERROR(INDEX($B616:$AT616,1,'번호선택_참고표'!$C$55),0)+IFERROR(INDEX($B616:$AT616,1,'번호선택_참고표'!$D$55),0)+IFERROR(INDEX($B616:$AT616,1,'번호선택_참고표'!$E$55),0)+IFERROR(INDEX($B616:$AT616,1,'번호선택_참고표'!$F$55),0)+IFERROR(INDEX($B616:$AT616,1,'번호선택_참고표'!$G$55),0)+IFERROR(INDEX($B616:$AT616,1,'번호선택_참고표'!$H$55),0)</f>
        <v/>
      </c>
      <c r="AW616" s="64">
        <f>IF(OR('번호선택_참고표'!$C$55=$AU616,'번호선택_참고표'!$D$55=$AU616,'번호선택_참고표'!$E$55=$AU616,'번호선택_참고표'!$F$55=$AU616,'번호선택_참고표'!$G$55=$AU616,'번호선택_참고표'!$H$55=$AU616),1,0)</f>
        <v/>
      </c>
      <c r="AX616" s="64">
        <f>IF(AV616=6,6,IF(AND(AV616=5,AW616=1),5,IF(AND(AV616=5,AW616=0),4,IF(AV616=4,3,IF(AV616=3,2,0)))))</f>
        <v/>
      </c>
      <c r="AY616" s="64">
        <f>IF(AV616=6,"1등",IF(AND(AV616=5,AW616=1),"2등",IF(AND(AV616=5,AW616=0),"3등",IF(AV616=4,"4등",IF(AV616=3,"5등","-")))))</f>
        <v/>
      </c>
      <c r="AZ616" s="64">
        <f>AV616*10000+AW616*1000+ROW()</f>
        <v/>
      </c>
      <c r="BB616" s="63" t="inlineStr">
        <is>
          <t>10 17 18 19 23 27</t>
        </is>
      </c>
    </row>
    <row r="617">
      <c r="A617" s="64" t="n">
        <v>616</v>
      </c>
      <c r="B617" t="n">
        <v>0</v>
      </c>
      <c r="C617" t="n">
        <v>0</v>
      </c>
      <c r="D617" t="n">
        <v>0</v>
      </c>
      <c r="E617" t="n">
        <v>0</v>
      </c>
      <c r="F617" t="n">
        <v>1</v>
      </c>
      <c r="G617" t="n">
        <v>0</v>
      </c>
      <c r="H617" t="n">
        <v>0</v>
      </c>
      <c r="I617" t="n">
        <v>0</v>
      </c>
      <c r="J617" t="n">
        <v>0</v>
      </c>
      <c r="K617" t="n">
        <v>0</v>
      </c>
      <c r="L617" t="n">
        <v>0</v>
      </c>
      <c r="M617" t="n">
        <v>0</v>
      </c>
      <c r="N617" t="n">
        <v>1</v>
      </c>
      <c r="O617" t="n">
        <v>0</v>
      </c>
      <c r="P617" t="n">
        <v>0</v>
      </c>
      <c r="Q617" t="n">
        <v>0</v>
      </c>
      <c r="R617" t="n">
        <v>0</v>
      </c>
      <c r="S617" t="n">
        <v>1</v>
      </c>
      <c r="T617" t="n">
        <v>0</v>
      </c>
      <c r="U617" t="n">
        <v>0</v>
      </c>
      <c r="V617" t="n">
        <v>0</v>
      </c>
      <c r="W617" t="n">
        <v>0</v>
      </c>
      <c r="X617" t="n">
        <v>1</v>
      </c>
      <c r="Y617" t="n">
        <v>0</v>
      </c>
      <c r="Z617" t="n">
        <v>0</v>
      </c>
      <c r="AA617" t="n">
        <v>0</v>
      </c>
      <c r="AB617" t="n">
        <v>0</v>
      </c>
      <c r="AC617" t="n">
        <v>0</v>
      </c>
      <c r="AD617" t="n">
        <v>0</v>
      </c>
      <c r="AE617" t="n">
        <v>0</v>
      </c>
      <c r="AF617" t="n">
        <v>0</v>
      </c>
      <c r="AG617" t="n">
        <v>0</v>
      </c>
      <c r="AH617" t="n">
        <v>0</v>
      </c>
      <c r="AI617" t="n">
        <v>0</v>
      </c>
      <c r="AJ617" t="n">
        <v>0</v>
      </c>
      <c r="AK617" t="n">
        <v>0</v>
      </c>
      <c r="AL617" t="n">
        <v>0</v>
      </c>
      <c r="AM617" t="n">
        <v>0</v>
      </c>
      <c r="AN617" t="n">
        <v>0</v>
      </c>
      <c r="AO617" t="n">
        <v>1</v>
      </c>
      <c r="AP617" t="n">
        <v>0</v>
      </c>
      <c r="AQ617" t="n">
        <v>0</v>
      </c>
      <c r="AR617" t="n">
        <v>0</v>
      </c>
      <c r="AS617" t="n">
        <v>0</v>
      </c>
      <c r="AT617" t="n">
        <v>1</v>
      </c>
      <c r="AU617" s="63" t="n">
        <v>3</v>
      </c>
      <c r="AV617" s="64">
        <f>IFERROR(INDEX($B617:$AT617,1,'번호선택_참고표'!$C$55),0)+IFERROR(INDEX($B617:$AT617,1,'번호선택_참고표'!$D$55),0)+IFERROR(INDEX($B617:$AT617,1,'번호선택_참고표'!$E$55),0)+IFERROR(INDEX($B617:$AT617,1,'번호선택_참고표'!$F$55),0)+IFERROR(INDEX($B617:$AT617,1,'번호선택_참고표'!$G$55),0)+IFERROR(INDEX($B617:$AT617,1,'번호선택_참고표'!$H$55),0)</f>
        <v/>
      </c>
      <c r="AW617" s="64">
        <f>IF(OR('번호선택_참고표'!$C$55=$AU617,'번호선택_참고표'!$D$55=$AU617,'번호선택_참고표'!$E$55=$AU617,'번호선택_참고표'!$F$55=$AU617,'번호선택_참고표'!$G$55=$AU617,'번호선택_참고표'!$H$55=$AU617),1,0)</f>
        <v/>
      </c>
      <c r="AX617" s="64">
        <f>IF(AV617=6,6,IF(AND(AV617=5,AW617=1),5,IF(AND(AV617=5,AW617=0),4,IF(AV617=4,3,IF(AV617=3,2,0)))))</f>
        <v/>
      </c>
      <c r="AY617" s="64">
        <f>IF(AV617=6,"1등",IF(AND(AV617=5,AW617=1),"2등",IF(AND(AV617=5,AW617=0),"3등",IF(AV617=4,"4등",IF(AV617=3,"5등","-")))))</f>
        <v/>
      </c>
      <c r="AZ617" s="64">
        <f>AV617*10000+AW617*1000+ROW()</f>
        <v/>
      </c>
      <c r="BB617" s="63" t="inlineStr">
        <is>
          <t>5 13 18 23 40 45</t>
        </is>
      </c>
    </row>
    <row r="618">
      <c r="A618" s="64" t="n">
        <v>617</v>
      </c>
      <c r="B618" t="n">
        <v>0</v>
      </c>
      <c r="C618" t="n">
        <v>0</v>
      </c>
      <c r="D618" t="n">
        <v>0</v>
      </c>
      <c r="E618" t="n">
        <v>1</v>
      </c>
      <c r="F618" t="n">
        <v>1</v>
      </c>
      <c r="G618" t="n">
        <v>0</v>
      </c>
      <c r="H618" t="n">
        <v>0</v>
      </c>
      <c r="I618" t="n">
        <v>0</v>
      </c>
      <c r="J618" t="n">
        <v>0</v>
      </c>
      <c r="K618" t="n">
        <v>0</v>
      </c>
      <c r="L618" t="n">
        <v>1</v>
      </c>
      <c r="M618" t="n">
        <v>1</v>
      </c>
      <c r="N618" t="n">
        <v>0</v>
      </c>
      <c r="O618" t="n">
        <v>0</v>
      </c>
      <c r="P618" t="n">
        <v>0</v>
      </c>
      <c r="Q618" t="n">
        <v>0</v>
      </c>
      <c r="R618" t="n">
        <v>0</v>
      </c>
      <c r="S618" t="n">
        <v>0</v>
      </c>
      <c r="T618" t="n">
        <v>0</v>
      </c>
      <c r="U618" t="n">
        <v>0</v>
      </c>
      <c r="V618" t="n">
        <v>0</v>
      </c>
      <c r="W618" t="n">
        <v>0</v>
      </c>
      <c r="X618" t="n">
        <v>0</v>
      </c>
      <c r="Y618" t="n">
        <v>1</v>
      </c>
      <c r="Z618" t="n">
        <v>0</v>
      </c>
      <c r="AA618" t="n">
        <v>0</v>
      </c>
      <c r="AB618" t="n">
        <v>1</v>
      </c>
      <c r="AC618" t="n">
        <v>0</v>
      </c>
      <c r="AD618" t="n">
        <v>0</v>
      </c>
      <c r="AE618" t="n">
        <v>0</v>
      </c>
      <c r="AF618" t="n">
        <v>0</v>
      </c>
      <c r="AG618" t="n">
        <v>0</v>
      </c>
      <c r="AH618" t="n">
        <v>0</v>
      </c>
      <c r="AI618" t="n">
        <v>0</v>
      </c>
      <c r="AJ618" t="n">
        <v>0</v>
      </c>
      <c r="AK618" t="n">
        <v>0</v>
      </c>
      <c r="AL618" t="n">
        <v>0</v>
      </c>
      <c r="AM618" t="n">
        <v>0</v>
      </c>
      <c r="AN618" t="n">
        <v>0</v>
      </c>
      <c r="AO618" t="n">
        <v>0</v>
      </c>
      <c r="AP618" t="n">
        <v>0</v>
      </c>
      <c r="AQ618" t="n">
        <v>0</v>
      </c>
      <c r="AR618" t="n">
        <v>0</v>
      </c>
      <c r="AS618" t="n">
        <v>0</v>
      </c>
      <c r="AT618" t="n">
        <v>0</v>
      </c>
      <c r="AU618" s="63" t="n">
        <v>28</v>
      </c>
      <c r="AV618" s="64">
        <f>IFERROR(INDEX($B618:$AT618,1,'번호선택_참고표'!$C$55),0)+IFERROR(INDEX($B618:$AT618,1,'번호선택_참고표'!$D$55),0)+IFERROR(INDEX($B618:$AT618,1,'번호선택_참고표'!$E$55),0)+IFERROR(INDEX($B618:$AT618,1,'번호선택_참고표'!$F$55),0)+IFERROR(INDEX($B618:$AT618,1,'번호선택_참고표'!$G$55),0)+IFERROR(INDEX($B618:$AT618,1,'번호선택_참고표'!$H$55),0)</f>
        <v/>
      </c>
      <c r="AW618" s="64">
        <f>IF(OR('번호선택_참고표'!$C$55=$AU618,'번호선택_참고표'!$D$55=$AU618,'번호선택_참고표'!$E$55=$AU618,'번호선택_참고표'!$F$55=$AU618,'번호선택_참고표'!$G$55=$AU618,'번호선택_참고표'!$H$55=$AU618),1,0)</f>
        <v/>
      </c>
      <c r="AX618" s="64">
        <f>IF(AV618=6,6,IF(AND(AV618=5,AW618=1),5,IF(AND(AV618=5,AW618=0),4,IF(AV618=4,3,IF(AV618=3,2,0)))))</f>
        <v/>
      </c>
      <c r="AY618" s="64">
        <f>IF(AV618=6,"1등",IF(AND(AV618=5,AW618=1),"2등",IF(AND(AV618=5,AW618=0),"3등",IF(AV618=4,"4등",IF(AV618=3,"5등","-")))))</f>
        <v/>
      </c>
      <c r="AZ618" s="64">
        <f>AV618*10000+AW618*1000+ROW()</f>
        <v/>
      </c>
      <c r="BB618" s="63" t="inlineStr">
        <is>
          <t>4 5 11 12 24 27</t>
        </is>
      </c>
    </row>
    <row r="619">
      <c r="A619" s="64" t="n">
        <v>618</v>
      </c>
      <c r="B619" t="n">
        <v>0</v>
      </c>
      <c r="C619" t="n">
        <v>0</v>
      </c>
      <c r="D619" t="n">
        <v>0</v>
      </c>
      <c r="E619" t="n">
        <v>0</v>
      </c>
      <c r="F619" t="n">
        <v>0</v>
      </c>
      <c r="G619" t="n">
        <v>0</v>
      </c>
      <c r="H619" t="n">
        <v>0</v>
      </c>
      <c r="I619" t="n">
        <v>1</v>
      </c>
      <c r="J619" t="n">
        <v>0</v>
      </c>
      <c r="K619" t="n">
        <v>0</v>
      </c>
      <c r="L619" t="n">
        <v>0</v>
      </c>
      <c r="M619" t="n">
        <v>0</v>
      </c>
      <c r="N619" t="n">
        <v>0</v>
      </c>
      <c r="O619" t="n">
        <v>0</v>
      </c>
      <c r="P619" t="n">
        <v>0</v>
      </c>
      <c r="Q619" t="n">
        <v>1</v>
      </c>
      <c r="R619" t="n">
        <v>0</v>
      </c>
      <c r="S619" t="n">
        <v>0</v>
      </c>
      <c r="T619" t="n">
        <v>0</v>
      </c>
      <c r="U619" t="n">
        <v>0</v>
      </c>
      <c r="V619" t="n">
        <v>0</v>
      </c>
      <c r="W619" t="n">
        <v>0</v>
      </c>
      <c r="X619" t="n">
        <v>0</v>
      </c>
      <c r="Y619" t="n">
        <v>0</v>
      </c>
      <c r="Z619" t="n">
        <v>1</v>
      </c>
      <c r="AA619" t="n">
        <v>0</v>
      </c>
      <c r="AB619" t="n">
        <v>0</v>
      </c>
      <c r="AC619" t="n">
        <v>0</v>
      </c>
      <c r="AD619" t="n">
        <v>0</v>
      </c>
      <c r="AE619" t="n">
        <v>1</v>
      </c>
      <c r="AF619" t="n">
        <v>0</v>
      </c>
      <c r="AG619" t="n">
        <v>0</v>
      </c>
      <c r="AH619" t="n">
        <v>0</v>
      </c>
      <c r="AI619" t="n">
        <v>0</v>
      </c>
      <c r="AJ619" t="n">
        <v>0</v>
      </c>
      <c r="AK619" t="n">
        <v>0</v>
      </c>
      <c r="AL619" t="n">
        <v>0</v>
      </c>
      <c r="AM619" t="n">
        <v>0</v>
      </c>
      <c r="AN619" t="n">
        <v>0</v>
      </c>
      <c r="AO619" t="n">
        <v>0</v>
      </c>
      <c r="AP619" t="n">
        <v>0</v>
      </c>
      <c r="AQ619" t="n">
        <v>1</v>
      </c>
      <c r="AR619" t="n">
        <v>1</v>
      </c>
      <c r="AS619" t="n">
        <v>0</v>
      </c>
      <c r="AT619" t="n">
        <v>0</v>
      </c>
      <c r="AU619" s="63" t="n">
        <v>15</v>
      </c>
      <c r="AV619" s="64">
        <f>IFERROR(INDEX($B619:$AT619,1,'번호선택_참고표'!$C$55),0)+IFERROR(INDEX($B619:$AT619,1,'번호선택_참고표'!$D$55),0)+IFERROR(INDEX($B619:$AT619,1,'번호선택_참고표'!$E$55),0)+IFERROR(INDEX($B619:$AT619,1,'번호선택_참고표'!$F$55),0)+IFERROR(INDEX($B619:$AT619,1,'번호선택_참고표'!$G$55),0)+IFERROR(INDEX($B619:$AT619,1,'번호선택_참고표'!$H$55),0)</f>
        <v/>
      </c>
      <c r="AW619" s="64">
        <f>IF(OR('번호선택_참고표'!$C$55=$AU619,'번호선택_참고표'!$D$55=$AU619,'번호선택_참고표'!$E$55=$AU619,'번호선택_참고표'!$F$55=$AU619,'번호선택_참고표'!$G$55=$AU619,'번호선택_참고표'!$H$55=$AU619),1,0)</f>
        <v/>
      </c>
      <c r="AX619" s="64">
        <f>IF(AV619=6,6,IF(AND(AV619=5,AW619=1),5,IF(AND(AV619=5,AW619=0),4,IF(AV619=4,3,IF(AV619=3,2,0)))))</f>
        <v/>
      </c>
      <c r="AY619" s="64">
        <f>IF(AV619=6,"1등",IF(AND(AV619=5,AW619=1),"2등",IF(AND(AV619=5,AW619=0),"3등",IF(AV619=4,"4등",IF(AV619=3,"5등","-")))))</f>
        <v/>
      </c>
      <c r="AZ619" s="64">
        <f>AV619*10000+AW619*1000+ROW()</f>
        <v/>
      </c>
      <c r="BB619" s="63" t="inlineStr">
        <is>
          <t>8 16 25 30 42 43</t>
        </is>
      </c>
    </row>
    <row r="620">
      <c r="A620" s="64" t="n">
        <v>619</v>
      </c>
      <c r="B620" t="n">
        <v>0</v>
      </c>
      <c r="C620" t="n">
        <v>0</v>
      </c>
      <c r="D620" t="n">
        <v>0</v>
      </c>
      <c r="E620" t="n">
        <v>0</v>
      </c>
      <c r="F620" t="n">
        <v>0</v>
      </c>
      <c r="G620" t="n">
        <v>1</v>
      </c>
      <c r="H620" t="n">
        <v>0</v>
      </c>
      <c r="I620" t="n">
        <v>1</v>
      </c>
      <c r="J620" t="n">
        <v>0</v>
      </c>
      <c r="K620" t="n">
        <v>0</v>
      </c>
      <c r="L620" t="n">
        <v>0</v>
      </c>
      <c r="M620" t="n">
        <v>0</v>
      </c>
      <c r="N620" t="n">
        <v>1</v>
      </c>
      <c r="O620" t="n">
        <v>0</v>
      </c>
      <c r="P620" t="n">
        <v>0</v>
      </c>
      <c r="Q620" t="n">
        <v>0</v>
      </c>
      <c r="R620" t="n">
        <v>0</v>
      </c>
      <c r="S620" t="n">
        <v>0</v>
      </c>
      <c r="T620" t="n">
        <v>0</v>
      </c>
      <c r="U620" t="n">
        <v>0</v>
      </c>
      <c r="V620" t="n">
        <v>0</v>
      </c>
      <c r="W620" t="n">
        <v>0</v>
      </c>
      <c r="X620" t="n">
        <v>0</v>
      </c>
      <c r="Y620" t="n">
        <v>0</v>
      </c>
      <c r="Z620" t="n">
        <v>0</v>
      </c>
      <c r="AA620" t="n">
        <v>0</v>
      </c>
      <c r="AB620" t="n">
        <v>0</v>
      </c>
      <c r="AC620" t="n">
        <v>0</v>
      </c>
      <c r="AD620" t="n">
        <v>0</v>
      </c>
      <c r="AE620" t="n">
        <v>1</v>
      </c>
      <c r="AF620" t="n">
        <v>0</v>
      </c>
      <c r="AG620" t="n">
        <v>0</v>
      </c>
      <c r="AH620" t="n">
        <v>0</v>
      </c>
      <c r="AI620" t="n">
        <v>0</v>
      </c>
      <c r="AJ620" t="n">
        <v>1</v>
      </c>
      <c r="AK620" t="n">
        <v>0</v>
      </c>
      <c r="AL620" t="n">
        <v>0</v>
      </c>
      <c r="AM620" t="n">
        <v>0</v>
      </c>
      <c r="AN620" t="n">
        <v>0</v>
      </c>
      <c r="AO620" t="n">
        <v>1</v>
      </c>
      <c r="AP620" t="n">
        <v>0</v>
      </c>
      <c r="AQ620" t="n">
        <v>0</v>
      </c>
      <c r="AR620" t="n">
        <v>0</v>
      </c>
      <c r="AS620" t="n">
        <v>0</v>
      </c>
      <c r="AT620" t="n">
        <v>0</v>
      </c>
      <c r="AU620" s="63" t="n">
        <v>21</v>
      </c>
      <c r="AV620" s="64">
        <f>IFERROR(INDEX($B620:$AT620,1,'번호선택_참고표'!$C$55),0)+IFERROR(INDEX($B620:$AT620,1,'번호선택_참고표'!$D$55),0)+IFERROR(INDEX($B620:$AT620,1,'번호선택_참고표'!$E$55),0)+IFERROR(INDEX($B620:$AT620,1,'번호선택_참고표'!$F$55),0)+IFERROR(INDEX($B620:$AT620,1,'번호선택_참고표'!$G$55),0)+IFERROR(INDEX($B620:$AT620,1,'번호선택_참고표'!$H$55),0)</f>
        <v/>
      </c>
      <c r="AW620" s="64">
        <f>IF(OR('번호선택_참고표'!$C$55=$AU620,'번호선택_참고표'!$D$55=$AU620,'번호선택_참고표'!$E$55=$AU620,'번호선택_참고표'!$F$55=$AU620,'번호선택_참고표'!$G$55=$AU620,'번호선택_참고표'!$H$55=$AU620),1,0)</f>
        <v/>
      </c>
      <c r="AX620" s="64">
        <f>IF(AV620=6,6,IF(AND(AV620=5,AW620=1),5,IF(AND(AV620=5,AW620=0),4,IF(AV620=4,3,IF(AV620=3,2,0)))))</f>
        <v/>
      </c>
      <c r="AY620" s="64">
        <f>IF(AV620=6,"1등",IF(AND(AV620=5,AW620=1),"2등",IF(AND(AV620=5,AW620=0),"3등",IF(AV620=4,"4등",IF(AV620=3,"5등","-")))))</f>
        <v/>
      </c>
      <c r="AZ620" s="64">
        <f>AV620*10000+AW620*1000+ROW()</f>
        <v/>
      </c>
      <c r="BB620" s="63" t="inlineStr">
        <is>
          <t>6 8 13 30 35 40</t>
        </is>
      </c>
    </row>
    <row r="621">
      <c r="A621" s="64" t="n">
        <v>620</v>
      </c>
      <c r="B621" t="n">
        <v>0</v>
      </c>
      <c r="C621" t="n">
        <v>1</v>
      </c>
      <c r="D621" t="n">
        <v>0</v>
      </c>
      <c r="E621" t="n">
        <v>0</v>
      </c>
      <c r="F621" t="n">
        <v>0</v>
      </c>
      <c r="G621" t="n">
        <v>0</v>
      </c>
      <c r="H621" t="n">
        <v>0</v>
      </c>
      <c r="I621" t="n">
        <v>0</v>
      </c>
      <c r="J621" t="n">
        <v>0</v>
      </c>
      <c r="K621" t="n">
        <v>0</v>
      </c>
      <c r="L621" t="n">
        <v>0</v>
      </c>
      <c r="M621" t="n">
        <v>0</v>
      </c>
      <c r="N621" t="n">
        <v>0</v>
      </c>
      <c r="O621" t="n">
        <v>0</v>
      </c>
      <c r="P621" t="n">
        <v>0</v>
      </c>
      <c r="Q621" t="n">
        <v>1</v>
      </c>
      <c r="R621" t="n">
        <v>1</v>
      </c>
      <c r="S621" t="n">
        <v>0</v>
      </c>
      <c r="T621" t="n">
        <v>0</v>
      </c>
      <c r="U621" t="n">
        <v>0</v>
      </c>
      <c r="V621" t="n">
        <v>0</v>
      </c>
      <c r="W621" t="n">
        <v>0</v>
      </c>
      <c r="X621" t="n">
        <v>0</v>
      </c>
      <c r="Y621" t="n">
        <v>0</v>
      </c>
      <c r="Z621" t="n">
        <v>0</v>
      </c>
      <c r="AA621" t="n">
        <v>0</v>
      </c>
      <c r="AB621" t="n">
        <v>0</v>
      </c>
      <c r="AC621" t="n">
        <v>0</v>
      </c>
      <c r="AD621" t="n">
        <v>0</v>
      </c>
      <c r="AE621" t="n">
        <v>0</v>
      </c>
      <c r="AF621" t="n">
        <v>0</v>
      </c>
      <c r="AG621" t="n">
        <v>1</v>
      </c>
      <c r="AH621" t="n">
        <v>0</v>
      </c>
      <c r="AI621" t="n">
        <v>0</v>
      </c>
      <c r="AJ621" t="n">
        <v>0</v>
      </c>
      <c r="AK621" t="n">
        <v>0</v>
      </c>
      <c r="AL621" t="n">
        <v>0</v>
      </c>
      <c r="AM621" t="n">
        <v>0</v>
      </c>
      <c r="AN621" t="n">
        <v>1</v>
      </c>
      <c r="AO621" t="n">
        <v>0</v>
      </c>
      <c r="AP621" t="n">
        <v>0</v>
      </c>
      <c r="AQ621" t="n">
        <v>0</v>
      </c>
      <c r="AR621" t="n">
        <v>0</v>
      </c>
      <c r="AS621" t="n">
        <v>0</v>
      </c>
      <c r="AT621" t="n">
        <v>1</v>
      </c>
      <c r="AU621" s="63" t="n">
        <v>40</v>
      </c>
      <c r="AV621" s="64">
        <f>IFERROR(INDEX($B621:$AT621,1,'번호선택_참고표'!$C$55),0)+IFERROR(INDEX($B621:$AT621,1,'번호선택_참고표'!$D$55),0)+IFERROR(INDEX($B621:$AT621,1,'번호선택_참고표'!$E$55),0)+IFERROR(INDEX($B621:$AT621,1,'번호선택_참고표'!$F$55),0)+IFERROR(INDEX($B621:$AT621,1,'번호선택_참고표'!$G$55),0)+IFERROR(INDEX($B621:$AT621,1,'번호선택_참고표'!$H$55),0)</f>
        <v/>
      </c>
      <c r="AW621" s="64">
        <f>IF(OR('번호선택_참고표'!$C$55=$AU621,'번호선택_참고표'!$D$55=$AU621,'번호선택_참고표'!$E$55=$AU621,'번호선택_참고표'!$F$55=$AU621,'번호선택_참고표'!$G$55=$AU621,'번호선택_참고표'!$H$55=$AU621),1,0)</f>
        <v/>
      </c>
      <c r="AX621" s="64">
        <f>IF(AV621=6,6,IF(AND(AV621=5,AW621=1),5,IF(AND(AV621=5,AW621=0),4,IF(AV621=4,3,IF(AV621=3,2,0)))))</f>
        <v/>
      </c>
      <c r="AY621" s="64">
        <f>IF(AV621=6,"1등",IF(AND(AV621=5,AW621=1),"2등",IF(AND(AV621=5,AW621=0),"3등",IF(AV621=4,"4등",IF(AV621=3,"5등","-")))))</f>
        <v/>
      </c>
      <c r="AZ621" s="64">
        <f>AV621*10000+AW621*1000+ROW()</f>
        <v/>
      </c>
      <c r="BB621" s="63" t="inlineStr">
        <is>
          <t>2 16 17 32 39 45</t>
        </is>
      </c>
    </row>
    <row r="622">
      <c r="A622" s="64" t="n">
        <v>621</v>
      </c>
      <c r="B622" t="n">
        <v>1</v>
      </c>
      <c r="C622" t="n">
        <v>1</v>
      </c>
      <c r="D622" t="n">
        <v>0</v>
      </c>
      <c r="E622" t="n">
        <v>0</v>
      </c>
      <c r="F622" t="n">
        <v>0</v>
      </c>
      <c r="G622" t="n">
        <v>1</v>
      </c>
      <c r="H622" t="n">
        <v>0</v>
      </c>
      <c r="I622" t="n">
        <v>0</v>
      </c>
      <c r="J622" t="n">
        <v>0</v>
      </c>
      <c r="K622" t="n">
        <v>0</v>
      </c>
      <c r="L622" t="n">
        <v>0</v>
      </c>
      <c r="M622" t="n">
        <v>0</v>
      </c>
      <c r="N622" t="n">
        <v>0</v>
      </c>
      <c r="O622" t="n">
        <v>0</v>
      </c>
      <c r="P622" t="n">
        <v>0</v>
      </c>
      <c r="Q622" t="n">
        <v>1</v>
      </c>
      <c r="R622" t="n">
        <v>0</v>
      </c>
      <c r="S622" t="n">
        <v>0</v>
      </c>
      <c r="T622" t="n">
        <v>1</v>
      </c>
      <c r="U622" t="n">
        <v>0</v>
      </c>
      <c r="V622" t="n">
        <v>0</v>
      </c>
      <c r="W622" t="n">
        <v>0</v>
      </c>
      <c r="X622" t="n">
        <v>0</v>
      </c>
      <c r="Y622" t="n">
        <v>0</v>
      </c>
      <c r="Z622" t="n">
        <v>0</v>
      </c>
      <c r="AA622" t="n">
        <v>0</v>
      </c>
      <c r="AB622" t="n">
        <v>0</v>
      </c>
      <c r="AC622" t="n">
        <v>0</v>
      </c>
      <c r="AD622" t="n">
        <v>0</v>
      </c>
      <c r="AE622" t="n">
        <v>0</v>
      </c>
      <c r="AF622" t="n">
        <v>0</v>
      </c>
      <c r="AG622" t="n">
        <v>0</v>
      </c>
      <c r="AH622" t="n">
        <v>0</v>
      </c>
      <c r="AI622" t="n">
        <v>0</v>
      </c>
      <c r="AJ622" t="n">
        <v>0</v>
      </c>
      <c r="AK622" t="n">
        <v>0</v>
      </c>
      <c r="AL622" t="n">
        <v>0</v>
      </c>
      <c r="AM622" t="n">
        <v>0</v>
      </c>
      <c r="AN622" t="n">
        <v>0</v>
      </c>
      <c r="AO622" t="n">
        <v>0</v>
      </c>
      <c r="AP622" t="n">
        <v>0</v>
      </c>
      <c r="AQ622" t="n">
        <v>1</v>
      </c>
      <c r="AR622" t="n">
        <v>0</v>
      </c>
      <c r="AS622" t="n">
        <v>0</v>
      </c>
      <c r="AT622" t="n">
        <v>0</v>
      </c>
      <c r="AU622" s="63" t="n">
        <v>9</v>
      </c>
      <c r="AV622" s="64">
        <f>IFERROR(INDEX($B622:$AT622,1,'번호선택_참고표'!$C$55),0)+IFERROR(INDEX($B622:$AT622,1,'번호선택_참고표'!$D$55),0)+IFERROR(INDEX($B622:$AT622,1,'번호선택_참고표'!$E$55),0)+IFERROR(INDEX($B622:$AT622,1,'번호선택_참고표'!$F$55),0)+IFERROR(INDEX($B622:$AT622,1,'번호선택_참고표'!$G$55),0)+IFERROR(INDEX($B622:$AT622,1,'번호선택_참고표'!$H$55),0)</f>
        <v/>
      </c>
      <c r="AW622" s="64">
        <f>IF(OR('번호선택_참고표'!$C$55=$AU622,'번호선택_참고표'!$D$55=$AU622,'번호선택_참고표'!$E$55=$AU622,'번호선택_참고표'!$F$55=$AU622,'번호선택_참고표'!$G$55=$AU622,'번호선택_참고표'!$H$55=$AU622),1,0)</f>
        <v/>
      </c>
      <c r="AX622" s="64">
        <f>IF(AV622=6,6,IF(AND(AV622=5,AW622=1),5,IF(AND(AV622=5,AW622=0),4,IF(AV622=4,3,IF(AV622=3,2,0)))))</f>
        <v/>
      </c>
      <c r="AY622" s="64">
        <f>IF(AV622=6,"1등",IF(AND(AV622=5,AW622=1),"2등",IF(AND(AV622=5,AW622=0),"3등",IF(AV622=4,"4등",IF(AV622=3,"5등","-")))))</f>
        <v/>
      </c>
      <c r="AZ622" s="64">
        <f>AV622*10000+AW622*1000+ROW()</f>
        <v/>
      </c>
      <c r="BB622" s="63" t="inlineStr">
        <is>
          <t>1 2 6 16 19 42</t>
        </is>
      </c>
    </row>
    <row r="623">
      <c r="A623" s="64" t="n">
        <v>622</v>
      </c>
      <c r="B623" t="n">
        <v>0</v>
      </c>
      <c r="C623" t="n">
        <v>0</v>
      </c>
      <c r="D623" t="n">
        <v>0</v>
      </c>
      <c r="E623" t="n">
        <v>0</v>
      </c>
      <c r="F623" t="n">
        <v>0</v>
      </c>
      <c r="G623" t="n">
        <v>0</v>
      </c>
      <c r="H623" t="n">
        <v>0</v>
      </c>
      <c r="I623" t="n">
        <v>0</v>
      </c>
      <c r="J623" t="n">
        <v>1</v>
      </c>
      <c r="K623" t="n">
        <v>0</v>
      </c>
      <c r="L623" t="n">
        <v>0</v>
      </c>
      <c r="M623" t="n">
        <v>0</v>
      </c>
      <c r="N623" t="n">
        <v>0</v>
      </c>
      <c r="O623" t="n">
        <v>0</v>
      </c>
      <c r="P623" t="n">
        <v>1</v>
      </c>
      <c r="Q623" t="n">
        <v>1</v>
      </c>
      <c r="R623" t="n">
        <v>0</v>
      </c>
      <c r="S623" t="n">
        <v>0</v>
      </c>
      <c r="T623" t="n">
        <v>0</v>
      </c>
      <c r="U623" t="n">
        <v>0</v>
      </c>
      <c r="V623" t="n">
        <v>1</v>
      </c>
      <c r="W623" t="n">
        <v>0</v>
      </c>
      <c r="X623" t="n">
        <v>0</v>
      </c>
      <c r="Y623" t="n">
        <v>0</v>
      </c>
      <c r="Z623" t="n">
        <v>0</v>
      </c>
      <c r="AA623" t="n">
        <v>0</v>
      </c>
      <c r="AB623" t="n">
        <v>0</v>
      </c>
      <c r="AC623" t="n">
        <v>1</v>
      </c>
      <c r="AD623" t="n">
        <v>0</v>
      </c>
      <c r="AE623" t="n">
        <v>0</v>
      </c>
      <c r="AF623" t="n">
        <v>0</v>
      </c>
      <c r="AG623" t="n">
        <v>0</v>
      </c>
      <c r="AH623" t="n">
        <v>0</v>
      </c>
      <c r="AI623" t="n">
        <v>1</v>
      </c>
      <c r="AJ623" t="n">
        <v>0</v>
      </c>
      <c r="AK623" t="n">
        <v>0</v>
      </c>
      <c r="AL623" t="n">
        <v>0</v>
      </c>
      <c r="AM623" t="n">
        <v>0</v>
      </c>
      <c r="AN623" t="n">
        <v>0</v>
      </c>
      <c r="AO623" t="n">
        <v>0</v>
      </c>
      <c r="AP623" t="n">
        <v>0</v>
      </c>
      <c r="AQ623" t="n">
        <v>0</v>
      </c>
      <c r="AR623" t="n">
        <v>0</v>
      </c>
      <c r="AS623" t="n">
        <v>0</v>
      </c>
      <c r="AT623" t="n">
        <v>0</v>
      </c>
      <c r="AU623" s="63" t="n">
        <v>24</v>
      </c>
      <c r="AV623" s="64">
        <f>IFERROR(INDEX($B623:$AT623,1,'번호선택_참고표'!$C$55),0)+IFERROR(INDEX($B623:$AT623,1,'번호선택_참고표'!$D$55),0)+IFERROR(INDEX($B623:$AT623,1,'번호선택_참고표'!$E$55),0)+IFERROR(INDEX($B623:$AT623,1,'번호선택_참고표'!$F$55),0)+IFERROR(INDEX($B623:$AT623,1,'번호선택_참고표'!$G$55),0)+IFERROR(INDEX($B623:$AT623,1,'번호선택_참고표'!$H$55),0)</f>
        <v/>
      </c>
      <c r="AW623" s="64">
        <f>IF(OR('번호선택_참고표'!$C$55=$AU623,'번호선택_참고표'!$D$55=$AU623,'번호선택_참고표'!$E$55=$AU623,'번호선택_참고표'!$F$55=$AU623,'번호선택_참고표'!$G$55=$AU623,'번호선택_참고표'!$H$55=$AU623),1,0)</f>
        <v/>
      </c>
      <c r="AX623" s="64">
        <f>IF(AV623=6,6,IF(AND(AV623=5,AW623=1),5,IF(AND(AV623=5,AW623=0),4,IF(AV623=4,3,IF(AV623=3,2,0)))))</f>
        <v/>
      </c>
      <c r="AY623" s="64">
        <f>IF(AV623=6,"1등",IF(AND(AV623=5,AW623=1),"2등",IF(AND(AV623=5,AW623=0),"3등",IF(AV623=4,"4등",IF(AV623=3,"5등","-")))))</f>
        <v/>
      </c>
      <c r="AZ623" s="64">
        <f>AV623*10000+AW623*1000+ROW()</f>
        <v/>
      </c>
      <c r="BB623" s="63" t="inlineStr">
        <is>
          <t>9 15 16 21 28 34</t>
        </is>
      </c>
    </row>
    <row r="624">
      <c r="A624" s="64" t="n">
        <v>623</v>
      </c>
      <c r="B624" t="n">
        <v>0</v>
      </c>
      <c r="C624" t="n">
        <v>0</v>
      </c>
      <c r="D624" t="n">
        <v>0</v>
      </c>
      <c r="E624" t="n">
        <v>0</v>
      </c>
      <c r="F624" t="n">
        <v>0</v>
      </c>
      <c r="G624" t="n">
        <v>0</v>
      </c>
      <c r="H624" t="n">
        <v>1</v>
      </c>
      <c r="I624" t="n">
        <v>0</v>
      </c>
      <c r="J624" t="n">
        <v>0</v>
      </c>
      <c r="K624" t="n">
        <v>0</v>
      </c>
      <c r="L624" t="n">
        <v>0</v>
      </c>
      <c r="M624" t="n">
        <v>0</v>
      </c>
      <c r="N624" t="n">
        <v>1</v>
      </c>
      <c r="O624" t="n">
        <v>0</v>
      </c>
      <c r="P624" t="n">
        <v>0</v>
      </c>
      <c r="Q624" t="n">
        <v>0</v>
      </c>
      <c r="R624" t="n">
        <v>0</v>
      </c>
      <c r="S624" t="n">
        <v>0</v>
      </c>
      <c r="T624" t="n">
        <v>0</v>
      </c>
      <c r="U624" t="n">
        <v>0</v>
      </c>
      <c r="V624" t="n">
        <v>0</v>
      </c>
      <c r="W624" t="n">
        <v>0</v>
      </c>
      <c r="X624" t="n">
        <v>0</v>
      </c>
      <c r="Y624" t="n">
        <v>0</v>
      </c>
      <c r="Z624" t="n">
        <v>0</v>
      </c>
      <c r="AA624" t="n">
        <v>0</v>
      </c>
      <c r="AB624" t="n">
        <v>0</v>
      </c>
      <c r="AC624" t="n">
        <v>0</v>
      </c>
      <c r="AD624" t="n">
        <v>0</v>
      </c>
      <c r="AE624" t="n">
        <v>1</v>
      </c>
      <c r="AF624" t="n">
        <v>0</v>
      </c>
      <c r="AG624" t="n">
        <v>0</v>
      </c>
      <c r="AH624" t="n">
        <v>0</v>
      </c>
      <c r="AI624" t="n">
        <v>0</v>
      </c>
      <c r="AJ624" t="n">
        <v>0</v>
      </c>
      <c r="AK624" t="n">
        <v>0</v>
      </c>
      <c r="AL624" t="n">
        <v>0</v>
      </c>
      <c r="AM624" t="n">
        <v>0</v>
      </c>
      <c r="AN624" t="n">
        <v>1</v>
      </c>
      <c r="AO624" t="n">
        <v>0</v>
      </c>
      <c r="AP624" t="n">
        <v>1</v>
      </c>
      <c r="AQ624" t="n">
        <v>0</v>
      </c>
      <c r="AR624" t="n">
        <v>0</v>
      </c>
      <c r="AS624" t="n">
        <v>0</v>
      </c>
      <c r="AT624" t="n">
        <v>1</v>
      </c>
      <c r="AU624" s="63" t="n">
        <v>25</v>
      </c>
      <c r="AV624" s="64">
        <f>IFERROR(INDEX($B624:$AT624,1,'번호선택_참고표'!$C$55),0)+IFERROR(INDEX($B624:$AT624,1,'번호선택_참고표'!$D$55),0)+IFERROR(INDEX($B624:$AT624,1,'번호선택_참고표'!$E$55),0)+IFERROR(INDEX($B624:$AT624,1,'번호선택_참고표'!$F$55),0)+IFERROR(INDEX($B624:$AT624,1,'번호선택_참고표'!$G$55),0)+IFERROR(INDEX($B624:$AT624,1,'번호선택_참고표'!$H$55),0)</f>
        <v/>
      </c>
      <c r="AW624" s="64">
        <f>IF(OR('번호선택_참고표'!$C$55=$AU624,'번호선택_참고표'!$D$55=$AU624,'번호선택_참고표'!$E$55=$AU624,'번호선택_참고표'!$F$55=$AU624,'번호선택_참고표'!$G$55=$AU624,'번호선택_참고표'!$H$55=$AU624),1,0)</f>
        <v/>
      </c>
      <c r="AX624" s="64">
        <f>IF(AV624=6,6,IF(AND(AV624=5,AW624=1),5,IF(AND(AV624=5,AW624=0),4,IF(AV624=4,3,IF(AV624=3,2,0)))))</f>
        <v/>
      </c>
      <c r="AY624" s="64">
        <f>IF(AV624=6,"1등",IF(AND(AV624=5,AW624=1),"2등",IF(AND(AV624=5,AW624=0),"3등",IF(AV624=4,"4등",IF(AV624=3,"5등","-")))))</f>
        <v/>
      </c>
      <c r="AZ624" s="64">
        <f>AV624*10000+AW624*1000+ROW()</f>
        <v/>
      </c>
      <c r="BB624" s="63" t="inlineStr">
        <is>
          <t>7 13 30 39 41 45</t>
        </is>
      </c>
    </row>
    <row r="625">
      <c r="A625" s="64" t="n">
        <v>624</v>
      </c>
      <c r="B625" t="n">
        <v>1</v>
      </c>
      <c r="C625" t="n">
        <v>0</v>
      </c>
      <c r="D625" t="n">
        <v>0</v>
      </c>
      <c r="E625" t="n">
        <v>0</v>
      </c>
      <c r="F625" t="n">
        <v>0</v>
      </c>
      <c r="G625" t="n">
        <v>0</v>
      </c>
      <c r="H625" t="n">
        <v>1</v>
      </c>
      <c r="I625" t="n">
        <v>0</v>
      </c>
      <c r="J625" t="n">
        <v>0</v>
      </c>
      <c r="K625" t="n">
        <v>0</v>
      </c>
      <c r="L625" t="n">
        <v>0</v>
      </c>
      <c r="M625" t="n">
        <v>0</v>
      </c>
      <c r="N625" t="n">
        <v>0</v>
      </c>
      <c r="O625" t="n">
        <v>0</v>
      </c>
      <c r="P625" t="n">
        <v>0</v>
      </c>
      <c r="Q625" t="n">
        <v>0</v>
      </c>
      <c r="R625" t="n">
        <v>0</v>
      </c>
      <c r="S625" t="n">
        <v>0</v>
      </c>
      <c r="T625" t="n">
        <v>1</v>
      </c>
      <c r="U625" t="n">
        <v>0</v>
      </c>
      <c r="V625" t="n">
        <v>0</v>
      </c>
      <c r="W625" t="n">
        <v>0</v>
      </c>
      <c r="X625" t="n">
        <v>0</v>
      </c>
      <c r="Y625" t="n">
        <v>0</v>
      </c>
      <c r="Z625" t="n">
        <v>0</v>
      </c>
      <c r="AA625" t="n">
        <v>1</v>
      </c>
      <c r="AB625" t="n">
        <v>1</v>
      </c>
      <c r="AC625" t="n">
        <v>0</v>
      </c>
      <c r="AD625" t="n">
        <v>0</v>
      </c>
      <c r="AE625" t="n">
        <v>0</v>
      </c>
      <c r="AF625" t="n">
        <v>0</v>
      </c>
      <c r="AG625" t="n">
        <v>0</v>
      </c>
      <c r="AH625" t="n">
        <v>0</v>
      </c>
      <c r="AI625" t="n">
        <v>0</v>
      </c>
      <c r="AJ625" t="n">
        <v>1</v>
      </c>
      <c r="AK625" t="n">
        <v>0</v>
      </c>
      <c r="AL625" t="n">
        <v>0</v>
      </c>
      <c r="AM625" t="n">
        <v>0</v>
      </c>
      <c r="AN625" t="n">
        <v>0</v>
      </c>
      <c r="AO625" t="n">
        <v>0</v>
      </c>
      <c r="AP625" t="n">
        <v>0</v>
      </c>
      <c r="AQ625" t="n">
        <v>0</v>
      </c>
      <c r="AR625" t="n">
        <v>0</v>
      </c>
      <c r="AS625" t="n">
        <v>0</v>
      </c>
      <c r="AT625" t="n">
        <v>0</v>
      </c>
      <c r="AU625" s="63" t="n">
        <v>16</v>
      </c>
      <c r="AV625" s="64">
        <f>IFERROR(INDEX($B625:$AT625,1,'번호선택_참고표'!$C$55),0)+IFERROR(INDEX($B625:$AT625,1,'번호선택_참고표'!$D$55),0)+IFERROR(INDEX($B625:$AT625,1,'번호선택_참고표'!$E$55),0)+IFERROR(INDEX($B625:$AT625,1,'번호선택_참고표'!$F$55),0)+IFERROR(INDEX($B625:$AT625,1,'번호선택_참고표'!$G$55),0)+IFERROR(INDEX($B625:$AT625,1,'번호선택_참고표'!$H$55),0)</f>
        <v/>
      </c>
      <c r="AW625" s="64">
        <f>IF(OR('번호선택_참고표'!$C$55=$AU625,'번호선택_참고표'!$D$55=$AU625,'번호선택_참고표'!$E$55=$AU625,'번호선택_참고표'!$F$55=$AU625,'번호선택_참고표'!$G$55=$AU625,'번호선택_참고표'!$H$55=$AU625),1,0)</f>
        <v/>
      </c>
      <c r="AX625" s="64">
        <f>IF(AV625=6,6,IF(AND(AV625=5,AW625=1),5,IF(AND(AV625=5,AW625=0),4,IF(AV625=4,3,IF(AV625=3,2,0)))))</f>
        <v/>
      </c>
      <c r="AY625" s="64">
        <f>IF(AV625=6,"1등",IF(AND(AV625=5,AW625=1),"2등",IF(AND(AV625=5,AW625=0),"3등",IF(AV625=4,"4등",IF(AV625=3,"5등","-")))))</f>
        <v/>
      </c>
      <c r="AZ625" s="64">
        <f>AV625*10000+AW625*1000+ROW()</f>
        <v/>
      </c>
      <c r="BB625" s="63" t="inlineStr">
        <is>
          <t>1 7 19 26 27 35</t>
        </is>
      </c>
    </row>
    <row r="626">
      <c r="A626" s="64" t="n">
        <v>625</v>
      </c>
      <c r="B626" t="n">
        <v>0</v>
      </c>
      <c r="C626" t="n">
        <v>0</v>
      </c>
      <c r="D626" t="n">
        <v>1</v>
      </c>
      <c r="E626" t="n">
        <v>0</v>
      </c>
      <c r="F626" t="n">
        <v>0</v>
      </c>
      <c r="G626" t="n">
        <v>1</v>
      </c>
      <c r="H626" t="n">
        <v>1</v>
      </c>
      <c r="I626" t="n">
        <v>0</v>
      </c>
      <c r="J626" t="n">
        <v>0</v>
      </c>
      <c r="K626" t="n">
        <v>0</v>
      </c>
      <c r="L626" t="n">
        <v>0</v>
      </c>
      <c r="M626" t="n">
        <v>0</v>
      </c>
      <c r="N626" t="n">
        <v>0</v>
      </c>
      <c r="O626" t="n">
        <v>0</v>
      </c>
      <c r="P626" t="n">
        <v>0</v>
      </c>
      <c r="Q626" t="n">
        <v>0</v>
      </c>
      <c r="R626" t="n">
        <v>0</v>
      </c>
      <c r="S626" t="n">
        <v>0</v>
      </c>
      <c r="T626" t="n">
        <v>0</v>
      </c>
      <c r="U626" t="n">
        <v>1</v>
      </c>
      <c r="V626" t="n">
        <v>1</v>
      </c>
      <c r="W626" t="n">
        <v>0</v>
      </c>
      <c r="X626" t="n">
        <v>0</v>
      </c>
      <c r="Y626" t="n">
        <v>0</v>
      </c>
      <c r="Z626" t="n">
        <v>0</v>
      </c>
      <c r="AA626" t="n">
        <v>0</v>
      </c>
      <c r="AB626" t="n">
        <v>0</v>
      </c>
      <c r="AC626" t="n">
        <v>0</v>
      </c>
      <c r="AD626" t="n">
        <v>0</v>
      </c>
      <c r="AE626" t="n">
        <v>0</v>
      </c>
      <c r="AF626" t="n">
        <v>0</v>
      </c>
      <c r="AG626" t="n">
        <v>0</v>
      </c>
      <c r="AH626" t="n">
        <v>0</v>
      </c>
      <c r="AI626" t="n">
        <v>0</v>
      </c>
      <c r="AJ626" t="n">
        <v>0</v>
      </c>
      <c r="AK626" t="n">
        <v>0</v>
      </c>
      <c r="AL626" t="n">
        <v>0</v>
      </c>
      <c r="AM626" t="n">
        <v>0</v>
      </c>
      <c r="AN626" t="n">
        <v>1</v>
      </c>
      <c r="AO626" t="n">
        <v>0</v>
      </c>
      <c r="AP626" t="n">
        <v>0</v>
      </c>
      <c r="AQ626" t="n">
        <v>0</v>
      </c>
      <c r="AR626" t="n">
        <v>0</v>
      </c>
      <c r="AS626" t="n">
        <v>0</v>
      </c>
      <c r="AT626" t="n">
        <v>0</v>
      </c>
      <c r="AU626" s="63" t="n">
        <v>13</v>
      </c>
      <c r="AV626" s="64">
        <f>IFERROR(INDEX($B626:$AT626,1,'번호선택_참고표'!$C$55),0)+IFERROR(INDEX($B626:$AT626,1,'번호선택_참고표'!$D$55),0)+IFERROR(INDEX($B626:$AT626,1,'번호선택_참고표'!$E$55),0)+IFERROR(INDEX($B626:$AT626,1,'번호선택_참고표'!$F$55),0)+IFERROR(INDEX($B626:$AT626,1,'번호선택_참고표'!$G$55),0)+IFERROR(INDEX($B626:$AT626,1,'번호선택_참고표'!$H$55),0)</f>
        <v/>
      </c>
      <c r="AW626" s="64">
        <f>IF(OR('번호선택_참고표'!$C$55=$AU626,'번호선택_참고표'!$D$55=$AU626,'번호선택_참고표'!$E$55=$AU626,'번호선택_참고표'!$F$55=$AU626,'번호선택_참고표'!$G$55=$AU626,'번호선택_참고표'!$H$55=$AU626),1,0)</f>
        <v/>
      </c>
      <c r="AX626" s="64">
        <f>IF(AV626=6,6,IF(AND(AV626=5,AW626=1),5,IF(AND(AV626=5,AW626=0),4,IF(AV626=4,3,IF(AV626=3,2,0)))))</f>
        <v/>
      </c>
      <c r="AY626" s="64">
        <f>IF(AV626=6,"1등",IF(AND(AV626=5,AW626=1),"2등",IF(AND(AV626=5,AW626=0),"3등",IF(AV626=4,"4등",IF(AV626=3,"5등","-")))))</f>
        <v/>
      </c>
      <c r="AZ626" s="64">
        <f>AV626*10000+AW626*1000+ROW()</f>
        <v/>
      </c>
      <c r="BB626" s="63" t="inlineStr">
        <is>
          <t>3 6 7 20 21 39</t>
        </is>
      </c>
    </row>
    <row r="627">
      <c r="A627" s="64" t="n">
        <v>626</v>
      </c>
      <c r="B627" t="n">
        <v>0</v>
      </c>
      <c r="C627" t="n">
        <v>0</v>
      </c>
      <c r="D627" t="n">
        <v>0</v>
      </c>
      <c r="E627" t="n">
        <v>0</v>
      </c>
      <c r="F627" t="n">
        <v>0</v>
      </c>
      <c r="G627" t="n">
        <v>0</v>
      </c>
      <c r="H627" t="n">
        <v>0</v>
      </c>
      <c r="I627" t="n">
        <v>0</v>
      </c>
      <c r="J627" t="n">
        <v>0</v>
      </c>
      <c r="K627" t="n">
        <v>0</v>
      </c>
      <c r="L627" t="n">
        <v>0</v>
      </c>
      <c r="M627" t="n">
        <v>0</v>
      </c>
      <c r="N627" t="n">
        <v>1</v>
      </c>
      <c r="O627" t="n">
        <v>1</v>
      </c>
      <c r="P627" t="n">
        <v>0</v>
      </c>
      <c r="Q627" t="n">
        <v>0</v>
      </c>
      <c r="R627" t="n">
        <v>0</v>
      </c>
      <c r="S627" t="n">
        <v>0</v>
      </c>
      <c r="T627" t="n">
        <v>0</v>
      </c>
      <c r="U627" t="n">
        <v>0</v>
      </c>
      <c r="V627" t="n">
        <v>0</v>
      </c>
      <c r="W627" t="n">
        <v>0</v>
      </c>
      <c r="X627" t="n">
        <v>0</v>
      </c>
      <c r="Y627" t="n">
        <v>0</v>
      </c>
      <c r="Z627" t="n">
        <v>0</v>
      </c>
      <c r="AA627" t="n">
        <v>1</v>
      </c>
      <c r="AB627" t="n">
        <v>0</v>
      </c>
      <c r="AC627" t="n">
        <v>0</v>
      </c>
      <c r="AD627" t="n">
        <v>0</v>
      </c>
      <c r="AE627" t="n">
        <v>0</v>
      </c>
      <c r="AF627" t="n">
        <v>0</v>
      </c>
      <c r="AG627" t="n">
        <v>0</v>
      </c>
      <c r="AH627" t="n">
        <v>1</v>
      </c>
      <c r="AI627" t="n">
        <v>0</v>
      </c>
      <c r="AJ627" t="n">
        <v>0</v>
      </c>
      <c r="AK627" t="n">
        <v>0</v>
      </c>
      <c r="AL627" t="n">
        <v>0</v>
      </c>
      <c r="AM627" t="n">
        <v>0</v>
      </c>
      <c r="AN627" t="n">
        <v>0</v>
      </c>
      <c r="AO627" t="n">
        <v>1</v>
      </c>
      <c r="AP627" t="n">
        <v>0</v>
      </c>
      <c r="AQ627" t="n">
        <v>0</v>
      </c>
      <c r="AR627" t="n">
        <v>1</v>
      </c>
      <c r="AS627" t="n">
        <v>0</v>
      </c>
      <c r="AT627" t="n">
        <v>0</v>
      </c>
      <c r="AU627" s="63" t="n">
        <v>15</v>
      </c>
      <c r="AV627" s="64">
        <f>IFERROR(INDEX($B627:$AT627,1,'번호선택_참고표'!$C$55),0)+IFERROR(INDEX($B627:$AT627,1,'번호선택_참고표'!$D$55),0)+IFERROR(INDEX($B627:$AT627,1,'번호선택_참고표'!$E$55),0)+IFERROR(INDEX($B627:$AT627,1,'번호선택_참고표'!$F$55),0)+IFERROR(INDEX($B627:$AT627,1,'번호선택_참고표'!$G$55),0)+IFERROR(INDEX($B627:$AT627,1,'번호선택_참고표'!$H$55),0)</f>
        <v/>
      </c>
      <c r="AW627" s="64">
        <f>IF(OR('번호선택_참고표'!$C$55=$AU627,'번호선택_참고표'!$D$55=$AU627,'번호선택_참고표'!$E$55=$AU627,'번호선택_참고표'!$F$55=$AU627,'번호선택_참고표'!$G$55=$AU627,'번호선택_참고표'!$H$55=$AU627),1,0)</f>
        <v/>
      </c>
      <c r="AX627" s="64">
        <f>IF(AV627=6,6,IF(AND(AV627=5,AW627=1),5,IF(AND(AV627=5,AW627=0),4,IF(AV627=4,3,IF(AV627=3,2,0)))))</f>
        <v/>
      </c>
      <c r="AY627" s="64">
        <f>IF(AV627=6,"1등",IF(AND(AV627=5,AW627=1),"2등",IF(AND(AV627=5,AW627=0),"3등",IF(AV627=4,"4등",IF(AV627=3,"5등","-")))))</f>
        <v/>
      </c>
      <c r="AZ627" s="64">
        <f>AV627*10000+AW627*1000+ROW()</f>
        <v/>
      </c>
      <c r="BB627" s="63" t="inlineStr">
        <is>
          <t>13 14 26 33 40 43</t>
        </is>
      </c>
    </row>
    <row r="628">
      <c r="A628" s="64" t="n">
        <v>627</v>
      </c>
      <c r="B628" t="n">
        <v>0</v>
      </c>
      <c r="C628" t="n">
        <v>1</v>
      </c>
      <c r="D628" t="n">
        <v>0</v>
      </c>
      <c r="E628" t="n">
        <v>0</v>
      </c>
      <c r="F628" t="n">
        <v>0</v>
      </c>
      <c r="G628" t="n">
        <v>0</v>
      </c>
      <c r="H628" t="n">
        <v>0</v>
      </c>
      <c r="I628" t="n">
        <v>0</v>
      </c>
      <c r="J628" t="n">
        <v>1</v>
      </c>
      <c r="K628" t="n">
        <v>0</v>
      </c>
      <c r="L628" t="n">
        <v>0</v>
      </c>
      <c r="M628" t="n">
        <v>0</v>
      </c>
      <c r="N628" t="n">
        <v>0</v>
      </c>
      <c r="O628" t="n">
        <v>0</v>
      </c>
      <c r="P628" t="n">
        <v>0</v>
      </c>
      <c r="Q628" t="n">
        <v>0</v>
      </c>
      <c r="R628" t="n">
        <v>0</v>
      </c>
      <c r="S628" t="n">
        <v>0</v>
      </c>
      <c r="T628" t="n">
        <v>0</v>
      </c>
      <c r="U628" t="n">
        <v>0</v>
      </c>
      <c r="V628" t="n">
        <v>0</v>
      </c>
      <c r="W628" t="n">
        <v>1</v>
      </c>
      <c r="X628" t="n">
        <v>0</v>
      </c>
      <c r="Y628" t="n">
        <v>0</v>
      </c>
      <c r="Z628" t="n">
        <v>1</v>
      </c>
      <c r="AA628" t="n">
        <v>0</v>
      </c>
      <c r="AB628" t="n">
        <v>0</v>
      </c>
      <c r="AC628" t="n">
        <v>0</v>
      </c>
      <c r="AD628" t="n">
        <v>0</v>
      </c>
      <c r="AE628" t="n">
        <v>0</v>
      </c>
      <c r="AF628" t="n">
        <v>1</v>
      </c>
      <c r="AG628" t="n">
        <v>0</v>
      </c>
      <c r="AH628" t="n">
        <v>0</v>
      </c>
      <c r="AI628" t="n">
        <v>0</v>
      </c>
      <c r="AJ628" t="n">
        <v>0</v>
      </c>
      <c r="AK628" t="n">
        <v>0</v>
      </c>
      <c r="AL628" t="n">
        <v>0</v>
      </c>
      <c r="AM628" t="n">
        <v>0</v>
      </c>
      <c r="AN628" t="n">
        <v>0</v>
      </c>
      <c r="AO628" t="n">
        <v>0</v>
      </c>
      <c r="AP628" t="n">
        <v>0</v>
      </c>
      <c r="AQ628" t="n">
        <v>0</v>
      </c>
      <c r="AR628" t="n">
        <v>0</v>
      </c>
      <c r="AS628" t="n">
        <v>0</v>
      </c>
      <c r="AT628" t="n">
        <v>1</v>
      </c>
      <c r="AU628" s="63" t="n">
        <v>12</v>
      </c>
      <c r="AV628" s="64">
        <f>IFERROR(INDEX($B628:$AT628,1,'번호선택_참고표'!$C$55),0)+IFERROR(INDEX($B628:$AT628,1,'번호선택_참고표'!$D$55),0)+IFERROR(INDEX($B628:$AT628,1,'번호선택_참고표'!$E$55),0)+IFERROR(INDEX($B628:$AT628,1,'번호선택_참고표'!$F$55),0)+IFERROR(INDEX($B628:$AT628,1,'번호선택_참고표'!$G$55),0)+IFERROR(INDEX($B628:$AT628,1,'번호선택_참고표'!$H$55),0)</f>
        <v/>
      </c>
      <c r="AW628" s="64">
        <f>IF(OR('번호선택_참고표'!$C$55=$AU628,'번호선택_참고표'!$D$55=$AU628,'번호선택_참고표'!$E$55=$AU628,'번호선택_참고표'!$F$55=$AU628,'번호선택_참고표'!$G$55=$AU628,'번호선택_참고표'!$H$55=$AU628),1,0)</f>
        <v/>
      </c>
      <c r="AX628" s="64">
        <f>IF(AV628=6,6,IF(AND(AV628=5,AW628=1),5,IF(AND(AV628=5,AW628=0),4,IF(AV628=4,3,IF(AV628=3,2,0)))))</f>
        <v/>
      </c>
      <c r="AY628" s="64">
        <f>IF(AV628=6,"1등",IF(AND(AV628=5,AW628=1),"2등",IF(AND(AV628=5,AW628=0),"3등",IF(AV628=4,"4등",IF(AV628=3,"5등","-")))))</f>
        <v/>
      </c>
      <c r="AZ628" s="64">
        <f>AV628*10000+AW628*1000+ROW()</f>
        <v/>
      </c>
      <c r="BB628" s="63" t="inlineStr">
        <is>
          <t>2 9 22 25 31 45</t>
        </is>
      </c>
    </row>
    <row r="629">
      <c r="A629" s="64" t="n">
        <v>628</v>
      </c>
      <c r="B629" t="n">
        <v>1</v>
      </c>
      <c r="C629" t="n">
        <v>0</v>
      </c>
      <c r="D629" t="n">
        <v>0</v>
      </c>
      <c r="E629" t="n">
        <v>0</v>
      </c>
      <c r="F629" t="n">
        <v>0</v>
      </c>
      <c r="G629" t="n">
        <v>0</v>
      </c>
      <c r="H629" t="n">
        <v>1</v>
      </c>
      <c r="I629" t="n">
        <v>0</v>
      </c>
      <c r="J629" t="n">
        <v>0</v>
      </c>
      <c r="K629" t="n">
        <v>0</v>
      </c>
      <c r="L629" t="n">
        <v>0</v>
      </c>
      <c r="M629" t="n">
        <v>1</v>
      </c>
      <c r="N629" t="n">
        <v>0</v>
      </c>
      <c r="O629" t="n">
        <v>0</v>
      </c>
      <c r="P629" t="n">
        <v>1</v>
      </c>
      <c r="Q629" t="n">
        <v>0</v>
      </c>
      <c r="R629" t="n">
        <v>0</v>
      </c>
      <c r="S629" t="n">
        <v>0</v>
      </c>
      <c r="T629" t="n">
        <v>0</v>
      </c>
      <c r="U629" t="n">
        <v>0</v>
      </c>
      <c r="V629" t="n">
        <v>0</v>
      </c>
      <c r="W629" t="n">
        <v>0</v>
      </c>
      <c r="X629" t="n">
        <v>1</v>
      </c>
      <c r="Y629" t="n">
        <v>0</v>
      </c>
      <c r="Z629" t="n">
        <v>0</v>
      </c>
      <c r="AA629" t="n">
        <v>0</v>
      </c>
      <c r="AB629" t="n">
        <v>0</v>
      </c>
      <c r="AC629" t="n">
        <v>0</v>
      </c>
      <c r="AD629" t="n">
        <v>0</v>
      </c>
      <c r="AE629" t="n">
        <v>0</v>
      </c>
      <c r="AF629" t="n">
        <v>0</v>
      </c>
      <c r="AG629" t="n">
        <v>0</v>
      </c>
      <c r="AH629" t="n">
        <v>0</v>
      </c>
      <c r="AI629" t="n">
        <v>0</v>
      </c>
      <c r="AJ629" t="n">
        <v>0</v>
      </c>
      <c r="AK629" t="n">
        <v>0</v>
      </c>
      <c r="AL629" t="n">
        <v>0</v>
      </c>
      <c r="AM629" t="n">
        <v>0</v>
      </c>
      <c r="AN629" t="n">
        <v>0</v>
      </c>
      <c r="AO629" t="n">
        <v>0</v>
      </c>
      <c r="AP629" t="n">
        <v>0</v>
      </c>
      <c r="AQ629" t="n">
        <v>1</v>
      </c>
      <c r="AR629" t="n">
        <v>0</v>
      </c>
      <c r="AS629" t="n">
        <v>0</v>
      </c>
      <c r="AT629" t="n">
        <v>0</v>
      </c>
      <c r="AU629" s="63" t="n">
        <v>11</v>
      </c>
      <c r="AV629" s="64">
        <f>IFERROR(INDEX($B629:$AT629,1,'번호선택_참고표'!$C$55),0)+IFERROR(INDEX($B629:$AT629,1,'번호선택_참고표'!$D$55),0)+IFERROR(INDEX($B629:$AT629,1,'번호선택_참고표'!$E$55),0)+IFERROR(INDEX($B629:$AT629,1,'번호선택_참고표'!$F$55),0)+IFERROR(INDEX($B629:$AT629,1,'번호선택_참고표'!$G$55),0)+IFERROR(INDEX($B629:$AT629,1,'번호선택_참고표'!$H$55),0)</f>
        <v/>
      </c>
      <c r="AW629" s="64">
        <f>IF(OR('번호선택_참고표'!$C$55=$AU629,'번호선택_참고표'!$D$55=$AU629,'번호선택_참고표'!$E$55=$AU629,'번호선택_참고표'!$F$55=$AU629,'번호선택_참고표'!$G$55=$AU629,'번호선택_참고표'!$H$55=$AU629),1,0)</f>
        <v/>
      </c>
      <c r="AX629" s="64">
        <f>IF(AV629=6,6,IF(AND(AV629=5,AW629=1),5,IF(AND(AV629=5,AW629=0),4,IF(AV629=4,3,IF(AV629=3,2,0)))))</f>
        <v/>
      </c>
      <c r="AY629" s="64">
        <f>IF(AV629=6,"1등",IF(AND(AV629=5,AW629=1),"2등",IF(AND(AV629=5,AW629=0),"3등",IF(AV629=4,"4등",IF(AV629=3,"5등","-")))))</f>
        <v/>
      </c>
      <c r="AZ629" s="64">
        <f>AV629*10000+AW629*1000+ROW()</f>
        <v/>
      </c>
      <c r="BB629" s="63" t="inlineStr">
        <is>
          <t>1 7 12 15 23 42</t>
        </is>
      </c>
    </row>
    <row r="630">
      <c r="A630" s="64" t="n">
        <v>629</v>
      </c>
      <c r="B630" t="n">
        <v>0</v>
      </c>
      <c r="C630" t="n">
        <v>0</v>
      </c>
      <c r="D630" t="n">
        <v>0</v>
      </c>
      <c r="E630" t="n">
        <v>0</v>
      </c>
      <c r="F630" t="n">
        <v>0</v>
      </c>
      <c r="G630" t="n">
        <v>0</v>
      </c>
      <c r="H630" t="n">
        <v>0</v>
      </c>
      <c r="I630" t="n">
        <v>0</v>
      </c>
      <c r="J630" t="n">
        <v>0</v>
      </c>
      <c r="K630" t="n">
        <v>0</v>
      </c>
      <c r="L630" t="n">
        <v>0</v>
      </c>
      <c r="M630" t="n">
        <v>0</v>
      </c>
      <c r="N630" t="n">
        <v>0</v>
      </c>
      <c r="O630" t="n">
        <v>0</v>
      </c>
      <c r="P630" t="n">
        <v>0</v>
      </c>
      <c r="Q630" t="n">
        <v>0</v>
      </c>
      <c r="R630" t="n">
        <v>0</v>
      </c>
      <c r="S630" t="n">
        <v>0</v>
      </c>
      <c r="T630" t="n">
        <v>1</v>
      </c>
      <c r="U630" t="n">
        <v>0</v>
      </c>
      <c r="V630" t="n">
        <v>0</v>
      </c>
      <c r="W630" t="n">
        <v>0</v>
      </c>
      <c r="X630" t="n">
        <v>0</v>
      </c>
      <c r="Y630" t="n">
        <v>0</v>
      </c>
      <c r="Z630" t="n">
        <v>0</v>
      </c>
      <c r="AA630" t="n">
        <v>0</v>
      </c>
      <c r="AB630" t="n">
        <v>0</v>
      </c>
      <c r="AC630" t="n">
        <v>1</v>
      </c>
      <c r="AD630" t="n">
        <v>0</v>
      </c>
      <c r="AE630" t="n">
        <v>0</v>
      </c>
      <c r="AF630" t="n">
        <v>1</v>
      </c>
      <c r="AG630" t="n">
        <v>0</v>
      </c>
      <c r="AH630" t="n">
        <v>0</v>
      </c>
      <c r="AI630" t="n">
        <v>0</v>
      </c>
      <c r="AJ630" t="n">
        <v>0</v>
      </c>
      <c r="AK630" t="n">
        <v>0</v>
      </c>
      <c r="AL630" t="n">
        <v>0</v>
      </c>
      <c r="AM630" t="n">
        <v>1</v>
      </c>
      <c r="AN630" t="n">
        <v>0</v>
      </c>
      <c r="AO630" t="n">
        <v>0</v>
      </c>
      <c r="AP630" t="n">
        <v>0</v>
      </c>
      <c r="AQ630" t="n">
        <v>0</v>
      </c>
      <c r="AR630" t="n">
        <v>1</v>
      </c>
      <c r="AS630" t="n">
        <v>1</v>
      </c>
      <c r="AT630" t="n">
        <v>0</v>
      </c>
      <c r="AU630" s="63" t="n">
        <v>1</v>
      </c>
      <c r="AV630" s="64">
        <f>IFERROR(INDEX($B630:$AT630,1,'번호선택_참고표'!$C$55),0)+IFERROR(INDEX($B630:$AT630,1,'번호선택_참고표'!$D$55),0)+IFERROR(INDEX($B630:$AT630,1,'번호선택_참고표'!$E$55),0)+IFERROR(INDEX($B630:$AT630,1,'번호선택_참고표'!$F$55),0)+IFERROR(INDEX($B630:$AT630,1,'번호선택_참고표'!$G$55),0)+IFERROR(INDEX($B630:$AT630,1,'번호선택_참고표'!$H$55),0)</f>
        <v/>
      </c>
      <c r="AW630" s="64">
        <f>IF(OR('번호선택_참고표'!$C$55=$AU630,'번호선택_참고표'!$D$55=$AU630,'번호선택_참고표'!$E$55=$AU630,'번호선택_참고표'!$F$55=$AU630,'번호선택_참고표'!$G$55=$AU630,'번호선택_참고표'!$H$55=$AU630),1,0)</f>
        <v/>
      </c>
      <c r="AX630" s="64">
        <f>IF(AV630=6,6,IF(AND(AV630=5,AW630=1),5,IF(AND(AV630=5,AW630=0),4,IF(AV630=4,3,IF(AV630=3,2,0)))))</f>
        <v/>
      </c>
      <c r="AY630" s="64">
        <f>IF(AV630=6,"1등",IF(AND(AV630=5,AW630=1),"2등",IF(AND(AV630=5,AW630=0),"3등",IF(AV630=4,"4등",IF(AV630=3,"5등","-")))))</f>
        <v/>
      </c>
      <c r="AZ630" s="64">
        <f>AV630*10000+AW630*1000+ROW()</f>
        <v/>
      </c>
      <c r="BB630" s="63" t="inlineStr">
        <is>
          <t>19 28 31 38 43 44</t>
        </is>
      </c>
    </row>
    <row r="631">
      <c r="A631" s="64" t="n">
        <v>630</v>
      </c>
      <c r="B631" t="n">
        <v>0</v>
      </c>
      <c r="C631" t="n">
        <v>0</v>
      </c>
      <c r="D631" t="n">
        <v>0</v>
      </c>
      <c r="E631" t="n">
        <v>0</v>
      </c>
      <c r="F631" t="n">
        <v>0</v>
      </c>
      <c r="G631" t="n">
        <v>0</v>
      </c>
      <c r="H631" t="n">
        <v>0</v>
      </c>
      <c r="I631" t="n">
        <v>1</v>
      </c>
      <c r="J631" t="n">
        <v>0</v>
      </c>
      <c r="K631" t="n">
        <v>0</v>
      </c>
      <c r="L631" t="n">
        <v>0</v>
      </c>
      <c r="M631" t="n">
        <v>0</v>
      </c>
      <c r="N631" t="n">
        <v>0</v>
      </c>
      <c r="O631" t="n">
        <v>0</v>
      </c>
      <c r="P631" t="n">
        <v>0</v>
      </c>
      <c r="Q631" t="n">
        <v>0</v>
      </c>
      <c r="R631" t="n">
        <v>1</v>
      </c>
      <c r="S631" t="n">
        <v>0</v>
      </c>
      <c r="T631" t="n">
        <v>0</v>
      </c>
      <c r="U631" t="n">
        <v>0</v>
      </c>
      <c r="V631" t="n">
        <v>1</v>
      </c>
      <c r="W631" t="n">
        <v>0</v>
      </c>
      <c r="X631" t="n">
        <v>0</v>
      </c>
      <c r="Y631" t="n">
        <v>1</v>
      </c>
      <c r="Z631" t="n">
        <v>0</v>
      </c>
      <c r="AA631" t="n">
        <v>0</v>
      </c>
      <c r="AB631" t="n">
        <v>1</v>
      </c>
      <c r="AC631" t="n">
        <v>0</v>
      </c>
      <c r="AD631" t="n">
        <v>0</v>
      </c>
      <c r="AE631" t="n">
        <v>0</v>
      </c>
      <c r="AF631" t="n">
        <v>1</v>
      </c>
      <c r="AG631" t="n">
        <v>0</v>
      </c>
      <c r="AH631" t="n">
        <v>0</v>
      </c>
      <c r="AI631" t="n">
        <v>0</v>
      </c>
      <c r="AJ631" t="n">
        <v>0</v>
      </c>
      <c r="AK631" t="n">
        <v>0</v>
      </c>
      <c r="AL631" t="n">
        <v>0</v>
      </c>
      <c r="AM631" t="n">
        <v>0</v>
      </c>
      <c r="AN631" t="n">
        <v>0</v>
      </c>
      <c r="AO631" t="n">
        <v>0</v>
      </c>
      <c r="AP631" t="n">
        <v>0</v>
      </c>
      <c r="AQ631" t="n">
        <v>0</v>
      </c>
      <c r="AR631" t="n">
        <v>0</v>
      </c>
      <c r="AS631" t="n">
        <v>0</v>
      </c>
      <c r="AT631" t="n">
        <v>0</v>
      </c>
      <c r="AU631" s="63" t="n">
        <v>15</v>
      </c>
      <c r="AV631" s="64">
        <f>IFERROR(INDEX($B631:$AT631,1,'번호선택_참고표'!$C$55),0)+IFERROR(INDEX($B631:$AT631,1,'번호선택_참고표'!$D$55),0)+IFERROR(INDEX($B631:$AT631,1,'번호선택_참고표'!$E$55),0)+IFERROR(INDEX($B631:$AT631,1,'번호선택_참고표'!$F$55),0)+IFERROR(INDEX($B631:$AT631,1,'번호선택_참고표'!$G$55),0)+IFERROR(INDEX($B631:$AT631,1,'번호선택_참고표'!$H$55),0)</f>
        <v/>
      </c>
      <c r="AW631" s="64">
        <f>IF(OR('번호선택_참고표'!$C$55=$AU631,'번호선택_참고표'!$D$55=$AU631,'번호선택_참고표'!$E$55=$AU631,'번호선택_참고표'!$F$55=$AU631,'번호선택_참고표'!$G$55=$AU631,'번호선택_참고표'!$H$55=$AU631),1,0)</f>
        <v/>
      </c>
      <c r="AX631" s="64">
        <f>IF(AV631=6,6,IF(AND(AV631=5,AW631=1),5,IF(AND(AV631=5,AW631=0),4,IF(AV631=4,3,IF(AV631=3,2,0)))))</f>
        <v/>
      </c>
      <c r="AY631" s="64">
        <f>IF(AV631=6,"1등",IF(AND(AV631=5,AW631=1),"2등",IF(AND(AV631=5,AW631=0),"3등",IF(AV631=4,"4등",IF(AV631=3,"5등","-")))))</f>
        <v/>
      </c>
      <c r="AZ631" s="64">
        <f>AV631*10000+AW631*1000+ROW()</f>
        <v/>
      </c>
      <c r="BB631" s="63" t="inlineStr">
        <is>
          <t>8 17 21 24 27 31</t>
        </is>
      </c>
    </row>
    <row r="632">
      <c r="A632" s="64" t="n">
        <v>631</v>
      </c>
      <c r="B632" t="n">
        <v>1</v>
      </c>
      <c r="C632" t="n">
        <v>1</v>
      </c>
      <c r="D632" t="n">
        <v>0</v>
      </c>
      <c r="E632" t="n">
        <v>1</v>
      </c>
      <c r="F632" t="n">
        <v>0</v>
      </c>
      <c r="G632" t="n">
        <v>0</v>
      </c>
      <c r="H632" t="n">
        <v>0</v>
      </c>
      <c r="I632" t="n">
        <v>0</v>
      </c>
      <c r="J632" t="n">
        <v>0</v>
      </c>
      <c r="K632" t="n">
        <v>0</v>
      </c>
      <c r="L632" t="n">
        <v>0</v>
      </c>
      <c r="M632" t="n">
        <v>0</v>
      </c>
      <c r="N632" t="n">
        <v>0</v>
      </c>
      <c r="O632" t="n">
        <v>0</v>
      </c>
      <c r="P632" t="n">
        <v>0</v>
      </c>
      <c r="Q632" t="n">
        <v>0</v>
      </c>
      <c r="R632" t="n">
        <v>0</v>
      </c>
      <c r="S632" t="n">
        <v>0</v>
      </c>
      <c r="T632" t="n">
        <v>0</v>
      </c>
      <c r="U632" t="n">
        <v>0</v>
      </c>
      <c r="V632" t="n">
        <v>0</v>
      </c>
      <c r="W632" t="n">
        <v>0</v>
      </c>
      <c r="X632" t="n">
        <v>1</v>
      </c>
      <c r="Y632" t="n">
        <v>0</v>
      </c>
      <c r="Z632" t="n">
        <v>0</v>
      </c>
      <c r="AA632" t="n">
        <v>0</v>
      </c>
      <c r="AB632" t="n">
        <v>0</v>
      </c>
      <c r="AC632" t="n">
        <v>0</v>
      </c>
      <c r="AD632" t="n">
        <v>0</v>
      </c>
      <c r="AE632" t="n">
        <v>0</v>
      </c>
      <c r="AF632" t="n">
        <v>1</v>
      </c>
      <c r="AG632" t="n">
        <v>0</v>
      </c>
      <c r="AH632" t="n">
        <v>0</v>
      </c>
      <c r="AI632" t="n">
        <v>1</v>
      </c>
      <c r="AJ632" t="n">
        <v>0</v>
      </c>
      <c r="AK632" t="n">
        <v>0</v>
      </c>
      <c r="AL632" t="n">
        <v>0</v>
      </c>
      <c r="AM632" t="n">
        <v>0</v>
      </c>
      <c r="AN632" t="n">
        <v>0</v>
      </c>
      <c r="AO632" t="n">
        <v>0</v>
      </c>
      <c r="AP632" t="n">
        <v>0</v>
      </c>
      <c r="AQ632" t="n">
        <v>0</v>
      </c>
      <c r="AR632" t="n">
        <v>0</v>
      </c>
      <c r="AS632" t="n">
        <v>0</v>
      </c>
      <c r="AT632" t="n">
        <v>0</v>
      </c>
      <c r="AU632" s="63" t="n">
        <v>8</v>
      </c>
      <c r="AV632" s="64">
        <f>IFERROR(INDEX($B632:$AT632,1,'번호선택_참고표'!$C$55),0)+IFERROR(INDEX($B632:$AT632,1,'번호선택_참고표'!$D$55),0)+IFERROR(INDEX($B632:$AT632,1,'번호선택_참고표'!$E$55),0)+IFERROR(INDEX($B632:$AT632,1,'번호선택_참고표'!$F$55),0)+IFERROR(INDEX($B632:$AT632,1,'번호선택_참고표'!$G$55),0)+IFERROR(INDEX($B632:$AT632,1,'번호선택_참고표'!$H$55),0)</f>
        <v/>
      </c>
      <c r="AW632" s="64">
        <f>IF(OR('번호선택_참고표'!$C$55=$AU632,'번호선택_참고표'!$D$55=$AU632,'번호선택_참고표'!$E$55=$AU632,'번호선택_참고표'!$F$55=$AU632,'번호선택_참고표'!$G$55=$AU632,'번호선택_참고표'!$H$55=$AU632),1,0)</f>
        <v/>
      </c>
      <c r="AX632" s="64">
        <f>IF(AV632=6,6,IF(AND(AV632=5,AW632=1),5,IF(AND(AV632=5,AW632=0),4,IF(AV632=4,3,IF(AV632=3,2,0)))))</f>
        <v/>
      </c>
      <c r="AY632" s="64">
        <f>IF(AV632=6,"1등",IF(AND(AV632=5,AW632=1),"2등",IF(AND(AV632=5,AW632=0),"3등",IF(AV632=4,"4등",IF(AV632=3,"5등","-")))))</f>
        <v/>
      </c>
      <c r="AZ632" s="64">
        <f>AV632*10000+AW632*1000+ROW()</f>
        <v/>
      </c>
      <c r="BB632" s="63" t="inlineStr">
        <is>
          <t>1 2 4 23 31 34</t>
        </is>
      </c>
    </row>
    <row r="633">
      <c r="A633" s="64" t="n">
        <v>632</v>
      </c>
      <c r="B633" t="n">
        <v>0</v>
      </c>
      <c r="C633" t="n">
        <v>0</v>
      </c>
      <c r="D633" t="n">
        <v>0</v>
      </c>
      <c r="E633" t="n">
        <v>0</v>
      </c>
      <c r="F633" t="n">
        <v>0</v>
      </c>
      <c r="G633" t="n">
        <v>0</v>
      </c>
      <c r="H633" t="n">
        <v>0</v>
      </c>
      <c r="I633" t="n">
        <v>0</v>
      </c>
      <c r="J633" t="n">
        <v>0</v>
      </c>
      <c r="K633" t="n">
        <v>0</v>
      </c>
      <c r="L633" t="n">
        <v>0</v>
      </c>
      <c r="M633" t="n">
        <v>0</v>
      </c>
      <c r="N633" t="n">
        <v>0</v>
      </c>
      <c r="O633" t="n">
        <v>0</v>
      </c>
      <c r="P633" t="n">
        <v>1</v>
      </c>
      <c r="Q633" t="n">
        <v>0</v>
      </c>
      <c r="R633" t="n">
        <v>0</v>
      </c>
      <c r="S633" t="n">
        <v>1</v>
      </c>
      <c r="T633" t="n">
        <v>0</v>
      </c>
      <c r="U633" t="n">
        <v>0</v>
      </c>
      <c r="V633" t="n">
        <v>1</v>
      </c>
      <c r="W633" t="n">
        <v>0</v>
      </c>
      <c r="X633" t="n">
        <v>0</v>
      </c>
      <c r="Y633" t="n">
        <v>0</v>
      </c>
      <c r="Z633" t="n">
        <v>0</v>
      </c>
      <c r="AA633" t="n">
        <v>0</v>
      </c>
      <c r="AB633" t="n">
        <v>0</v>
      </c>
      <c r="AC633" t="n">
        <v>0</v>
      </c>
      <c r="AD633" t="n">
        <v>0</v>
      </c>
      <c r="AE633" t="n">
        <v>0</v>
      </c>
      <c r="AF633" t="n">
        <v>0</v>
      </c>
      <c r="AG633" t="n">
        <v>1</v>
      </c>
      <c r="AH633" t="n">
        <v>0</v>
      </c>
      <c r="AI633" t="n">
        <v>0</v>
      </c>
      <c r="AJ633" t="n">
        <v>1</v>
      </c>
      <c r="AK633" t="n">
        <v>0</v>
      </c>
      <c r="AL633" t="n">
        <v>0</v>
      </c>
      <c r="AM633" t="n">
        <v>0</v>
      </c>
      <c r="AN633" t="n">
        <v>0</v>
      </c>
      <c r="AO633" t="n">
        <v>0</v>
      </c>
      <c r="AP633" t="n">
        <v>0</v>
      </c>
      <c r="AQ633" t="n">
        <v>0</v>
      </c>
      <c r="AR633" t="n">
        <v>0</v>
      </c>
      <c r="AS633" t="n">
        <v>1</v>
      </c>
      <c r="AT633" t="n">
        <v>0</v>
      </c>
      <c r="AU633" s="63" t="n">
        <v>6</v>
      </c>
      <c r="AV633" s="64">
        <f>IFERROR(INDEX($B633:$AT633,1,'번호선택_참고표'!$C$55),0)+IFERROR(INDEX($B633:$AT633,1,'번호선택_참고표'!$D$55),0)+IFERROR(INDEX($B633:$AT633,1,'번호선택_참고표'!$E$55),0)+IFERROR(INDEX($B633:$AT633,1,'번호선택_참고표'!$F$55),0)+IFERROR(INDEX($B633:$AT633,1,'번호선택_참고표'!$G$55),0)+IFERROR(INDEX($B633:$AT633,1,'번호선택_참고표'!$H$55),0)</f>
        <v/>
      </c>
      <c r="AW633" s="64">
        <f>IF(OR('번호선택_참고표'!$C$55=$AU633,'번호선택_참고표'!$D$55=$AU633,'번호선택_참고표'!$E$55=$AU633,'번호선택_참고표'!$F$55=$AU633,'번호선택_참고표'!$G$55=$AU633,'번호선택_참고표'!$H$55=$AU633),1,0)</f>
        <v/>
      </c>
      <c r="AX633" s="64">
        <f>IF(AV633=6,6,IF(AND(AV633=5,AW633=1),5,IF(AND(AV633=5,AW633=0),4,IF(AV633=4,3,IF(AV633=3,2,0)))))</f>
        <v/>
      </c>
      <c r="AY633" s="64">
        <f>IF(AV633=6,"1등",IF(AND(AV633=5,AW633=1),"2등",IF(AND(AV633=5,AW633=0),"3등",IF(AV633=4,"4등",IF(AV633=3,"5등","-")))))</f>
        <v/>
      </c>
      <c r="AZ633" s="64">
        <f>AV633*10000+AW633*1000+ROW()</f>
        <v/>
      </c>
      <c r="BB633" s="63" t="inlineStr">
        <is>
          <t>15 18 21 32 35 44</t>
        </is>
      </c>
    </row>
    <row r="634">
      <c r="A634" s="64" t="n">
        <v>633</v>
      </c>
      <c r="B634" t="n">
        <v>0</v>
      </c>
      <c r="C634" t="n">
        <v>0</v>
      </c>
      <c r="D634" t="n">
        <v>0</v>
      </c>
      <c r="E634" t="n">
        <v>0</v>
      </c>
      <c r="F634" t="n">
        <v>0</v>
      </c>
      <c r="G634" t="n">
        <v>0</v>
      </c>
      <c r="H634" t="n">
        <v>0</v>
      </c>
      <c r="I634" t="n">
        <v>0</v>
      </c>
      <c r="J634" t="n">
        <v>1</v>
      </c>
      <c r="K634" t="n">
        <v>0</v>
      </c>
      <c r="L634" t="n">
        <v>0</v>
      </c>
      <c r="M634" t="n">
        <v>1</v>
      </c>
      <c r="N634" t="n">
        <v>0</v>
      </c>
      <c r="O634" t="n">
        <v>0</v>
      </c>
      <c r="P634" t="n">
        <v>0</v>
      </c>
      <c r="Q634" t="n">
        <v>0</v>
      </c>
      <c r="R634" t="n">
        <v>0</v>
      </c>
      <c r="S634" t="n">
        <v>0</v>
      </c>
      <c r="T634" t="n">
        <v>1</v>
      </c>
      <c r="U634" t="n">
        <v>1</v>
      </c>
      <c r="V634" t="n">
        <v>0</v>
      </c>
      <c r="W634" t="n">
        <v>0</v>
      </c>
      <c r="X634" t="n">
        <v>0</v>
      </c>
      <c r="Y634" t="n">
        <v>0</v>
      </c>
      <c r="Z634" t="n">
        <v>0</v>
      </c>
      <c r="AA634" t="n">
        <v>0</v>
      </c>
      <c r="AB634" t="n">
        <v>0</v>
      </c>
      <c r="AC634" t="n">
        <v>0</v>
      </c>
      <c r="AD634" t="n">
        <v>0</v>
      </c>
      <c r="AE634" t="n">
        <v>0</v>
      </c>
      <c r="AF634" t="n">
        <v>0</v>
      </c>
      <c r="AG634" t="n">
        <v>0</v>
      </c>
      <c r="AH634" t="n">
        <v>0</v>
      </c>
      <c r="AI634" t="n">
        <v>0</v>
      </c>
      <c r="AJ634" t="n">
        <v>0</v>
      </c>
      <c r="AK634" t="n">
        <v>0</v>
      </c>
      <c r="AL634" t="n">
        <v>0</v>
      </c>
      <c r="AM634" t="n">
        <v>0</v>
      </c>
      <c r="AN634" t="n">
        <v>1</v>
      </c>
      <c r="AO634" t="n">
        <v>0</v>
      </c>
      <c r="AP634" t="n">
        <v>1</v>
      </c>
      <c r="AQ634" t="n">
        <v>0</v>
      </c>
      <c r="AR634" t="n">
        <v>0</v>
      </c>
      <c r="AS634" t="n">
        <v>0</v>
      </c>
      <c r="AT634" t="n">
        <v>0</v>
      </c>
      <c r="AU634" s="63" t="n">
        <v>13</v>
      </c>
      <c r="AV634" s="64">
        <f>IFERROR(INDEX($B634:$AT634,1,'번호선택_참고표'!$C$55),0)+IFERROR(INDEX($B634:$AT634,1,'번호선택_참고표'!$D$55),0)+IFERROR(INDEX($B634:$AT634,1,'번호선택_참고표'!$E$55),0)+IFERROR(INDEX($B634:$AT634,1,'번호선택_참고표'!$F$55),0)+IFERROR(INDEX($B634:$AT634,1,'번호선택_참고표'!$G$55),0)+IFERROR(INDEX($B634:$AT634,1,'번호선택_참고표'!$H$55),0)</f>
        <v/>
      </c>
      <c r="AW634" s="64">
        <f>IF(OR('번호선택_참고표'!$C$55=$AU634,'번호선택_참고표'!$D$55=$AU634,'번호선택_참고표'!$E$55=$AU634,'번호선택_참고표'!$F$55=$AU634,'번호선택_참고표'!$G$55=$AU634,'번호선택_참고표'!$H$55=$AU634),1,0)</f>
        <v/>
      </c>
      <c r="AX634" s="64">
        <f>IF(AV634=6,6,IF(AND(AV634=5,AW634=1),5,IF(AND(AV634=5,AW634=0),4,IF(AV634=4,3,IF(AV634=3,2,0)))))</f>
        <v/>
      </c>
      <c r="AY634" s="64">
        <f>IF(AV634=6,"1등",IF(AND(AV634=5,AW634=1),"2등",IF(AND(AV634=5,AW634=0),"3등",IF(AV634=4,"4등",IF(AV634=3,"5등","-")))))</f>
        <v/>
      </c>
      <c r="AZ634" s="64">
        <f>AV634*10000+AW634*1000+ROW()</f>
        <v/>
      </c>
      <c r="BB634" s="63" t="inlineStr">
        <is>
          <t>9 12 19 20 39 41</t>
        </is>
      </c>
    </row>
    <row r="635">
      <c r="A635" s="64" t="n">
        <v>634</v>
      </c>
      <c r="B635" t="n">
        <v>0</v>
      </c>
      <c r="C635" t="n">
        <v>0</v>
      </c>
      <c r="D635" t="n">
        <v>0</v>
      </c>
      <c r="E635" t="n">
        <v>1</v>
      </c>
      <c r="F635" t="n">
        <v>0</v>
      </c>
      <c r="G635" t="n">
        <v>0</v>
      </c>
      <c r="H635" t="n">
        <v>0</v>
      </c>
      <c r="I635" t="n">
        <v>0</v>
      </c>
      <c r="J635" t="n">
        <v>0</v>
      </c>
      <c r="K635" t="n">
        <v>1</v>
      </c>
      <c r="L635" t="n">
        <v>1</v>
      </c>
      <c r="M635" t="n">
        <v>1</v>
      </c>
      <c r="N635" t="n">
        <v>0</v>
      </c>
      <c r="O635" t="n">
        <v>0</v>
      </c>
      <c r="P635" t="n">
        <v>0</v>
      </c>
      <c r="Q635" t="n">
        <v>0</v>
      </c>
      <c r="R635" t="n">
        <v>0</v>
      </c>
      <c r="S635" t="n">
        <v>0</v>
      </c>
      <c r="T635" t="n">
        <v>0</v>
      </c>
      <c r="U635" t="n">
        <v>1</v>
      </c>
      <c r="V635" t="n">
        <v>0</v>
      </c>
      <c r="W635" t="n">
        <v>0</v>
      </c>
      <c r="X635" t="n">
        <v>0</v>
      </c>
      <c r="Y635" t="n">
        <v>0</v>
      </c>
      <c r="Z635" t="n">
        <v>0</v>
      </c>
      <c r="AA635" t="n">
        <v>0</v>
      </c>
      <c r="AB635" t="n">
        <v>1</v>
      </c>
      <c r="AC635" t="n">
        <v>0</v>
      </c>
      <c r="AD635" t="n">
        <v>0</v>
      </c>
      <c r="AE635" t="n">
        <v>0</v>
      </c>
      <c r="AF635" t="n">
        <v>0</v>
      </c>
      <c r="AG635" t="n">
        <v>0</v>
      </c>
      <c r="AH635" t="n">
        <v>0</v>
      </c>
      <c r="AI635" t="n">
        <v>0</v>
      </c>
      <c r="AJ635" t="n">
        <v>0</v>
      </c>
      <c r="AK635" t="n">
        <v>0</v>
      </c>
      <c r="AL635" t="n">
        <v>0</v>
      </c>
      <c r="AM635" t="n">
        <v>0</v>
      </c>
      <c r="AN635" t="n">
        <v>0</v>
      </c>
      <c r="AO635" t="n">
        <v>0</v>
      </c>
      <c r="AP635" t="n">
        <v>0</v>
      </c>
      <c r="AQ635" t="n">
        <v>0</v>
      </c>
      <c r="AR635" t="n">
        <v>0</v>
      </c>
      <c r="AS635" t="n">
        <v>0</v>
      </c>
      <c r="AT635" t="n">
        <v>0</v>
      </c>
      <c r="AU635" s="63" t="n">
        <v>38</v>
      </c>
      <c r="AV635" s="64">
        <f>IFERROR(INDEX($B635:$AT635,1,'번호선택_참고표'!$C$55),0)+IFERROR(INDEX($B635:$AT635,1,'번호선택_참고표'!$D$55),0)+IFERROR(INDEX($B635:$AT635,1,'번호선택_참고표'!$E$55),0)+IFERROR(INDEX($B635:$AT635,1,'번호선택_참고표'!$F$55),0)+IFERROR(INDEX($B635:$AT635,1,'번호선택_참고표'!$G$55),0)+IFERROR(INDEX($B635:$AT635,1,'번호선택_참고표'!$H$55),0)</f>
        <v/>
      </c>
      <c r="AW635" s="64">
        <f>IF(OR('번호선택_참고표'!$C$55=$AU635,'번호선택_참고표'!$D$55=$AU635,'번호선택_참고표'!$E$55=$AU635,'번호선택_참고표'!$F$55=$AU635,'번호선택_참고표'!$G$55=$AU635,'번호선택_참고표'!$H$55=$AU635),1,0)</f>
        <v/>
      </c>
      <c r="AX635" s="64">
        <f>IF(AV635=6,6,IF(AND(AV635=5,AW635=1),5,IF(AND(AV635=5,AW635=0),4,IF(AV635=4,3,IF(AV635=3,2,0)))))</f>
        <v/>
      </c>
      <c r="AY635" s="64">
        <f>IF(AV635=6,"1등",IF(AND(AV635=5,AW635=1),"2등",IF(AND(AV635=5,AW635=0),"3등",IF(AV635=4,"4등",IF(AV635=3,"5등","-")))))</f>
        <v/>
      </c>
      <c r="AZ635" s="64">
        <f>AV635*10000+AW635*1000+ROW()</f>
        <v/>
      </c>
      <c r="BB635" s="63" t="inlineStr">
        <is>
          <t>4 10 11 12 20 27</t>
        </is>
      </c>
    </row>
    <row r="636">
      <c r="A636" s="64" t="n">
        <v>635</v>
      </c>
      <c r="B636" t="n">
        <v>0</v>
      </c>
      <c r="C636" t="n">
        <v>0</v>
      </c>
      <c r="D636" t="n">
        <v>0</v>
      </c>
      <c r="E636" t="n">
        <v>0</v>
      </c>
      <c r="F636" t="n">
        <v>0</v>
      </c>
      <c r="G636" t="n">
        <v>0</v>
      </c>
      <c r="H636" t="n">
        <v>0</v>
      </c>
      <c r="I636" t="n">
        <v>0</v>
      </c>
      <c r="J636" t="n">
        <v>0</v>
      </c>
      <c r="K636" t="n">
        <v>0</v>
      </c>
      <c r="L636" t="n">
        <v>1</v>
      </c>
      <c r="M636" t="n">
        <v>0</v>
      </c>
      <c r="N636" t="n">
        <v>1</v>
      </c>
      <c r="O636" t="n">
        <v>0</v>
      </c>
      <c r="P636" t="n">
        <v>0</v>
      </c>
      <c r="Q636" t="n">
        <v>0</v>
      </c>
      <c r="R636" t="n">
        <v>0</v>
      </c>
      <c r="S636" t="n">
        <v>0</v>
      </c>
      <c r="T636" t="n">
        <v>0</v>
      </c>
      <c r="U636" t="n">
        <v>0</v>
      </c>
      <c r="V636" t="n">
        <v>0</v>
      </c>
      <c r="W636" t="n">
        <v>0</v>
      </c>
      <c r="X636" t="n">
        <v>0</v>
      </c>
      <c r="Y636" t="n">
        <v>0</v>
      </c>
      <c r="Z636" t="n">
        <v>1</v>
      </c>
      <c r="AA636" t="n">
        <v>1</v>
      </c>
      <c r="AB636" t="n">
        <v>0</v>
      </c>
      <c r="AC636" t="n">
        <v>0</v>
      </c>
      <c r="AD636" t="n">
        <v>1</v>
      </c>
      <c r="AE636" t="n">
        <v>0</v>
      </c>
      <c r="AF636" t="n">
        <v>0</v>
      </c>
      <c r="AG636" t="n">
        <v>0</v>
      </c>
      <c r="AH636" t="n">
        <v>1</v>
      </c>
      <c r="AI636" t="n">
        <v>0</v>
      </c>
      <c r="AJ636" t="n">
        <v>0</v>
      </c>
      <c r="AK636" t="n">
        <v>0</v>
      </c>
      <c r="AL636" t="n">
        <v>0</v>
      </c>
      <c r="AM636" t="n">
        <v>0</v>
      </c>
      <c r="AN636" t="n">
        <v>0</v>
      </c>
      <c r="AO636" t="n">
        <v>0</v>
      </c>
      <c r="AP636" t="n">
        <v>0</v>
      </c>
      <c r="AQ636" t="n">
        <v>0</v>
      </c>
      <c r="AR636" t="n">
        <v>0</v>
      </c>
      <c r="AS636" t="n">
        <v>0</v>
      </c>
      <c r="AT636" t="n">
        <v>0</v>
      </c>
      <c r="AU636" s="63" t="n">
        <v>32</v>
      </c>
      <c r="AV636" s="64">
        <f>IFERROR(INDEX($B636:$AT636,1,'번호선택_참고표'!$C$55),0)+IFERROR(INDEX($B636:$AT636,1,'번호선택_참고표'!$D$55),0)+IFERROR(INDEX($B636:$AT636,1,'번호선택_참고표'!$E$55),0)+IFERROR(INDEX($B636:$AT636,1,'번호선택_참고표'!$F$55),0)+IFERROR(INDEX($B636:$AT636,1,'번호선택_참고표'!$G$55),0)+IFERROR(INDEX($B636:$AT636,1,'번호선택_참고표'!$H$55),0)</f>
        <v/>
      </c>
      <c r="AW636" s="64">
        <f>IF(OR('번호선택_참고표'!$C$55=$AU636,'번호선택_참고표'!$D$55=$AU636,'번호선택_참고표'!$E$55=$AU636,'번호선택_참고표'!$F$55=$AU636,'번호선택_참고표'!$G$55=$AU636,'번호선택_참고표'!$H$55=$AU636),1,0)</f>
        <v/>
      </c>
      <c r="AX636" s="64">
        <f>IF(AV636=6,6,IF(AND(AV636=5,AW636=1),5,IF(AND(AV636=5,AW636=0),4,IF(AV636=4,3,IF(AV636=3,2,0)))))</f>
        <v/>
      </c>
      <c r="AY636" s="64">
        <f>IF(AV636=6,"1등",IF(AND(AV636=5,AW636=1),"2등",IF(AND(AV636=5,AW636=0),"3등",IF(AV636=4,"4등",IF(AV636=3,"5등","-")))))</f>
        <v/>
      </c>
      <c r="AZ636" s="64">
        <f>AV636*10000+AW636*1000+ROW()</f>
        <v/>
      </c>
      <c r="BB636" s="63" t="inlineStr">
        <is>
          <t>11 13 25 26 29 33</t>
        </is>
      </c>
    </row>
    <row r="637">
      <c r="A637" s="64" t="n">
        <v>636</v>
      </c>
      <c r="B637" t="n">
        <v>0</v>
      </c>
      <c r="C637" t="n">
        <v>0</v>
      </c>
      <c r="D637" t="n">
        <v>0</v>
      </c>
      <c r="E637" t="n">
        <v>0</v>
      </c>
      <c r="F637" t="n">
        <v>0</v>
      </c>
      <c r="G637" t="n">
        <v>1</v>
      </c>
      <c r="H637" t="n">
        <v>1</v>
      </c>
      <c r="I637" t="n">
        <v>0</v>
      </c>
      <c r="J637" t="n">
        <v>0</v>
      </c>
      <c r="K637" t="n">
        <v>0</v>
      </c>
      <c r="L637" t="n">
        <v>0</v>
      </c>
      <c r="M637" t="n">
        <v>0</v>
      </c>
      <c r="N637" t="n">
        <v>0</v>
      </c>
      <c r="O637" t="n">
        <v>0</v>
      </c>
      <c r="P637" t="n">
        <v>1</v>
      </c>
      <c r="Q637" t="n">
        <v>1</v>
      </c>
      <c r="R637" t="n">
        <v>0</v>
      </c>
      <c r="S637" t="n">
        <v>0</v>
      </c>
      <c r="T637" t="n">
        <v>0</v>
      </c>
      <c r="U637" t="n">
        <v>1</v>
      </c>
      <c r="V637" t="n">
        <v>0</v>
      </c>
      <c r="W637" t="n">
        <v>0</v>
      </c>
      <c r="X637" t="n">
        <v>0</v>
      </c>
      <c r="Y637" t="n">
        <v>0</v>
      </c>
      <c r="Z637" t="n">
        <v>0</v>
      </c>
      <c r="AA637" t="n">
        <v>0</v>
      </c>
      <c r="AB637" t="n">
        <v>0</v>
      </c>
      <c r="AC637" t="n">
        <v>0</v>
      </c>
      <c r="AD637" t="n">
        <v>0</v>
      </c>
      <c r="AE637" t="n">
        <v>0</v>
      </c>
      <c r="AF637" t="n">
        <v>1</v>
      </c>
      <c r="AG637" t="n">
        <v>0</v>
      </c>
      <c r="AH637" t="n">
        <v>0</v>
      </c>
      <c r="AI637" t="n">
        <v>0</v>
      </c>
      <c r="AJ637" t="n">
        <v>0</v>
      </c>
      <c r="AK637" t="n">
        <v>0</v>
      </c>
      <c r="AL637" t="n">
        <v>0</v>
      </c>
      <c r="AM637" t="n">
        <v>0</v>
      </c>
      <c r="AN637" t="n">
        <v>0</v>
      </c>
      <c r="AO637" t="n">
        <v>0</v>
      </c>
      <c r="AP637" t="n">
        <v>0</v>
      </c>
      <c r="AQ637" t="n">
        <v>0</v>
      </c>
      <c r="AR637" t="n">
        <v>0</v>
      </c>
      <c r="AS637" t="n">
        <v>0</v>
      </c>
      <c r="AT637" t="n">
        <v>0</v>
      </c>
      <c r="AU637" s="63" t="n">
        <v>26</v>
      </c>
      <c r="AV637" s="64">
        <f>IFERROR(INDEX($B637:$AT637,1,'번호선택_참고표'!$C$55),0)+IFERROR(INDEX($B637:$AT637,1,'번호선택_참고표'!$D$55),0)+IFERROR(INDEX($B637:$AT637,1,'번호선택_참고표'!$E$55),0)+IFERROR(INDEX($B637:$AT637,1,'번호선택_참고표'!$F$55),0)+IFERROR(INDEX($B637:$AT637,1,'번호선택_참고표'!$G$55),0)+IFERROR(INDEX($B637:$AT637,1,'번호선택_참고표'!$H$55),0)</f>
        <v/>
      </c>
      <c r="AW637" s="64">
        <f>IF(OR('번호선택_참고표'!$C$55=$AU637,'번호선택_참고표'!$D$55=$AU637,'번호선택_참고표'!$E$55=$AU637,'번호선택_참고표'!$F$55=$AU637,'번호선택_참고표'!$G$55=$AU637,'번호선택_참고표'!$H$55=$AU637),1,0)</f>
        <v/>
      </c>
      <c r="AX637" s="64">
        <f>IF(AV637=6,6,IF(AND(AV637=5,AW637=1),5,IF(AND(AV637=5,AW637=0),4,IF(AV637=4,3,IF(AV637=3,2,0)))))</f>
        <v/>
      </c>
      <c r="AY637" s="64">
        <f>IF(AV637=6,"1등",IF(AND(AV637=5,AW637=1),"2등",IF(AND(AV637=5,AW637=0),"3등",IF(AV637=4,"4등",IF(AV637=3,"5등","-")))))</f>
        <v/>
      </c>
      <c r="AZ637" s="64">
        <f>AV637*10000+AW637*1000+ROW()</f>
        <v/>
      </c>
      <c r="BB637" s="63" t="inlineStr">
        <is>
          <t>6 7 15 16 20 31</t>
        </is>
      </c>
    </row>
    <row r="638">
      <c r="A638" s="64" t="n">
        <v>637</v>
      </c>
      <c r="B638" t="n">
        <v>0</v>
      </c>
      <c r="C638" t="n">
        <v>0</v>
      </c>
      <c r="D638" t="n">
        <v>1</v>
      </c>
      <c r="E638" t="n">
        <v>0</v>
      </c>
      <c r="F638" t="n">
        <v>0</v>
      </c>
      <c r="G638" t="n">
        <v>0</v>
      </c>
      <c r="H638" t="n">
        <v>0</v>
      </c>
      <c r="I638" t="n">
        <v>0</v>
      </c>
      <c r="J638" t="n">
        <v>0</v>
      </c>
      <c r="K638" t="n">
        <v>0</v>
      </c>
      <c r="L638" t="n">
        <v>0</v>
      </c>
      <c r="M638" t="n">
        <v>0</v>
      </c>
      <c r="N638" t="n">
        <v>0</v>
      </c>
      <c r="O638" t="n">
        <v>0</v>
      </c>
      <c r="P638" t="n">
        <v>0</v>
      </c>
      <c r="Q638" t="n">
        <v>1</v>
      </c>
      <c r="R638" t="n">
        <v>0</v>
      </c>
      <c r="S638" t="n">
        <v>0</v>
      </c>
      <c r="T638" t="n">
        <v>0</v>
      </c>
      <c r="U638" t="n">
        <v>0</v>
      </c>
      <c r="V638" t="n">
        <v>0</v>
      </c>
      <c r="W638" t="n">
        <v>1</v>
      </c>
      <c r="X638" t="n">
        <v>0</v>
      </c>
      <c r="Y638" t="n">
        <v>0</v>
      </c>
      <c r="Z638" t="n">
        <v>0</v>
      </c>
      <c r="AA638" t="n">
        <v>0</v>
      </c>
      <c r="AB638" t="n">
        <v>0</v>
      </c>
      <c r="AC638" t="n">
        <v>0</v>
      </c>
      <c r="AD638" t="n">
        <v>0</v>
      </c>
      <c r="AE638" t="n">
        <v>0</v>
      </c>
      <c r="AF638" t="n">
        <v>0</v>
      </c>
      <c r="AG638" t="n">
        <v>0</v>
      </c>
      <c r="AH638" t="n">
        <v>0</v>
      </c>
      <c r="AI638" t="n">
        <v>0</v>
      </c>
      <c r="AJ638" t="n">
        <v>0</v>
      </c>
      <c r="AK638" t="n">
        <v>0</v>
      </c>
      <c r="AL638" t="n">
        <v>1</v>
      </c>
      <c r="AM638" t="n">
        <v>1</v>
      </c>
      <c r="AN638" t="n">
        <v>0</v>
      </c>
      <c r="AO638" t="n">
        <v>0</v>
      </c>
      <c r="AP638" t="n">
        <v>0</v>
      </c>
      <c r="AQ638" t="n">
        <v>0</v>
      </c>
      <c r="AR638" t="n">
        <v>0</v>
      </c>
      <c r="AS638" t="n">
        <v>1</v>
      </c>
      <c r="AT638" t="n">
        <v>0</v>
      </c>
      <c r="AU638" s="63" t="n">
        <v>23</v>
      </c>
      <c r="AV638" s="64">
        <f>IFERROR(INDEX($B638:$AT638,1,'번호선택_참고표'!$C$55),0)+IFERROR(INDEX($B638:$AT638,1,'번호선택_참고표'!$D$55),0)+IFERROR(INDEX($B638:$AT638,1,'번호선택_참고표'!$E$55),0)+IFERROR(INDEX($B638:$AT638,1,'번호선택_참고표'!$F$55),0)+IFERROR(INDEX($B638:$AT638,1,'번호선택_참고표'!$G$55),0)+IFERROR(INDEX($B638:$AT638,1,'번호선택_참고표'!$H$55),0)</f>
        <v/>
      </c>
      <c r="AW638" s="64">
        <f>IF(OR('번호선택_참고표'!$C$55=$AU638,'번호선택_참고표'!$D$55=$AU638,'번호선택_참고표'!$E$55=$AU638,'번호선택_참고표'!$F$55=$AU638,'번호선택_참고표'!$G$55=$AU638,'번호선택_참고표'!$H$55=$AU638),1,0)</f>
        <v/>
      </c>
      <c r="AX638" s="64">
        <f>IF(AV638=6,6,IF(AND(AV638=5,AW638=1),5,IF(AND(AV638=5,AW638=0),4,IF(AV638=4,3,IF(AV638=3,2,0)))))</f>
        <v/>
      </c>
      <c r="AY638" s="64">
        <f>IF(AV638=6,"1등",IF(AND(AV638=5,AW638=1),"2등",IF(AND(AV638=5,AW638=0),"3등",IF(AV638=4,"4등",IF(AV638=3,"5등","-")))))</f>
        <v/>
      </c>
      <c r="AZ638" s="64">
        <f>AV638*10000+AW638*1000+ROW()</f>
        <v/>
      </c>
      <c r="BB638" s="63" t="inlineStr">
        <is>
          <t>3 16 22 37 38 44</t>
        </is>
      </c>
    </row>
    <row r="639">
      <c r="A639" s="64" t="n">
        <v>638</v>
      </c>
      <c r="B639" t="n">
        <v>0</v>
      </c>
      <c r="C639" t="n">
        <v>0</v>
      </c>
      <c r="D639" t="n">
        <v>0</v>
      </c>
      <c r="E639" t="n">
        <v>0</v>
      </c>
      <c r="F639" t="n">
        <v>0</v>
      </c>
      <c r="G639" t="n">
        <v>0</v>
      </c>
      <c r="H639" t="n">
        <v>1</v>
      </c>
      <c r="I639" t="n">
        <v>0</v>
      </c>
      <c r="J639" t="n">
        <v>0</v>
      </c>
      <c r="K639" t="n">
        <v>0</v>
      </c>
      <c r="L639" t="n">
        <v>0</v>
      </c>
      <c r="M639" t="n">
        <v>0</v>
      </c>
      <c r="N639" t="n">
        <v>0</v>
      </c>
      <c r="O639" t="n">
        <v>0</v>
      </c>
      <c r="P639" t="n">
        <v>0</v>
      </c>
      <c r="Q639" t="n">
        <v>0</v>
      </c>
      <c r="R639" t="n">
        <v>0</v>
      </c>
      <c r="S639" t="n">
        <v>1</v>
      </c>
      <c r="T639" t="n">
        <v>0</v>
      </c>
      <c r="U639" t="n">
        <v>0</v>
      </c>
      <c r="V639" t="n">
        <v>0</v>
      </c>
      <c r="W639" t="n">
        <v>1</v>
      </c>
      <c r="X639" t="n">
        <v>0</v>
      </c>
      <c r="Y639" t="n">
        <v>1</v>
      </c>
      <c r="Z639" t="n">
        <v>0</v>
      </c>
      <c r="AA639" t="n">
        <v>0</v>
      </c>
      <c r="AB639" t="n">
        <v>0</v>
      </c>
      <c r="AC639" t="n">
        <v>0</v>
      </c>
      <c r="AD639" t="n">
        <v>0</v>
      </c>
      <c r="AE639" t="n">
        <v>0</v>
      </c>
      <c r="AF639" t="n">
        <v>1</v>
      </c>
      <c r="AG639" t="n">
        <v>0</v>
      </c>
      <c r="AH639" t="n">
        <v>0</v>
      </c>
      <c r="AI639" t="n">
        <v>1</v>
      </c>
      <c r="AJ639" t="n">
        <v>0</v>
      </c>
      <c r="AK639" t="n">
        <v>0</v>
      </c>
      <c r="AL639" t="n">
        <v>0</v>
      </c>
      <c r="AM639" t="n">
        <v>0</v>
      </c>
      <c r="AN639" t="n">
        <v>0</v>
      </c>
      <c r="AO639" t="n">
        <v>0</v>
      </c>
      <c r="AP639" t="n">
        <v>0</v>
      </c>
      <c r="AQ639" t="n">
        <v>0</v>
      </c>
      <c r="AR639" t="n">
        <v>0</v>
      </c>
      <c r="AS639" t="n">
        <v>0</v>
      </c>
      <c r="AT639" t="n">
        <v>0</v>
      </c>
      <c r="AU639" s="63" t="n">
        <v>6</v>
      </c>
      <c r="AV639" s="64">
        <f>IFERROR(INDEX($B639:$AT639,1,'번호선택_참고표'!$C$55),0)+IFERROR(INDEX($B639:$AT639,1,'번호선택_참고표'!$D$55),0)+IFERROR(INDEX($B639:$AT639,1,'번호선택_참고표'!$E$55),0)+IFERROR(INDEX($B639:$AT639,1,'번호선택_참고표'!$F$55),0)+IFERROR(INDEX($B639:$AT639,1,'번호선택_참고표'!$G$55),0)+IFERROR(INDEX($B639:$AT639,1,'번호선택_참고표'!$H$55),0)</f>
        <v/>
      </c>
      <c r="AW639" s="64">
        <f>IF(OR('번호선택_참고표'!$C$55=$AU639,'번호선택_참고표'!$D$55=$AU639,'번호선택_참고표'!$E$55=$AU639,'번호선택_참고표'!$F$55=$AU639,'번호선택_참고표'!$G$55=$AU639,'번호선택_참고표'!$H$55=$AU639),1,0)</f>
        <v/>
      </c>
      <c r="AX639" s="64">
        <f>IF(AV639=6,6,IF(AND(AV639=5,AW639=1),5,IF(AND(AV639=5,AW639=0),4,IF(AV639=4,3,IF(AV639=3,2,0)))))</f>
        <v/>
      </c>
      <c r="AY639" s="64">
        <f>IF(AV639=6,"1등",IF(AND(AV639=5,AW639=1),"2등",IF(AND(AV639=5,AW639=0),"3등",IF(AV639=4,"4등",IF(AV639=3,"5등","-")))))</f>
        <v/>
      </c>
      <c r="AZ639" s="64">
        <f>AV639*10000+AW639*1000+ROW()</f>
        <v/>
      </c>
      <c r="BB639" s="63" t="inlineStr">
        <is>
          <t>7 18 22 24 31 34</t>
        </is>
      </c>
    </row>
    <row r="640">
      <c r="A640" s="64" t="n">
        <v>639</v>
      </c>
      <c r="B640" t="n">
        <v>0</v>
      </c>
      <c r="C640" t="n">
        <v>0</v>
      </c>
      <c r="D640" t="n">
        <v>0</v>
      </c>
      <c r="E640" t="n">
        <v>0</v>
      </c>
      <c r="F640" t="n">
        <v>0</v>
      </c>
      <c r="G640" t="n">
        <v>1</v>
      </c>
      <c r="H640" t="n">
        <v>0</v>
      </c>
      <c r="I640" t="n">
        <v>0</v>
      </c>
      <c r="J640" t="n">
        <v>0</v>
      </c>
      <c r="K640" t="n">
        <v>0</v>
      </c>
      <c r="L640" t="n">
        <v>0</v>
      </c>
      <c r="M640" t="n">
        <v>0</v>
      </c>
      <c r="N640" t="n">
        <v>0</v>
      </c>
      <c r="O640" t="n">
        <v>0</v>
      </c>
      <c r="P640" t="n">
        <v>1</v>
      </c>
      <c r="Q640" t="n">
        <v>0</v>
      </c>
      <c r="R640" t="n">
        <v>0</v>
      </c>
      <c r="S640" t="n">
        <v>0</v>
      </c>
      <c r="T640" t="n">
        <v>0</v>
      </c>
      <c r="U640" t="n">
        <v>0</v>
      </c>
      <c r="V640" t="n">
        <v>0</v>
      </c>
      <c r="W640" t="n">
        <v>1</v>
      </c>
      <c r="X640" t="n">
        <v>1</v>
      </c>
      <c r="Y640" t="n">
        <v>0</v>
      </c>
      <c r="Z640" t="n">
        <v>1</v>
      </c>
      <c r="AA640" t="n">
        <v>0</v>
      </c>
      <c r="AB640" t="n">
        <v>0</v>
      </c>
      <c r="AC640" t="n">
        <v>0</v>
      </c>
      <c r="AD640" t="n">
        <v>0</v>
      </c>
      <c r="AE640" t="n">
        <v>0</v>
      </c>
      <c r="AF640" t="n">
        <v>0</v>
      </c>
      <c r="AG640" t="n">
        <v>1</v>
      </c>
      <c r="AH640" t="n">
        <v>0</v>
      </c>
      <c r="AI640" t="n">
        <v>0</v>
      </c>
      <c r="AJ640" t="n">
        <v>0</v>
      </c>
      <c r="AK640" t="n">
        <v>0</v>
      </c>
      <c r="AL640" t="n">
        <v>0</v>
      </c>
      <c r="AM640" t="n">
        <v>0</v>
      </c>
      <c r="AN640" t="n">
        <v>0</v>
      </c>
      <c r="AO640" t="n">
        <v>0</v>
      </c>
      <c r="AP640" t="n">
        <v>0</v>
      </c>
      <c r="AQ640" t="n">
        <v>0</v>
      </c>
      <c r="AR640" t="n">
        <v>0</v>
      </c>
      <c r="AS640" t="n">
        <v>0</v>
      </c>
      <c r="AT640" t="n">
        <v>0</v>
      </c>
      <c r="AU640" s="63" t="n">
        <v>40</v>
      </c>
      <c r="AV640" s="64">
        <f>IFERROR(INDEX($B640:$AT640,1,'번호선택_참고표'!$C$55),0)+IFERROR(INDEX($B640:$AT640,1,'번호선택_참고표'!$D$55),0)+IFERROR(INDEX($B640:$AT640,1,'번호선택_참고표'!$E$55),0)+IFERROR(INDEX($B640:$AT640,1,'번호선택_참고표'!$F$55),0)+IFERROR(INDEX($B640:$AT640,1,'번호선택_참고표'!$G$55),0)+IFERROR(INDEX($B640:$AT640,1,'번호선택_참고표'!$H$55),0)</f>
        <v/>
      </c>
      <c r="AW640" s="64">
        <f>IF(OR('번호선택_참고표'!$C$55=$AU640,'번호선택_참고표'!$D$55=$AU640,'번호선택_참고표'!$E$55=$AU640,'번호선택_참고표'!$F$55=$AU640,'번호선택_참고표'!$G$55=$AU640,'번호선택_참고표'!$H$55=$AU640),1,0)</f>
        <v/>
      </c>
      <c r="AX640" s="64">
        <f>IF(AV640=6,6,IF(AND(AV640=5,AW640=1),5,IF(AND(AV640=5,AW640=0),4,IF(AV640=4,3,IF(AV640=3,2,0)))))</f>
        <v/>
      </c>
      <c r="AY640" s="64">
        <f>IF(AV640=6,"1등",IF(AND(AV640=5,AW640=1),"2등",IF(AND(AV640=5,AW640=0),"3등",IF(AV640=4,"4등",IF(AV640=3,"5등","-")))))</f>
        <v/>
      </c>
      <c r="AZ640" s="64">
        <f>AV640*10000+AW640*1000+ROW()</f>
        <v/>
      </c>
      <c r="BB640" s="63" t="inlineStr">
        <is>
          <t>6 15 22 23 25 32</t>
        </is>
      </c>
    </row>
    <row r="641">
      <c r="A641" s="64" t="n">
        <v>640</v>
      </c>
      <c r="B641" t="n">
        <v>0</v>
      </c>
      <c r="C641" t="n">
        <v>0</v>
      </c>
      <c r="D641" t="n">
        <v>0</v>
      </c>
      <c r="E641" t="n">
        <v>0</v>
      </c>
      <c r="F641" t="n">
        <v>0</v>
      </c>
      <c r="G641" t="n">
        <v>0</v>
      </c>
      <c r="H641" t="n">
        <v>0</v>
      </c>
      <c r="I641" t="n">
        <v>0</v>
      </c>
      <c r="J641" t="n">
        <v>0</v>
      </c>
      <c r="K641" t="n">
        <v>0</v>
      </c>
      <c r="L641" t="n">
        <v>0</v>
      </c>
      <c r="M641" t="n">
        <v>0</v>
      </c>
      <c r="N641" t="n">
        <v>0</v>
      </c>
      <c r="O641" t="n">
        <v>1</v>
      </c>
      <c r="P641" t="n">
        <v>1</v>
      </c>
      <c r="Q641" t="n">
        <v>0</v>
      </c>
      <c r="R641" t="n">
        <v>0</v>
      </c>
      <c r="S641" t="n">
        <v>1</v>
      </c>
      <c r="T641" t="n">
        <v>0</v>
      </c>
      <c r="U641" t="n">
        <v>0</v>
      </c>
      <c r="V641" t="n">
        <v>1</v>
      </c>
      <c r="W641" t="n">
        <v>0</v>
      </c>
      <c r="X641" t="n">
        <v>0</v>
      </c>
      <c r="Y641" t="n">
        <v>0</v>
      </c>
      <c r="Z641" t="n">
        <v>0</v>
      </c>
      <c r="AA641" t="n">
        <v>1</v>
      </c>
      <c r="AB641" t="n">
        <v>0</v>
      </c>
      <c r="AC641" t="n">
        <v>0</v>
      </c>
      <c r="AD641" t="n">
        <v>0</v>
      </c>
      <c r="AE641" t="n">
        <v>0</v>
      </c>
      <c r="AF641" t="n">
        <v>0</v>
      </c>
      <c r="AG641" t="n">
        <v>0</v>
      </c>
      <c r="AH641" t="n">
        <v>0</v>
      </c>
      <c r="AI641" t="n">
        <v>0</v>
      </c>
      <c r="AJ641" t="n">
        <v>1</v>
      </c>
      <c r="AK641" t="n">
        <v>0</v>
      </c>
      <c r="AL641" t="n">
        <v>0</v>
      </c>
      <c r="AM641" t="n">
        <v>0</v>
      </c>
      <c r="AN641" t="n">
        <v>0</v>
      </c>
      <c r="AO641" t="n">
        <v>0</v>
      </c>
      <c r="AP641" t="n">
        <v>0</v>
      </c>
      <c r="AQ641" t="n">
        <v>0</v>
      </c>
      <c r="AR641" t="n">
        <v>0</v>
      </c>
      <c r="AS641" t="n">
        <v>0</v>
      </c>
      <c r="AT641" t="n">
        <v>0</v>
      </c>
      <c r="AU641" s="63" t="n">
        <v>23</v>
      </c>
      <c r="AV641" s="64">
        <f>IFERROR(INDEX($B641:$AT641,1,'번호선택_참고표'!$C$55),0)+IFERROR(INDEX($B641:$AT641,1,'번호선택_참고표'!$D$55),0)+IFERROR(INDEX($B641:$AT641,1,'번호선택_참고표'!$E$55),0)+IFERROR(INDEX($B641:$AT641,1,'번호선택_참고표'!$F$55),0)+IFERROR(INDEX($B641:$AT641,1,'번호선택_참고표'!$G$55),0)+IFERROR(INDEX($B641:$AT641,1,'번호선택_참고표'!$H$55),0)</f>
        <v/>
      </c>
      <c r="AW641" s="64">
        <f>IF(OR('번호선택_참고표'!$C$55=$AU641,'번호선택_참고표'!$D$55=$AU641,'번호선택_참고표'!$E$55=$AU641,'번호선택_참고표'!$F$55=$AU641,'번호선택_참고표'!$G$55=$AU641,'번호선택_참고표'!$H$55=$AU641),1,0)</f>
        <v/>
      </c>
      <c r="AX641" s="64">
        <f>IF(AV641=6,6,IF(AND(AV641=5,AW641=1),5,IF(AND(AV641=5,AW641=0),4,IF(AV641=4,3,IF(AV641=3,2,0)))))</f>
        <v/>
      </c>
      <c r="AY641" s="64">
        <f>IF(AV641=6,"1등",IF(AND(AV641=5,AW641=1),"2등",IF(AND(AV641=5,AW641=0),"3등",IF(AV641=4,"4등",IF(AV641=3,"5등","-")))))</f>
        <v/>
      </c>
      <c r="AZ641" s="64">
        <f>AV641*10000+AW641*1000+ROW()</f>
        <v/>
      </c>
      <c r="BB641" s="63" t="inlineStr">
        <is>
          <t>14 15 18 21 26 35</t>
        </is>
      </c>
    </row>
    <row r="642">
      <c r="A642" s="64" t="n">
        <v>641</v>
      </c>
      <c r="B642" t="n">
        <v>0</v>
      </c>
      <c r="C642" t="n">
        <v>0</v>
      </c>
      <c r="D642" t="n">
        <v>0</v>
      </c>
      <c r="E642" t="n">
        <v>0</v>
      </c>
      <c r="F642" t="n">
        <v>0</v>
      </c>
      <c r="G642" t="n">
        <v>0</v>
      </c>
      <c r="H642" t="n">
        <v>0</v>
      </c>
      <c r="I642" t="n">
        <v>0</v>
      </c>
      <c r="J642" t="n">
        <v>0</v>
      </c>
      <c r="K642" t="n">
        <v>0</v>
      </c>
      <c r="L642" t="n">
        <v>1</v>
      </c>
      <c r="M642" t="n">
        <v>0</v>
      </c>
      <c r="N642" t="n">
        <v>0</v>
      </c>
      <c r="O642" t="n">
        <v>0</v>
      </c>
      <c r="P642" t="n">
        <v>0</v>
      </c>
      <c r="Q642" t="n">
        <v>0</v>
      </c>
      <c r="R642" t="n">
        <v>0</v>
      </c>
      <c r="S642" t="n">
        <v>1</v>
      </c>
      <c r="T642" t="n">
        <v>0</v>
      </c>
      <c r="U642" t="n">
        <v>0</v>
      </c>
      <c r="V642" t="n">
        <v>1</v>
      </c>
      <c r="W642" t="n">
        <v>0</v>
      </c>
      <c r="X642" t="n">
        <v>0</v>
      </c>
      <c r="Y642" t="n">
        <v>0</v>
      </c>
      <c r="Z642" t="n">
        <v>0</v>
      </c>
      <c r="AA642" t="n">
        <v>0</v>
      </c>
      <c r="AB642" t="n">
        <v>0</v>
      </c>
      <c r="AC642" t="n">
        <v>0</v>
      </c>
      <c r="AD642" t="n">
        <v>0</v>
      </c>
      <c r="AE642" t="n">
        <v>0</v>
      </c>
      <c r="AF642" t="n">
        <v>0</v>
      </c>
      <c r="AG642" t="n">
        <v>0</v>
      </c>
      <c r="AH642" t="n">
        <v>0</v>
      </c>
      <c r="AI642" t="n">
        <v>0</v>
      </c>
      <c r="AJ642" t="n">
        <v>0</v>
      </c>
      <c r="AK642" t="n">
        <v>1</v>
      </c>
      <c r="AL642" t="n">
        <v>1</v>
      </c>
      <c r="AM642" t="n">
        <v>0</v>
      </c>
      <c r="AN642" t="n">
        <v>0</v>
      </c>
      <c r="AO642" t="n">
        <v>0</v>
      </c>
      <c r="AP642" t="n">
        <v>0</v>
      </c>
      <c r="AQ642" t="n">
        <v>0</v>
      </c>
      <c r="AR642" t="n">
        <v>1</v>
      </c>
      <c r="AS642" t="n">
        <v>0</v>
      </c>
      <c r="AT642" t="n">
        <v>0</v>
      </c>
      <c r="AU642" s="63" t="n">
        <v>12</v>
      </c>
      <c r="AV642" s="64">
        <f>IFERROR(INDEX($B642:$AT642,1,'번호선택_참고표'!$C$55),0)+IFERROR(INDEX($B642:$AT642,1,'번호선택_참고표'!$D$55),0)+IFERROR(INDEX($B642:$AT642,1,'번호선택_참고표'!$E$55),0)+IFERROR(INDEX($B642:$AT642,1,'번호선택_참고표'!$F$55),0)+IFERROR(INDEX($B642:$AT642,1,'번호선택_참고표'!$G$55),0)+IFERROR(INDEX($B642:$AT642,1,'번호선택_참고표'!$H$55),0)</f>
        <v/>
      </c>
      <c r="AW642" s="64">
        <f>IF(OR('번호선택_참고표'!$C$55=$AU642,'번호선택_참고표'!$D$55=$AU642,'번호선택_참고표'!$E$55=$AU642,'번호선택_참고표'!$F$55=$AU642,'번호선택_참고표'!$G$55=$AU642,'번호선택_참고표'!$H$55=$AU642),1,0)</f>
        <v/>
      </c>
      <c r="AX642" s="64">
        <f>IF(AV642=6,6,IF(AND(AV642=5,AW642=1),5,IF(AND(AV642=5,AW642=0),4,IF(AV642=4,3,IF(AV642=3,2,0)))))</f>
        <v/>
      </c>
      <c r="AY642" s="64">
        <f>IF(AV642=6,"1등",IF(AND(AV642=5,AW642=1),"2등",IF(AND(AV642=5,AW642=0),"3등",IF(AV642=4,"4등",IF(AV642=3,"5등","-")))))</f>
        <v/>
      </c>
      <c r="AZ642" s="64">
        <f>AV642*10000+AW642*1000+ROW()</f>
        <v/>
      </c>
      <c r="BB642" s="63" t="inlineStr">
        <is>
          <t>11 18 21 36 37 43</t>
        </is>
      </c>
    </row>
    <row r="643">
      <c r="A643" s="64" t="n">
        <v>642</v>
      </c>
      <c r="B643" t="n">
        <v>0</v>
      </c>
      <c r="C643" t="n">
        <v>0</v>
      </c>
      <c r="D643" t="n">
        <v>0</v>
      </c>
      <c r="E643" t="n">
        <v>0</v>
      </c>
      <c r="F643" t="n">
        <v>0</v>
      </c>
      <c r="G643" t="n">
        <v>0</v>
      </c>
      <c r="H643" t="n">
        <v>0</v>
      </c>
      <c r="I643" t="n">
        <v>1</v>
      </c>
      <c r="J643" t="n">
        <v>0</v>
      </c>
      <c r="K643" t="n">
        <v>0</v>
      </c>
      <c r="L643" t="n">
        <v>0</v>
      </c>
      <c r="M643" t="n">
        <v>0</v>
      </c>
      <c r="N643" t="n">
        <v>0</v>
      </c>
      <c r="O643" t="n">
        <v>0</v>
      </c>
      <c r="P643" t="n">
        <v>0</v>
      </c>
      <c r="Q643" t="n">
        <v>0</v>
      </c>
      <c r="R643" t="n">
        <v>1</v>
      </c>
      <c r="S643" t="n">
        <v>1</v>
      </c>
      <c r="T643" t="n">
        <v>0</v>
      </c>
      <c r="U643" t="n">
        <v>0</v>
      </c>
      <c r="V643" t="n">
        <v>0</v>
      </c>
      <c r="W643" t="n">
        <v>0</v>
      </c>
      <c r="X643" t="n">
        <v>0</v>
      </c>
      <c r="Y643" t="n">
        <v>1</v>
      </c>
      <c r="Z643" t="n">
        <v>0</v>
      </c>
      <c r="AA643" t="n">
        <v>0</v>
      </c>
      <c r="AB643" t="n">
        <v>0</v>
      </c>
      <c r="AC643" t="n">
        <v>0</v>
      </c>
      <c r="AD643" t="n">
        <v>0</v>
      </c>
      <c r="AE643" t="n">
        <v>0</v>
      </c>
      <c r="AF643" t="n">
        <v>0</v>
      </c>
      <c r="AG643" t="n">
        <v>0</v>
      </c>
      <c r="AH643" t="n">
        <v>0</v>
      </c>
      <c r="AI643" t="n">
        <v>0</v>
      </c>
      <c r="AJ643" t="n">
        <v>0</v>
      </c>
      <c r="AK643" t="n">
        <v>0</v>
      </c>
      <c r="AL643" t="n">
        <v>0</v>
      </c>
      <c r="AM643" t="n">
        <v>0</v>
      </c>
      <c r="AN643" t="n">
        <v>1</v>
      </c>
      <c r="AO643" t="n">
        <v>0</v>
      </c>
      <c r="AP643" t="n">
        <v>0</v>
      </c>
      <c r="AQ643" t="n">
        <v>0</v>
      </c>
      <c r="AR643" t="n">
        <v>0</v>
      </c>
      <c r="AS643" t="n">
        <v>0</v>
      </c>
      <c r="AT643" t="n">
        <v>1</v>
      </c>
      <c r="AU643" s="63" t="n">
        <v>32</v>
      </c>
      <c r="AV643" s="64">
        <f>IFERROR(INDEX($B643:$AT643,1,'번호선택_참고표'!$C$55),0)+IFERROR(INDEX($B643:$AT643,1,'번호선택_참고표'!$D$55),0)+IFERROR(INDEX($B643:$AT643,1,'번호선택_참고표'!$E$55),0)+IFERROR(INDEX($B643:$AT643,1,'번호선택_참고표'!$F$55),0)+IFERROR(INDEX($B643:$AT643,1,'번호선택_참고표'!$G$55),0)+IFERROR(INDEX($B643:$AT643,1,'번호선택_참고표'!$H$55),0)</f>
        <v/>
      </c>
      <c r="AW643" s="64">
        <f>IF(OR('번호선택_참고표'!$C$55=$AU643,'번호선택_참고표'!$D$55=$AU643,'번호선택_참고표'!$E$55=$AU643,'번호선택_참고표'!$F$55=$AU643,'번호선택_참고표'!$G$55=$AU643,'번호선택_참고표'!$H$55=$AU643),1,0)</f>
        <v/>
      </c>
      <c r="AX643" s="64">
        <f>IF(AV643=6,6,IF(AND(AV643=5,AW643=1),5,IF(AND(AV643=5,AW643=0),4,IF(AV643=4,3,IF(AV643=3,2,0)))))</f>
        <v/>
      </c>
      <c r="AY643" s="64">
        <f>IF(AV643=6,"1등",IF(AND(AV643=5,AW643=1),"2등",IF(AND(AV643=5,AW643=0),"3등",IF(AV643=4,"4등",IF(AV643=3,"5등","-")))))</f>
        <v/>
      </c>
      <c r="AZ643" s="64">
        <f>AV643*10000+AW643*1000+ROW()</f>
        <v/>
      </c>
      <c r="BB643" s="63" t="inlineStr">
        <is>
          <t>8 17 18 24 39 45</t>
        </is>
      </c>
    </row>
    <row r="644">
      <c r="A644" s="64" t="n">
        <v>643</v>
      </c>
      <c r="B644" t="n">
        <v>0</v>
      </c>
      <c r="C644" t="n">
        <v>0</v>
      </c>
      <c r="D644" t="n">
        <v>0</v>
      </c>
      <c r="E644" t="n">
        <v>0</v>
      </c>
      <c r="F644" t="n">
        <v>0</v>
      </c>
      <c r="G644" t="n">
        <v>0</v>
      </c>
      <c r="H644" t="n">
        <v>0</v>
      </c>
      <c r="I644" t="n">
        <v>0</v>
      </c>
      <c r="J644" t="n">
        <v>0</v>
      </c>
      <c r="K644" t="n">
        <v>0</v>
      </c>
      <c r="L644" t="n">
        <v>0</v>
      </c>
      <c r="M644" t="n">
        <v>0</v>
      </c>
      <c r="N644" t="n">
        <v>0</v>
      </c>
      <c r="O644" t="n">
        <v>0</v>
      </c>
      <c r="P644" t="n">
        <v>1</v>
      </c>
      <c r="Q644" t="n">
        <v>0</v>
      </c>
      <c r="R644" t="n">
        <v>0</v>
      </c>
      <c r="S644" t="n">
        <v>0</v>
      </c>
      <c r="T644" t="n">
        <v>0</v>
      </c>
      <c r="U644" t="n">
        <v>0</v>
      </c>
      <c r="V644" t="n">
        <v>0</v>
      </c>
      <c r="W644" t="n">
        <v>0</v>
      </c>
      <c r="X644" t="n">
        <v>0</v>
      </c>
      <c r="Y644" t="n">
        <v>1</v>
      </c>
      <c r="Z644" t="n">
        <v>0</v>
      </c>
      <c r="AA644" t="n">
        <v>0</v>
      </c>
      <c r="AB644" t="n">
        <v>0</v>
      </c>
      <c r="AC644" t="n">
        <v>0</v>
      </c>
      <c r="AD644" t="n">
        <v>0</v>
      </c>
      <c r="AE644" t="n">
        <v>0</v>
      </c>
      <c r="AF644" t="n">
        <v>1</v>
      </c>
      <c r="AG644" t="n">
        <v>1</v>
      </c>
      <c r="AH644" t="n">
        <v>1</v>
      </c>
      <c r="AI644" t="n">
        <v>0</v>
      </c>
      <c r="AJ644" t="n">
        <v>0</v>
      </c>
      <c r="AK644" t="n">
        <v>0</v>
      </c>
      <c r="AL644" t="n">
        <v>0</v>
      </c>
      <c r="AM644" t="n">
        <v>0</v>
      </c>
      <c r="AN644" t="n">
        <v>0</v>
      </c>
      <c r="AO644" t="n">
        <v>1</v>
      </c>
      <c r="AP644" t="n">
        <v>0</v>
      </c>
      <c r="AQ644" t="n">
        <v>0</v>
      </c>
      <c r="AR644" t="n">
        <v>0</v>
      </c>
      <c r="AS644" t="n">
        <v>0</v>
      </c>
      <c r="AT644" t="n">
        <v>0</v>
      </c>
      <c r="AU644" s="63" t="n">
        <v>13</v>
      </c>
      <c r="AV644" s="64">
        <f>IFERROR(INDEX($B644:$AT644,1,'번호선택_참고표'!$C$55),0)+IFERROR(INDEX($B644:$AT644,1,'번호선택_참고표'!$D$55),0)+IFERROR(INDEX($B644:$AT644,1,'번호선택_참고표'!$E$55),0)+IFERROR(INDEX($B644:$AT644,1,'번호선택_참고표'!$F$55),0)+IFERROR(INDEX($B644:$AT644,1,'번호선택_참고표'!$G$55),0)+IFERROR(INDEX($B644:$AT644,1,'번호선택_참고표'!$H$55),0)</f>
        <v/>
      </c>
      <c r="AW644" s="64">
        <f>IF(OR('번호선택_참고표'!$C$55=$AU644,'번호선택_참고표'!$D$55=$AU644,'번호선택_참고표'!$E$55=$AU644,'번호선택_참고표'!$F$55=$AU644,'번호선택_참고표'!$G$55=$AU644,'번호선택_참고표'!$H$55=$AU644),1,0)</f>
        <v/>
      </c>
      <c r="AX644" s="64">
        <f>IF(AV644=6,6,IF(AND(AV644=5,AW644=1),5,IF(AND(AV644=5,AW644=0),4,IF(AV644=4,3,IF(AV644=3,2,0)))))</f>
        <v/>
      </c>
      <c r="AY644" s="64">
        <f>IF(AV644=6,"1등",IF(AND(AV644=5,AW644=1),"2등",IF(AND(AV644=5,AW644=0),"3등",IF(AV644=4,"4등",IF(AV644=3,"5등","-")))))</f>
        <v/>
      </c>
      <c r="AZ644" s="64">
        <f>AV644*10000+AW644*1000+ROW()</f>
        <v/>
      </c>
      <c r="BB644" s="63" t="inlineStr">
        <is>
          <t>15 24 31 32 33 40</t>
        </is>
      </c>
    </row>
    <row r="645">
      <c r="A645" s="64" t="n">
        <v>644</v>
      </c>
      <c r="B645" t="n">
        <v>0</v>
      </c>
      <c r="C645" t="n">
        <v>0</v>
      </c>
      <c r="D645" t="n">
        <v>0</v>
      </c>
      <c r="E645" t="n">
        <v>0</v>
      </c>
      <c r="F645" t="n">
        <v>1</v>
      </c>
      <c r="G645" t="n">
        <v>0</v>
      </c>
      <c r="H645" t="n">
        <v>0</v>
      </c>
      <c r="I645" t="n">
        <v>0</v>
      </c>
      <c r="J645" t="n">
        <v>0</v>
      </c>
      <c r="K645" t="n">
        <v>0</v>
      </c>
      <c r="L645" t="n">
        <v>0</v>
      </c>
      <c r="M645" t="n">
        <v>0</v>
      </c>
      <c r="N645" t="n">
        <v>1</v>
      </c>
      <c r="O645" t="n">
        <v>0</v>
      </c>
      <c r="P645" t="n">
        <v>0</v>
      </c>
      <c r="Q645" t="n">
        <v>0</v>
      </c>
      <c r="R645" t="n">
        <v>1</v>
      </c>
      <c r="S645" t="n">
        <v>0</v>
      </c>
      <c r="T645" t="n">
        <v>0</v>
      </c>
      <c r="U645" t="n">
        <v>0</v>
      </c>
      <c r="V645" t="n">
        <v>0</v>
      </c>
      <c r="W645" t="n">
        <v>0</v>
      </c>
      <c r="X645" t="n">
        <v>1</v>
      </c>
      <c r="Y645" t="n">
        <v>0</v>
      </c>
      <c r="Z645" t="n">
        <v>0</v>
      </c>
      <c r="AA645" t="n">
        <v>0</v>
      </c>
      <c r="AB645" t="n">
        <v>0</v>
      </c>
      <c r="AC645" t="n">
        <v>1</v>
      </c>
      <c r="AD645" t="n">
        <v>0</v>
      </c>
      <c r="AE645" t="n">
        <v>0</v>
      </c>
      <c r="AF645" t="n">
        <v>0</v>
      </c>
      <c r="AG645" t="n">
        <v>0</v>
      </c>
      <c r="AH645" t="n">
        <v>0</v>
      </c>
      <c r="AI645" t="n">
        <v>0</v>
      </c>
      <c r="AJ645" t="n">
        <v>0</v>
      </c>
      <c r="AK645" t="n">
        <v>1</v>
      </c>
      <c r="AL645" t="n">
        <v>0</v>
      </c>
      <c r="AM645" t="n">
        <v>0</v>
      </c>
      <c r="AN645" t="n">
        <v>0</v>
      </c>
      <c r="AO645" t="n">
        <v>0</v>
      </c>
      <c r="AP645" t="n">
        <v>0</v>
      </c>
      <c r="AQ645" t="n">
        <v>0</v>
      </c>
      <c r="AR645" t="n">
        <v>0</v>
      </c>
      <c r="AS645" t="n">
        <v>0</v>
      </c>
      <c r="AT645" t="n">
        <v>0</v>
      </c>
      <c r="AU645" s="63" t="n">
        <v>8</v>
      </c>
      <c r="AV645" s="64">
        <f>IFERROR(INDEX($B645:$AT645,1,'번호선택_참고표'!$C$55),0)+IFERROR(INDEX($B645:$AT645,1,'번호선택_참고표'!$D$55),0)+IFERROR(INDEX($B645:$AT645,1,'번호선택_참고표'!$E$55),0)+IFERROR(INDEX($B645:$AT645,1,'번호선택_참고표'!$F$55),0)+IFERROR(INDEX($B645:$AT645,1,'번호선택_참고표'!$G$55),0)+IFERROR(INDEX($B645:$AT645,1,'번호선택_참고표'!$H$55),0)</f>
        <v/>
      </c>
      <c r="AW645" s="64">
        <f>IF(OR('번호선택_참고표'!$C$55=$AU645,'번호선택_참고표'!$D$55=$AU645,'번호선택_참고표'!$E$55=$AU645,'번호선택_참고표'!$F$55=$AU645,'번호선택_참고표'!$G$55=$AU645,'번호선택_참고표'!$H$55=$AU645),1,0)</f>
        <v/>
      </c>
      <c r="AX645" s="64">
        <f>IF(AV645=6,6,IF(AND(AV645=5,AW645=1),5,IF(AND(AV645=5,AW645=0),4,IF(AV645=4,3,IF(AV645=3,2,0)))))</f>
        <v/>
      </c>
      <c r="AY645" s="64">
        <f>IF(AV645=6,"1등",IF(AND(AV645=5,AW645=1),"2등",IF(AND(AV645=5,AW645=0),"3등",IF(AV645=4,"4등",IF(AV645=3,"5등","-")))))</f>
        <v/>
      </c>
      <c r="AZ645" s="64">
        <f>AV645*10000+AW645*1000+ROW()</f>
        <v/>
      </c>
      <c r="BB645" s="63" t="inlineStr">
        <is>
          <t>5 13 17 23 28 36</t>
        </is>
      </c>
    </row>
    <row r="646">
      <c r="A646" s="64" t="n">
        <v>645</v>
      </c>
      <c r="B646" t="n">
        <v>1</v>
      </c>
      <c r="C646" t="n">
        <v>0</v>
      </c>
      <c r="D646" t="n">
        <v>0</v>
      </c>
      <c r="E646" t="n">
        <v>1</v>
      </c>
      <c r="F646" t="n">
        <v>0</v>
      </c>
      <c r="G646" t="n">
        <v>0</v>
      </c>
      <c r="H646" t="n">
        <v>0</v>
      </c>
      <c r="I646" t="n">
        <v>0</v>
      </c>
      <c r="J646" t="n">
        <v>0</v>
      </c>
      <c r="K646" t="n">
        <v>0</v>
      </c>
      <c r="L646" t="n">
        <v>0</v>
      </c>
      <c r="M646" t="n">
        <v>0</v>
      </c>
      <c r="N646" t="n">
        <v>0</v>
      </c>
      <c r="O646" t="n">
        <v>0</v>
      </c>
      <c r="P646" t="n">
        <v>0</v>
      </c>
      <c r="Q646" t="n">
        <v>1</v>
      </c>
      <c r="R646" t="n">
        <v>0</v>
      </c>
      <c r="S646" t="n">
        <v>0</v>
      </c>
      <c r="T646" t="n">
        <v>0</v>
      </c>
      <c r="U646" t="n">
        <v>0</v>
      </c>
      <c r="V646" t="n">
        <v>0</v>
      </c>
      <c r="W646" t="n">
        <v>0</v>
      </c>
      <c r="X646" t="n">
        <v>0</v>
      </c>
      <c r="Y646" t="n">
        <v>0</v>
      </c>
      <c r="Z646" t="n">
        <v>0</v>
      </c>
      <c r="AA646" t="n">
        <v>1</v>
      </c>
      <c r="AB646" t="n">
        <v>0</v>
      </c>
      <c r="AC646" t="n">
        <v>0</v>
      </c>
      <c r="AD646" t="n">
        <v>0</v>
      </c>
      <c r="AE646" t="n">
        <v>0</v>
      </c>
      <c r="AF646" t="n">
        <v>0</v>
      </c>
      <c r="AG646" t="n">
        <v>0</v>
      </c>
      <c r="AH646" t="n">
        <v>0</v>
      </c>
      <c r="AI646" t="n">
        <v>0</v>
      </c>
      <c r="AJ646" t="n">
        <v>0</v>
      </c>
      <c r="AK646" t="n">
        <v>0</v>
      </c>
      <c r="AL646" t="n">
        <v>0</v>
      </c>
      <c r="AM646" t="n">
        <v>0</v>
      </c>
      <c r="AN646" t="n">
        <v>0</v>
      </c>
      <c r="AO646" t="n">
        <v>1</v>
      </c>
      <c r="AP646" t="n">
        <v>1</v>
      </c>
      <c r="AQ646" t="n">
        <v>0</v>
      </c>
      <c r="AR646" t="n">
        <v>0</v>
      </c>
      <c r="AS646" t="n">
        <v>0</v>
      </c>
      <c r="AT646" t="n">
        <v>0</v>
      </c>
      <c r="AU646" s="63" t="n">
        <v>31</v>
      </c>
      <c r="AV646" s="64">
        <f>IFERROR(INDEX($B646:$AT646,1,'번호선택_참고표'!$C$55),0)+IFERROR(INDEX($B646:$AT646,1,'번호선택_참고표'!$D$55),0)+IFERROR(INDEX($B646:$AT646,1,'번호선택_참고표'!$E$55),0)+IFERROR(INDEX($B646:$AT646,1,'번호선택_참고표'!$F$55),0)+IFERROR(INDEX($B646:$AT646,1,'번호선택_참고표'!$G$55),0)+IFERROR(INDEX($B646:$AT646,1,'번호선택_참고표'!$H$55),0)</f>
        <v/>
      </c>
      <c r="AW646" s="64">
        <f>IF(OR('번호선택_참고표'!$C$55=$AU646,'번호선택_참고표'!$D$55=$AU646,'번호선택_참고표'!$E$55=$AU646,'번호선택_참고표'!$F$55=$AU646,'번호선택_참고표'!$G$55=$AU646,'번호선택_참고표'!$H$55=$AU646),1,0)</f>
        <v/>
      </c>
      <c r="AX646" s="64">
        <f>IF(AV646=6,6,IF(AND(AV646=5,AW646=1),5,IF(AND(AV646=5,AW646=0),4,IF(AV646=4,3,IF(AV646=3,2,0)))))</f>
        <v/>
      </c>
      <c r="AY646" s="64">
        <f>IF(AV646=6,"1등",IF(AND(AV646=5,AW646=1),"2등",IF(AND(AV646=5,AW646=0),"3등",IF(AV646=4,"4등",IF(AV646=3,"5등","-")))))</f>
        <v/>
      </c>
      <c r="AZ646" s="64">
        <f>AV646*10000+AW646*1000+ROW()</f>
        <v/>
      </c>
      <c r="BB646" s="63" t="inlineStr">
        <is>
          <t>1 4 16 26 40 41</t>
        </is>
      </c>
    </row>
    <row r="647">
      <c r="A647" s="64" t="n">
        <v>646</v>
      </c>
      <c r="B647" t="n">
        <v>0</v>
      </c>
      <c r="C647" t="n">
        <v>1</v>
      </c>
      <c r="D647" t="n">
        <v>0</v>
      </c>
      <c r="E647" t="n">
        <v>0</v>
      </c>
      <c r="F647" t="n">
        <v>0</v>
      </c>
      <c r="G647" t="n">
        <v>0</v>
      </c>
      <c r="H647" t="n">
        <v>0</v>
      </c>
      <c r="I647" t="n">
        <v>0</v>
      </c>
      <c r="J647" t="n">
        <v>1</v>
      </c>
      <c r="K647" t="n">
        <v>0</v>
      </c>
      <c r="L647" t="n">
        <v>0</v>
      </c>
      <c r="M647" t="n">
        <v>0</v>
      </c>
      <c r="N647" t="n">
        <v>0</v>
      </c>
      <c r="O647" t="n">
        <v>0</v>
      </c>
      <c r="P647" t="n">
        <v>0</v>
      </c>
      <c r="Q647" t="n">
        <v>0</v>
      </c>
      <c r="R647" t="n">
        <v>0</v>
      </c>
      <c r="S647" t="n">
        <v>0</v>
      </c>
      <c r="T647" t="n">
        <v>0</v>
      </c>
      <c r="U647" t="n">
        <v>0</v>
      </c>
      <c r="V647" t="n">
        <v>0</v>
      </c>
      <c r="W647" t="n">
        <v>0</v>
      </c>
      <c r="X647" t="n">
        <v>0</v>
      </c>
      <c r="Y647" t="n">
        <v>1</v>
      </c>
      <c r="Z647" t="n">
        <v>0</v>
      </c>
      <c r="AA647" t="n">
        <v>0</v>
      </c>
      <c r="AB647" t="n">
        <v>0</v>
      </c>
      <c r="AC647" t="n">
        <v>0</v>
      </c>
      <c r="AD647" t="n">
        <v>0</v>
      </c>
      <c r="AE647" t="n">
        <v>0</v>
      </c>
      <c r="AF647" t="n">
        <v>0</v>
      </c>
      <c r="AG647" t="n">
        <v>0</v>
      </c>
      <c r="AH647" t="n">
        <v>0</v>
      </c>
      <c r="AI647" t="n">
        <v>0</v>
      </c>
      <c r="AJ647" t="n">
        <v>0</v>
      </c>
      <c r="AK647" t="n">
        <v>0</v>
      </c>
      <c r="AL647" t="n">
        <v>0</v>
      </c>
      <c r="AM647" t="n">
        <v>0</v>
      </c>
      <c r="AN647" t="n">
        <v>0</v>
      </c>
      <c r="AO647" t="n">
        <v>0</v>
      </c>
      <c r="AP647" t="n">
        <v>1</v>
      </c>
      <c r="AQ647" t="n">
        <v>0</v>
      </c>
      <c r="AR647" t="n">
        <v>1</v>
      </c>
      <c r="AS647" t="n">
        <v>0</v>
      </c>
      <c r="AT647" t="n">
        <v>1</v>
      </c>
      <c r="AU647" s="63" t="n">
        <v>30</v>
      </c>
      <c r="AV647" s="64">
        <f>IFERROR(INDEX($B647:$AT647,1,'번호선택_참고표'!$C$55),0)+IFERROR(INDEX($B647:$AT647,1,'번호선택_참고표'!$D$55),0)+IFERROR(INDEX($B647:$AT647,1,'번호선택_참고표'!$E$55),0)+IFERROR(INDEX($B647:$AT647,1,'번호선택_참고표'!$F$55),0)+IFERROR(INDEX($B647:$AT647,1,'번호선택_참고표'!$G$55),0)+IFERROR(INDEX($B647:$AT647,1,'번호선택_참고표'!$H$55),0)</f>
        <v/>
      </c>
      <c r="AW647" s="64">
        <f>IF(OR('번호선택_참고표'!$C$55=$AU647,'번호선택_참고표'!$D$55=$AU647,'번호선택_참고표'!$E$55=$AU647,'번호선택_참고표'!$F$55=$AU647,'번호선택_참고표'!$G$55=$AU647,'번호선택_참고표'!$H$55=$AU647),1,0)</f>
        <v/>
      </c>
      <c r="AX647" s="64">
        <f>IF(AV647=6,6,IF(AND(AV647=5,AW647=1),5,IF(AND(AV647=5,AW647=0),4,IF(AV647=4,3,IF(AV647=3,2,0)))))</f>
        <v/>
      </c>
      <c r="AY647" s="64">
        <f>IF(AV647=6,"1등",IF(AND(AV647=5,AW647=1),"2등",IF(AND(AV647=5,AW647=0),"3등",IF(AV647=4,"4등",IF(AV647=3,"5등","-")))))</f>
        <v/>
      </c>
      <c r="AZ647" s="64">
        <f>AV647*10000+AW647*1000+ROW()</f>
        <v/>
      </c>
      <c r="BB647" s="63" t="inlineStr">
        <is>
          <t>2 9 24 41 43 45</t>
        </is>
      </c>
    </row>
    <row r="648">
      <c r="A648" s="64" t="n">
        <v>647</v>
      </c>
      <c r="B648" t="n">
        <v>0</v>
      </c>
      <c r="C648" t="n">
        <v>0</v>
      </c>
      <c r="D648" t="n">
        <v>0</v>
      </c>
      <c r="E648" t="n">
        <v>0</v>
      </c>
      <c r="F648" t="n">
        <v>1</v>
      </c>
      <c r="G648" t="n">
        <v>0</v>
      </c>
      <c r="H648" t="n">
        <v>0</v>
      </c>
      <c r="I648" t="n">
        <v>0</v>
      </c>
      <c r="J648" t="n">
        <v>0</v>
      </c>
      <c r="K648" t="n">
        <v>0</v>
      </c>
      <c r="L648" t="n">
        <v>0</v>
      </c>
      <c r="M648" t="n">
        <v>0</v>
      </c>
      <c r="N648" t="n">
        <v>0</v>
      </c>
      <c r="O648" t="n">
        <v>0</v>
      </c>
      <c r="P648" t="n">
        <v>0</v>
      </c>
      <c r="Q648" t="n">
        <v>1</v>
      </c>
      <c r="R648" t="n">
        <v>0</v>
      </c>
      <c r="S648" t="n">
        <v>0</v>
      </c>
      <c r="T648" t="n">
        <v>0</v>
      </c>
      <c r="U648" t="n">
        <v>0</v>
      </c>
      <c r="V648" t="n">
        <v>1</v>
      </c>
      <c r="W648" t="n">
        <v>0</v>
      </c>
      <c r="X648" t="n">
        <v>1</v>
      </c>
      <c r="Y648" t="n">
        <v>1</v>
      </c>
      <c r="Z648" t="n">
        <v>0</v>
      </c>
      <c r="AA648" t="n">
        <v>0</v>
      </c>
      <c r="AB648" t="n">
        <v>0</v>
      </c>
      <c r="AC648" t="n">
        <v>0</v>
      </c>
      <c r="AD648" t="n">
        <v>0</v>
      </c>
      <c r="AE648" t="n">
        <v>1</v>
      </c>
      <c r="AF648" t="n">
        <v>0</v>
      </c>
      <c r="AG648" t="n">
        <v>0</v>
      </c>
      <c r="AH648" t="n">
        <v>0</v>
      </c>
      <c r="AI648" t="n">
        <v>0</v>
      </c>
      <c r="AJ648" t="n">
        <v>0</v>
      </c>
      <c r="AK648" t="n">
        <v>0</v>
      </c>
      <c r="AL648" t="n">
        <v>0</v>
      </c>
      <c r="AM648" t="n">
        <v>0</v>
      </c>
      <c r="AN648" t="n">
        <v>0</v>
      </c>
      <c r="AO648" t="n">
        <v>0</v>
      </c>
      <c r="AP648" t="n">
        <v>0</v>
      </c>
      <c r="AQ648" t="n">
        <v>0</v>
      </c>
      <c r="AR648" t="n">
        <v>0</v>
      </c>
      <c r="AS648" t="n">
        <v>0</v>
      </c>
      <c r="AT648" t="n">
        <v>0</v>
      </c>
      <c r="AU648" s="63" t="n">
        <v>29</v>
      </c>
      <c r="AV648" s="64">
        <f>IFERROR(INDEX($B648:$AT648,1,'번호선택_참고표'!$C$55),0)+IFERROR(INDEX($B648:$AT648,1,'번호선택_참고표'!$D$55),0)+IFERROR(INDEX($B648:$AT648,1,'번호선택_참고표'!$E$55),0)+IFERROR(INDEX($B648:$AT648,1,'번호선택_참고표'!$F$55),0)+IFERROR(INDEX($B648:$AT648,1,'번호선택_참고표'!$G$55),0)+IFERROR(INDEX($B648:$AT648,1,'번호선택_참고표'!$H$55),0)</f>
        <v/>
      </c>
      <c r="AW648" s="64">
        <f>IF(OR('번호선택_참고표'!$C$55=$AU648,'번호선택_참고표'!$D$55=$AU648,'번호선택_참고표'!$E$55=$AU648,'번호선택_참고표'!$F$55=$AU648,'번호선택_참고표'!$G$55=$AU648,'번호선택_참고표'!$H$55=$AU648),1,0)</f>
        <v/>
      </c>
      <c r="AX648" s="64">
        <f>IF(AV648=6,6,IF(AND(AV648=5,AW648=1),5,IF(AND(AV648=5,AW648=0),4,IF(AV648=4,3,IF(AV648=3,2,0)))))</f>
        <v/>
      </c>
      <c r="AY648" s="64">
        <f>IF(AV648=6,"1등",IF(AND(AV648=5,AW648=1),"2등",IF(AND(AV648=5,AW648=0),"3등",IF(AV648=4,"4등",IF(AV648=3,"5등","-")))))</f>
        <v/>
      </c>
      <c r="AZ648" s="64">
        <f>AV648*10000+AW648*1000+ROW()</f>
        <v/>
      </c>
      <c r="BB648" s="63" t="inlineStr">
        <is>
          <t>5 16 21 23 24 30</t>
        </is>
      </c>
    </row>
    <row r="649">
      <c r="A649" s="64" t="n">
        <v>648</v>
      </c>
      <c r="B649" t="n">
        <v>0</v>
      </c>
      <c r="C649" t="n">
        <v>0</v>
      </c>
      <c r="D649" t="n">
        <v>0</v>
      </c>
      <c r="E649" t="n">
        <v>0</v>
      </c>
      <c r="F649" t="n">
        <v>0</v>
      </c>
      <c r="G649" t="n">
        <v>0</v>
      </c>
      <c r="H649" t="n">
        <v>0</v>
      </c>
      <c r="I649" t="n">
        <v>0</v>
      </c>
      <c r="J649" t="n">
        <v>0</v>
      </c>
      <c r="K649" t="n">
        <v>0</v>
      </c>
      <c r="L649" t="n">
        <v>0</v>
      </c>
      <c r="M649" t="n">
        <v>0</v>
      </c>
      <c r="N649" t="n">
        <v>1</v>
      </c>
      <c r="O649" t="n">
        <v>0</v>
      </c>
      <c r="P649" t="n">
        <v>0</v>
      </c>
      <c r="Q649" t="n">
        <v>0</v>
      </c>
      <c r="R649" t="n">
        <v>0</v>
      </c>
      <c r="S649" t="n">
        <v>0</v>
      </c>
      <c r="T649" t="n">
        <v>1</v>
      </c>
      <c r="U649" t="n">
        <v>0</v>
      </c>
      <c r="V649" t="n">
        <v>0</v>
      </c>
      <c r="W649" t="n">
        <v>0</v>
      </c>
      <c r="X649" t="n">
        <v>0</v>
      </c>
      <c r="Y649" t="n">
        <v>0</v>
      </c>
      <c r="Z649" t="n">
        <v>0</v>
      </c>
      <c r="AA649" t="n">
        <v>0</v>
      </c>
      <c r="AB649" t="n">
        <v>0</v>
      </c>
      <c r="AC649" t="n">
        <v>1</v>
      </c>
      <c r="AD649" t="n">
        <v>0</v>
      </c>
      <c r="AE649" t="n">
        <v>0</v>
      </c>
      <c r="AF649" t="n">
        <v>0</v>
      </c>
      <c r="AG649" t="n">
        <v>0</v>
      </c>
      <c r="AH649" t="n">
        <v>0</v>
      </c>
      <c r="AI649" t="n">
        <v>0</v>
      </c>
      <c r="AJ649" t="n">
        <v>0</v>
      </c>
      <c r="AK649" t="n">
        <v>0</v>
      </c>
      <c r="AL649" t="n">
        <v>1</v>
      </c>
      <c r="AM649" t="n">
        <v>1</v>
      </c>
      <c r="AN649" t="n">
        <v>0</v>
      </c>
      <c r="AO649" t="n">
        <v>0</v>
      </c>
      <c r="AP649" t="n">
        <v>0</v>
      </c>
      <c r="AQ649" t="n">
        <v>0</v>
      </c>
      <c r="AR649" t="n">
        <v>1</v>
      </c>
      <c r="AS649" t="n">
        <v>0</v>
      </c>
      <c r="AT649" t="n">
        <v>0</v>
      </c>
      <c r="AU649" s="63" t="n">
        <v>4</v>
      </c>
      <c r="AV649" s="64">
        <f>IFERROR(INDEX($B649:$AT649,1,'번호선택_참고표'!$C$55),0)+IFERROR(INDEX($B649:$AT649,1,'번호선택_참고표'!$D$55),0)+IFERROR(INDEX($B649:$AT649,1,'번호선택_참고표'!$E$55),0)+IFERROR(INDEX($B649:$AT649,1,'번호선택_참고표'!$F$55),0)+IFERROR(INDEX($B649:$AT649,1,'번호선택_참고표'!$G$55),0)+IFERROR(INDEX($B649:$AT649,1,'번호선택_참고표'!$H$55),0)</f>
        <v/>
      </c>
      <c r="AW649" s="64">
        <f>IF(OR('번호선택_참고표'!$C$55=$AU649,'번호선택_참고표'!$D$55=$AU649,'번호선택_참고표'!$E$55=$AU649,'번호선택_참고표'!$F$55=$AU649,'번호선택_참고표'!$G$55=$AU649,'번호선택_참고표'!$H$55=$AU649),1,0)</f>
        <v/>
      </c>
      <c r="AX649" s="64">
        <f>IF(AV649=6,6,IF(AND(AV649=5,AW649=1),5,IF(AND(AV649=5,AW649=0),4,IF(AV649=4,3,IF(AV649=3,2,0)))))</f>
        <v/>
      </c>
      <c r="AY649" s="64">
        <f>IF(AV649=6,"1등",IF(AND(AV649=5,AW649=1),"2등",IF(AND(AV649=5,AW649=0),"3등",IF(AV649=4,"4등",IF(AV649=3,"5등","-")))))</f>
        <v/>
      </c>
      <c r="AZ649" s="64">
        <f>AV649*10000+AW649*1000+ROW()</f>
        <v/>
      </c>
      <c r="BB649" s="63" t="inlineStr">
        <is>
          <t>13 19 28 37 38 43</t>
        </is>
      </c>
    </row>
    <row r="650">
      <c r="A650" s="64" t="n">
        <v>649</v>
      </c>
      <c r="B650" t="n">
        <v>0</v>
      </c>
      <c r="C650" t="n">
        <v>0</v>
      </c>
      <c r="D650" t="n">
        <v>1</v>
      </c>
      <c r="E650" t="n">
        <v>0</v>
      </c>
      <c r="F650" t="n">
        <v>0</v>
      </c>
      <c r="G650" t="n">
        <v>0</v>
      </c>
      <c r="H650" t="n">
        <v>0</v>
      </c>
      <c r="I650" t="n">
        <v>0</v>
      </c>
      <c r="J650" t="n">
        <v>0</v>
      </c>
      <c r="K650" t="n">
        <v>0</v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0</v>
      </c>
      <c r="R650" t="n">
        <v>0</v>
      </c>
      <c r="S650" t="n">
        <v>0</v>
      </c>
      <c r="T650" t="n">
        <v>0</v>
      </c>
      <c r="U650" t="n">
        <v>0</v>
      </c>
      <c r="V650" t="n">
        <v>1</v>
      </c>
      <c r="W650" t="n">
        <v>1</v>
      </c>
      <c r="X650" t="n">
        <v>0</v>
      </c>
      <c r="Y650" t="n">
        <v>0</v>
      </c>
      <c r="Z650" t="n">
        <v>0</v>
      </c>
      <c r="AA650" t="n">
        <v>0</v>
      </c>
      <c r="AB650" t="n">
        <v>0</v>
      </c>
      <c r="AC650" t="n">
        <v>0</v>
      </c>
      <c r="AD650" t="n">
        <v>0</v>
      </c>
      <c r="AE650" t="n">
        <v>0</v>
      </c>
      <c r="AF650" t="n">
        <v>0</v>
      </c>
      <c r="AG650" t="n">
        <v>0</v>
      </c>
      <c r="AH650" t="n">
        <v>1</v>
      </c>
      <c r="AI650" t="n">
        <v>0</v>
      </c>
      <c r="AJ650" t="n">
        <v>0</v>
      </c>
      <c r="AK650" t="n">
        <v>0</v>
      </c>
      <c r="AL650" t="n">
        <v>0</v>
      </c>
      <c r="AM650" t="n">
        <v>0</v>
      </c>
      <c r="AN650" t="n">
        <v>0</v>
      </c>
      <c r="AO650" t="n">
        <v>0</v>
      </c>
      <c r="AP650" t="n">
        <v>1</v>
      </c>
      <c r="AQ650" t="n">
        <v>1</v>
      </c>
      <c r="AR650" t="n">
        <v>0</v>
      </c>
      <c r="AS650" t="n">
        <v>0</v>
      </c>
      <c r="AT650" t="n">
        <v>0</v>
      </c>
      <c r="AU650" s="63" t="n">
        <v>20</v>
      </c>
      <c r="AV650" s="64">
        <f>IFERROR(INDEX($B650:$AT650,1,'번호선택_참고표'!$C$55),0)+IFERROR(INDEX($B650:$AT650,1,'번호선택_참고표'!$D$55),0)+IFERROR(INDEX($B650:$AT650,1,'번호선택_참고표'!$E$55),0)+IFERROR(INDEX($B650:$AT650,1,'번호선택_참고표'!$F$55),0)+IFERROR(INDEX($B650:$AT650,1,'번호선택_참고표'!$G$55),0)+IFERROR(INDEX($B650:$AT650,1,'번호선택_참고표'!$H$55),0)</f>
        <v/>
      </c>
      <c r="AW650" s="64">
        <f>IF(OR('번호선택_참고표'!$C$55=$AU650,'번호선택_참고표'!$D$55=$AU650,'번호선택_참고표'!$E$55=$AU650,'번호선택_참고표'!$F$55=$AU650,'번호선택_참고표'!$G$55=$AU650,'번호선택_참고표'!$H$55=$AU650),1,0)</f>
        <v/>
      </c>
      <c r="AX650" s="64">
        <f>IF(AV650=6,6,IF(AND(AV650=5,AW650=1),5,IF(AND(AV650=5,AW650=0),4,IF(AV650=4,3,IF(AV650=3,2,0)))))</f>
        <v/>
      </c>
      <c r="AY650" s="64">
        <f>IF(AV650=6,"1등",IF(AND(AV650=5,AW650=1),"2등",IF(AND(AV650=5,AW650=0),"3등",IF(AV650=4,"4등",IF(AV650=3,"5등","-")))))</f>
        <v/>
      </c>
      <c r="AZ650" s="64">
        <f>AV650*10000+AW650*1000+ROW()</f>
        <v/>
      </c>
      <c r="BB650" s="63" t="inlineStr">
        <is>
          <t>3 21 22 33 41 42</t>
        </is>
      </c>
    </row>
    <row r="651">
      <c r="A651" s="64" t="n">
        <v>650</v>
      </c>
      <c r="B651" t="n">
        <v>0</v>
      </c>
      <c r="C651" t="n">
        <v>0</v>
      </c>
      <c r="D651" t="n">
        <v>1</v>
      </c>
      <c r="E651" t="n">
        <v>1</v>
      </c>
      <c r="F651" t="n">
        <v>0</v>
      </c>
      <c r="G651" t="n">
        <v>0</v>
      </c>
      <c r="H651" t="n">
        <v>1</v>
      </c>
      <c r="I651" t="n">
        <v>0</v>
      </c>
      <c r="J651" t="n">
        <v>0</v>
      </c>
      <c r="K651" t="n">
        <v>0</v>
      </c>
      <c r="L651" t="n">
        <v>1</v>
      </c>
      <c r="M651" t="n">
        <v>0</v>
      </c>
      <c r="N651" t="n">
        <v>0</v>
      </c>
      <c r="O651" t="n">
        <v>0</v>
      </c>
      <c r="P651" t="n">
        <v>0</v>
      </c>
      <c r="Q651" t="n">
        <v>0</v>
      </c>
      <c r="R651" t="n">
        <v>0</v>
      </c>
      <c r="S651" t="n">
        <v>0</v>
      </c>
      <c r="T651" t="n">
        <v>0</v>
      </c>
      <c r="U651" t="n">
        <v>0</v>
      </c>
      <c r="V651" t="n">
        <v>0</v>
      </c>
      <c r="W651" t="n">
        <v>0</v>
      </c>
      <c r="X651" t="n">
        <v>0</v>
      </c>
      <c r="Y651" t="n">
        <v>0</v>
      </c>
      <c r="Z651" t="n">
        <v>0</v>
      </c>
      <c r="AA651" t="n">
        <v>0</v>
      </c>
      <c r="AB651" t="n">
        <v>0</v>
      </c>
      <c r="AC651" t="n">
        <v>0</v>
      </c>
      <c r="AD651" t="n">
        <v>0</v>
      </c>
      <c r="AE651" t="n">
        <v>0</v>
      </c>
      <c r="AF651" t="n">
        <v>1</v>
      </c>
      <c r="AG651" t="n">
        <v>0</v>
      </c>
      <c r="AH651" t="n">
        <v>0</v>
      </c>
      <c r="AI651" t="n">
        <v>0</v>
      </c>
      <c r="AJ651" t="n">
        <v>0</v>
      </c>
      <c r="AK651" t="n">
        <v>0</v>
      </c>
      <c r="AL651" t="n">
        <v>0</v>
      </c>
      <c r="AM651" t="n">
        <v>0</v>
      </c>
      <c r="AN651" t="n">
        <v>0</v>
      </c>
      <c r="AO651" t="n">
        <v>0</v>
      </c>
      <c r="AP651" t="n">
        <v>1</v>
      </c>
      <c r="AQ651" t="n">
        <v>0</v>
      </c>
      <c r="AR651" t="n">
        <v>0</v>
      </c>
      <c r="AS651" t="n">
        <v>0</v>
      </c>
      <c r="AT651" t="n">
        <v>0</v>
      </c>
      <c r="AU651" s="63" t="n">
        <v>35</v>
      </c>
      <c r="AV651" s="64">
        <f>IFERROR(INDEX($B651:$AT651,1,'번호선택_참고표'!$C$55),0)+IFERROR(INDEX($B651:$AT651,1,'번호선택_참고표'!$D$55),0)+IFERROR(INDEX($B651:$AT651,1,'번호선택_참고표'!$E$55),0)+IFERROR(INDEX($B651:$AT651,1,'번호선택_참고표'!$F$55),0)+IFERROR(INDEX($B651:$AT651,1,'번호선택_참고표'!$G$55),0)+IFERROR(INDEX($B651:$AT651,1,'번호선택_참고표'!$H$55),0)</f>
        <v/>
      </c>
      <c r="AW651" s="64">
        <f>IF(OR('번호선택_참고표'!$C$55=$AU651,'번호선택_참고표'!$D$55=$AU651,'번호선택_참고표'!$E$55=$AU651,'번호선택_참고표'!$F$55=$AU651,'번호선택_참고표'!$G$55=$AU651,'번호선택_참고표'!$H$55=$AU651),1,0)</f>
        <v/>
      </c>
      <c r="AX651" s="64">
        <f>IF(AV651=6,6,IF(AND(AV651=5,AW651=1),5,IF(AND(AV651=5,AW651=0),4,IF(AV651=4,3,IF(AV651=3,2,0)))))</f>
        <v/>
      </c>
      <c r="AY651" s="64">
        <f>IF(AV651=6,"1등",IF(AND(AV651=5,AW651=1),"2등",IF(AND(AV651=5,AW651=0),"3등",IF(AV651=4,"4등",IF(AV651=3,"5등","-")))))</f>
        <v/>
      </c>
      <c r="AZ651" s="64">
        <f>AV651*10000+AW651*1000+ROW()</f>
        <v/>
      </c>
      <c r="BB651" s="63" t="inlineStr">
        <is>
          <t>3 4 7 11 31 41</t>
        </is>
      </c>
    </row>
    <row r="652">
      <c r="A652" s="64" t="n">
        <v>651</v>
      </c>
      <c r="B652" t="n">
        <v>0</v>
      </c>
      <c r="C652" t="n">
        <v>0</v>
      </c>
      <c r="D652" t="n">
        <v>0</v>
      </c>
      <c r="E652" t="n">
        <v>0</v>
      </c>
      <c r="F652" t="n">
        <v>0</v>
      </c>
      <c r="G652" t="n">
        <v>0</v>
      </c>
      <c r="H652" t="n">
        <v>0</v>
      </c>
      <c r="I652" t="n">
        <v>0</v>
      </c>
      <c r="J652" t="n">
        <v>0</v>
      </c>
      <c r="K652" t="n">
        <v>0</v>
      </c>
      <c r="L652" t="n">
        <v>1</v>
      </c>
      <c r="M652" t="n">
        <v>1</v>
      </c>
      <c r="N652" t="n">
        <v>0</v>
      </c>
      <c r="O652" t="n">
        <v>0</v>
      </c>
      <c r="P652" t="n">
        <v>0</v>
      </c>
      <c r="Q652" t="n">
        <v>1</v>
      </c>
      <c r="R652" t="n">
        <v>0</v>
      </c>
      <c r="S652" t="n">
        <v>0</v>
      </c>
      <c r="T652" t="n">
        <v>0</v>
      </c>
      <c r="U652" t="n">
        <v>0</v>
      </c>
      <c r="V652" t="n">
        <v>0</v>
      </c>
      <c r="W652" t="n">
        <v>0</v>
      </c>
      <c r="X652" t="n">
        <v>0</v>
      </c>
      <c r="Y652" t="n">
        <v>0</v>
      </c>
      <c r="Z652" t="n">
        <v>0</v>
      </c>
      <c r="AA652" t="n">
        <v>1</v>
      </c>
      <c r="AB652" t="n">
        <v>0</v>
      </c>
      <c r="AC652" t="n">
        <v>0</v>
      </c>
      <c r="AD652" t="n">
        <v>1</v>
      </c>
      <c r="AE652" t="n">
        <v>0</v>
      </c>
      <c r="AF652" t="n">
        <v>0</v>
      </c>
      <c r="AG652" t="n">
        <v>0</v>
      </c>
      <c r="AH652" t="n">
        <v>0</v>
      </c>
      <c r="AI652" t="n">
        <v>0</v>
      </c>
      <c r="AJ652" t="n">
        <v>0</v>
      </c>
      <c r="AK652" t="n">
        <v>0</v>
      </c>
      <c r="AL652" t="n">
        <v>0</v>
      </c>
      <c r="AM652" t="n">
        <v>0</v>
      </c>
      <c r="AN652" t="n">
        <v>0</v>
      </c>
      <c r="AO652" t="n">
        <v>0</v>
      </c>
      <c r="AP652" t="n">
        <v>0</v>
      </c>
      <c r="AQ652" t="n">
        <v>0</v>
      </c>
      <c r="AR652" t="n">
        <v>0</v>
      </c>
      <c r="AS652" t="n">
        <v>1</v>
      </c>
      <c r="AT652" t="n">
        <v>0</v>
      </c>
      <c r="AU652" s="63" t="n">
        <v>18</v>
      </c>
      <c r="AV652" s="64">
        <f>IFERROR(INDEX($B652:$AT652,1,'번호선택_참고표'!$C$55),0)+IFERROR(INDEX($B652:$AT652,1,'번호선택_참고표'!$D$55),0)+IFERROR(INDEX($B652:$AT652,1,'번호선택_참고표'!$E$55),0)+IFERROR(INDEX($B652:$AT652,1,'번호선택_참고표'!$F$55),0)+IFERROR(INDEX($B652:$AT652,1,'번호선택_참고표'!$G$55),0)+IFERROR(INDEX($B652:$AT652,1,'번호선택_참고표'!$H$55),0)</f>
        <v/>
      </c>
      <c r="AW652" s="64">
        <f>IF(OR('번호선택_참고표'!$C$55=$AU652,'번호선택_참고표'!$D$55=$AU652,'번호선택_참고표'!$E$55=$AU652,'번호선택_참고표'!$F$55=$AU652,'번호선택_참고표'!$G$55=$AU652,'번호선택_참고표'!$H$55=$AU652),1,0)</f>
        <v/>
      </c>
      <c r="AX652" s="64">
        <f>IF(AV652=6,6,IF(AND(AV652=5,AW652=1),5,IF(AND(AV652=5,AW652=0),4,IF(AV652=4,3,IF(AV652=3,2,0)))))</f>
        <v/>
      </c>
      <c r="AY652" s="64">
        <f>IF(AV652=6,"1등",IF(AND(AV652=5,AW652=1),"2등",IF(AND(AV652=5,AW652=0),"3등",IF(AV652=4,"4등",IF(AV652=3,"5등","-")))))</f>
        <v/>
      </c>
      <c r="AZ652" s="64">
        <f>AV652*10000+AW652*1000+ROW()</f>
        <v/>
      </c>
      <c r="BB652" s="63" t="inlineStr">
        <is>
          <t>11 12 16 26 29 44</t>
        </is>
      </c>
    </row>
    <row r="653">
      <c r="A653" s="64" t="n">
        <v>652</v>
      </c>
      <c r="B653" t="n">
        <v>0</v>
      </c>
      <c r="C653" t="n">
        <v>0</v>
      </c>
      <c r="D653" t="n">
        <v>1</v>
      </c>
      <c r="E653" t="n">
        <v>0</v>
      </c>
      <c r="F653" t="n">
        <v>0</v>
      </c>
      <c r="G653" t="n">
        <v>0</v>
      </c>
      <c r="H653" t="n">
        <v>0</v>
      </c>
      <c r="I653" t="n">
        <v>0</v>
      </c>
      <c r="J653" t="n">
        <v>0</v>
      </c>
      <c r="K653" t="n">
        <v>0</v>
      </c>
      <c r="L653" t="n">
        <v>0</v>
      </c>
      <c r="M653" t="n">
        <v>0</v>
      </c>
      <c r="N653" t="n">
        <v>1</v>
      </c>
      <c r="O653" t="n">
        <v>0</v>
      </c>
      <c r="P653" t="n">
        <v>1</v>
      </c>
      <c r="Q653" t="n">
        <v>0</v>
      </c>
      <c r="R653" t="n">
        <v>0</v>
      </c>
      <c r="S653" t="n">
        <v>0</v>
      </c>
      <c r="T653" t="n">
        <v>0</v>
      </c>
      <c r="U653" t="n">
        <v>0</v>
      </c>
      <c r="V653" t="n">
        <v>0</v>
      </c>
      <c r="W653" t="n">
        <v>0</v>
      </c>
      <c r="X653" t="n">
        <v>0</v>
      </c>
      <c r="Y653" t="n">
        <v>0</v>
      </c>
      <c r="Z653" t="n">
        <v>0</v>
      </c>
      <c r="AA653" t="n">
        <v>0</v>
      </c>
      <c r="AB653" t="n">
        <v>0</v>
      </c>
      <c r="AC653" t="n">
        <v>0</v>
      </c>
      <c r="AD653" t="n">
        <v>0</v>
      </c>
      <c r="AE653" t="n">
        <v>0</v>
      </c>
      <c r="AF653" t="n">
        <v>0</v>
      </c>
      <c r="AG653" t="n">
        <v>0</v>
      </c>
      <c r="AH653" t="n">
        <v>0</v>
      </c>
      <c r="AI653" t="n">
        <v>0</v>
      </c>
      <c r="AJ653" t="n">
        <v>0</v>
      </c>
      <c r="AK653" t="n">
        <v>0</v>
      </c>
      <c r="AL653" t="n">
        <v>0</v>
      </c>
      <c r="AM653" t="n">
        <v>0</v>
      </c>
      <c r="AN653" t="n">
        <v>0</v>
      </c>
      <c r="AO653" t="n">
        <v>1</v>
      </c>
      <c r="AP653" t="n">
        <v>1</v>
      </c>
      <c r="AQ653" t="n">
        <v>0</v>
      </c>
      <c r="AR653" t="n">
        <v>0</v>
      </c>
      <c r="AS653" t="n">
        <v>1</v>
      </c>
      <c r="AT653" t="n">
        <v>0</v>
      </c>
      <c r="AU653" s="63" t="n">
        <v>20</v>
      </c>
      <c r="AV653" s="64">
        <f>IFERROR(INDEX($B653:$AT653,1,'번호선택_참고표'!$C$55),0)+IFERROR(INDEX($B653:$AT653,1,'번호선택_참고표'!$D$55),0)+IFERROR(INDEX($B653:$AT653,1,'번호선택_참고표'!$E$55),0)+IFERROR(INDEX($B653:$AT653,1,'번호선택_참고표'!$F$55),0)+IFERROR(INDEX($B653:$AT653,1,'번호선택_참고표'!$G$55),0)+IFERROR(INDEX($B653:$AT653,1,'번호선택_참고표'!$H$55),0)</f>
        <v/>
      </c>
      <c r="AW653" s="64">
        <f>IF(OR('번호선택_참고표'!$C$55=$AU653,'번호선택_참고표'!$D$55=$AU653,'번호선택_참고표'!$E$55=$AU653,'번호선택_참고표'!$F$55=$AU653,'번호선택_참고표'!$G$55=$AU653,'번호선택_참고표'!$H$55=$AU653),1,0)</f>
        <v/>
      </c>
      <c r="AX653" s="64">
        <f>IF(AV653=6,6,IF(AND(AV653=5,AW653=1),5,IF(AND(AV653=5,AW653=0),4,IF(AV653=4,3,IF(AV653=3,2,0)))))</f>
        <v/>
      </c>
      <c r="AY653" s="64">
        <f>IF(AV653=6,"1등",IF(AND(AV653=5,AW653=1),"2등",IF(AND(AV653=5,AW653=0),"3등",IF(AV653=4,"4등",IF(AV653=3,"5등","-")))))</f>
        <v/>
      </c>
      <c r="AZ653" s="64">
        <f>AV653*10000+AW653*1000+ROW()</f>
        <v/>
      </c>
      <c r="BB653" s="63" t="inlineStr">
        <is>
          <t>3 13 15 40 41 44</t>
        </is>
      </c>
    </row>
    <row r="654">
      <c r="A654" s="64" t="n">
        <v>653</v>
      </c>
      <c r="B654" t="n">
        <v>0</v>
      </c>
      <c r="C654" t="n">
        <v>0</v>
      </c>
      <c r="D654" t="n">
        <v>0</v>
      </c>
      <c r="E654" t="n">
        <v>0</v>
      </c>
      <c r="F654" t="n">
        <v>1</v>
      </c>
      <c r="G654" t="n">
        <v>1</v>
      </c>
      <c r="H654" t="n">
        <v>0</v>
      </c>
      <c r="I654" t="n">
        <v>0</v>
      </c>
      <c r="J654" t="n">
        <v>0</v>
      </c>
      <c r="K654" t="n">
        <v>0</v>
      </c>
      <c r="L654" t="n">
        <v>0</v>
      </c>
      <c r="M654" t="n">
        <v>0</v>
      </c>
      <c r="N654" t="n">
        <v>0</v>
      </c>
      <c r="O654" t="n">
        <v>0</v>
      </c>
      <c r="P654" t="n">
        <v>0</v>
      </c>
      <c r="Q654" t="n">
        <v>0</v>
      </c>
      <c r="R654" t="n">
        <v>0</v>
      </c>
      <c r="S654" t="n">
        <v>0</v>
      </c>
      <c r="T654" t="n">
        <v>0</v>
      </c>
      <c r="U654" t="n">
        <v>0</v>
      </c>
      <c r="V654" t="n">
        <v>0</v>
      </c>
      <c r="W654" t="n">
        <v>0</v>
      </c>
      <c r="X654" t="n">
        <v>0</v>
      </c>
      <c r="Y654" t="n">
        <v>0</v>
      </c>
      <c r="Z654" t="n">
        <v>0</v>
      </c>
      <c r="AA654" t="n">
        <v>1</v>
      </c>
      <c r="AB654" t="n">
        <v>1</v>
      </c>
      <c r="AC654" t="n">
        <v>0</v>
      </c>
      <c r="AD654" t="n">
        <v>0</v>
      </c>
      <c r="AE654" t="n">
        <v>0</v>
      </c>
      <c r="AF654" t="n">
        <v>0</v>
      </c>
      <c r="AG654" t="n">
        <v>0</v>
      </c>
      <c r="AH654" t="n">
        <v>0</v>
      </c>
      <c r="AI654" t="n">
        <v>0</v>
      </c>
      <c r="AJ654" t="n">
        <v>0</v>
      </c>
      <c r="AK654" t="n">
        <v>0</v>
      </c>
      <c r="AL654" t="n">
        <v>0</v>
      </c>
      <c r="AM654" t="n">
        <v>1</v>
      </c>
      <c r="AN654" t="n">
        <v>1</v>
      </c>
      <c r="AO654" t="n">
        <v>0</v>
      </c>
      <c r="AP654" t="n">
        <v>0</v>
      </c>
      <c r="AQ654" t="n">
        <v>0</v>
      </c>
      <c r="AR654" t="n">
        <v>0</v>
      </c>
      <c r="AS654" t="n">
        <v>0</v>
      </c>
      <c r="AT654" t="n">
        <v>0</v>
      </c>
      <c r="AU654" s="63" t="n">
        <v>1</v>
      </c>
      <c r="AV654" s="64">
        <f>IFERROR(INDEX($B654:$AT654,1,'번호선택_참고표'!$C$55),0)+IFERROR(INDEX($B654:$AT654,1,'번호선택_참고표'!$D$55),0)+IFERROR(INDEX($B654:$AT654,1,'번호선택_참고표'!$E$55),0)+IFERROR(INDEX($B654:$AT654,1,'번호선택_참고표'!$F$55),0)+IFERROR(INDEX($B654:$AT654,1,'번호선택_참고표'!$G$55),0)+IFERROR(INDEX($B654:$AT654,1,'번호선택_참고표'!$H$55),0)</f>
        <v/>
      </c>
      <c r="AW654" s="64">
        <f>IF(OR('번호선택_참고표'!$C$55=$AU654,'번호선택_참고표'!$D$55=$AU654,'번호선택_참고표'!$E$55=$AU654,'번호선택_참고표'!$F$55=$AU654,'번호선택_참고표'!$G$55=$AU654,'번호선택_참고표'!$H$55=$AU654),1,0)</f>
        <v/>
      </c>
      <c r="AX654" s="64">
        <f>IF(AV654=6,6,IF(AND(AV654=5,AW654=1),5,IF(AND(AV654=5,AW654=0),4,IF(AV654=4,3,IF(AV654=3,2,0)))))</f>
        <v/>
      </c>
      <c r="AY654" s="64">
        <f>IF(AV654=6,"1등",IF(AND(AV654=5,AW654=1),"2등",IF(AND(AV654=5,AW654=0),"3등",IF(AV654=4,"4등",IF(AV654=3,"5등","-")))))</f>
        <v/>
      </c>
      <c r="AZ654" s="64">
        <f>AV654*10000+AW654*1000+ROW()</f>
        <v/>
      </c>
      <c r="BB654" s="63" t="inlineStr">
        <is>
          <t>5 6 26 27 38 39</t>
        </is>
      </c>
    </row>
    <row r="655">
      <c r="A655" s="64" t="n">
        <v>654</v>
      </c>
      <c r="B655" t="n">
        <v>0</v>
      </c>
      <c r="C655" t="n">
        <v>0</v>
      </c>
      <c r="D655" t="n">
        <v>0</v>
      </c>
      <c r="E655" t="n">
        <v>0</v>
      </c>
      <c r="F655" t="n">
        <v>0</v>
      </c>
      <c r="G655" t="n">
        <v>0</v>
      </c>
      <c r="H655" t="n">
        <v>0</v>
      </c>
      <c r="I655" t="n">
        <v>0</v>
      </c>
      <c r="J655" t="n">
        <v>0</v>
      </c>
      <c r="K655" t="n">
        <v>0</v>
      </c>
      <c r="L655" t="n">
        <v>0</v>
      </c>
      <c r="M655" t="n">
        <v>0</v>
      </c>
      <c r="N655" t="n">
        <v>0</v>
      </c>
      <c r="O655" t="n">
        <v>0</v>
      </c>
      <c r="P655" t="n">
        <v>0</v>
      </c>
      <c r="Q655" t="n">
        <v>1</v>
      </c>
      <c r="R655" t="n">
        <v>0</v>
      </c>
      <c r="S655" t="n">
        <v>0</v>
      </c>
      <c r="T655" t="n">
        <v>0</v>
      </c>
      <c r="U655" t="n">
        <v>0</v>
      </c>
      <c r="V655" t="n">
        <v>1</v>
      </c>
      <c r="W655" t="n">
        <v>0</v>
      </c>
      <c r="X655" t="n">
        <v>0</v>
      </c>
      <c r="Y655" t="n">
        <v>0</v>
      </c>
      <c r="Z655" t="n">
        <v>0</v>
      </c>
      <c r="AA655" t="n">
        <v>1</v>
      </c>
      <c r="AB655" t="n">
        <v>0</v>
      </c>
      <c r="AC655" t="n">
        <v>0</v>
      </c>
      <c r="AD655" t="n">
        <v>0</v>
      </c>
      <c r="AE655" t="n">
        <v>0</v>
      </c>
      <c r="AF655" t="n">
        <v>1</v>
      </c>
      <c r="AG655" t="n">
        <v>0</v>
      </c>
      <c r="AH655" t="n">
        <v>0</v>
      </c>
      <c r="AI655" t="n">
        <v>0</v>
      </c>
      <c r="AJ655" t="n">
        <v>0</v>
      </c>
      <c r="AK655" t="n">
        <v>1</v>
      </c>
      <c r="AL655" t="n">
        <v>0</v>
      </c>
      <c r="AM655" t="n">
        <v>0</v>
      </c>
      <c r="AN655" t="n">
        <v>0</v>
      </c>
      <c r="AO655" t="n">
        <v>0</v>
      </c>
      <c r="AP655" t="n">
        <v>0</v>
      </c>
      <c r="AQ655" t="n">
        <v>0</v>
      </c>
      <c r="AR655" t="n">
        <v>1</v>
      </c>
      <c r="AS655" t="n">
        <v>0</v>
      </c>
      <c r="AT655" t="n">
        <v>0</v>
      </c>
      <c r="AU655" s="63" t="n">
        <v>6</v>
      </c>
      <c r="AV655" s="64">
        <f>IFERROR(INDEX($B655:$AT655,1,'번호선택_참고표'!$C$55),0)+IFERROR(INDEX($B655:$AT655,1,'번호선택_참고표'!$D$55),0)+IFERROR(INDEX($B655:$AT655,1,'번호선택_참고표'!$E$55),0)+IFERROR(INDEX($B655:$AT655,1,'번호선택_참고표'!$F$55),0)+IFERROR(INDEX($B655:$AT655,1,'번호선택_참고표'!$G$55),0)+IFERROR(INDEX($B655:$AT655,1,'번호선택_참고표'!$H$55),0)</f>
        <v/>
      </c>
      <c r="AW655" s="64">
        <f>IF(OR('번호선택_참고표'!$C$55=$AU655,'번호선택_참고표'!$D$55=$AU655,'번호선택_참고표'!$E$55=$AU655,'번호선택_참고표'!$F$55=$AU655,'번호선택_참고표'!$G$55=$AU655,'번호선택_참고표'!$H$55=$AU655),1,0)</f>
        <v/>
      </c>
      <c r="AX655" s="64">
        <f>IF(AV655=6,6,IF(AND(AV655=5,AW655=1),5,IF(AND(AV655=5,AW655=0),4,IF(AV655=4,3,IF(AV655=3,2,0)))))</f>
        <v/>
      </c>
      <c r="AY655" s="64">
        <f>IF(AV655=6,"1등",IF(AND(AV655=5,AW655=1),"2등",IF(AND(AV655=5,AW655=0),"3등",IF(AV655=4,"4등",IF(AV655=3,"5등","-")))))</f>
        <v/>
      </c>
      <c r="AZ655" s="64">
        <f>AV655*10000+AW655*1000+ROW()</f>
        <v/>
      </c>
      <c r="BB655" s="63" t="inlineStr">
        <is>
          <t>16 21 26 31 36 43</t>
        </is>
      </c>
    </row>
    <row r="656">
      <c r="A656" s="64" t="n">
        <v>655</v>
      </c>
      <c r="B656" t="n">
        <v>0</v>
      </c>
      <c r="C656" t="n">
        <v>0</v>
      </c>
      <c r="D656" t="n">
        <v>0</v>
      </c>
      <c r="E656" t="n">
        <v>0</v>
      </c>
      <c r="F656" t="n">
        <v>0</v>
      </c>
      <c r="G656" t="n">
        <v>0</v>
      </c>
      <c r="H656" t="n">
        <v>1</v>
      </c>
      <c r="I656" t="n">
        <v>0</v>
      </c>
      <c r="J656" t="n">
        <v>0</v>
      </c>
      <c r="K656" t="n">
        <v>0</v>
      </c>
      <c r="L656" t="n">
        <v>0</v>
      </c>
      <c r="M656" t="n">
        <v>0</v>
      </c>
      <c r="N656" t="n">
        <v>0</v>
      </c>
      <c r="O656" t="n">
        <v>0</v>
      </c>
      <c r="P656" t="n">
        <v>0</v>
      </c>
      <c r="Q656" t="n">
        <v>0</v>
      </c>
      <c r="R656" t="n">
        <v>0</v>
      </c>
      <c r="S656" t="n">
        <v>0</v>
      </c>
      <c r="T656" t="n">
        <v>0</v>
      </c>
      <c r="U656" t="n">
        <v>0</v>
      </c>
      <c r="V656" t="n">
        <v>0</v>
      </c>
      <c r="W656" t="n">
        <v>0</v>
      </c>
      <c r="X656" t="n">
        <v>0</v>
      </c>
      <c r="Y656" t="n">
        <v>0</v>
      </c>
      <c r="Z656" t="n">
        <v>0</v>
      </c>
      <c r="AA656" t="n">
        <v>0</v>
      </c>
      <c r="AB656" t="n">
        <v>0</v>
      </c>
      <c r="AC656" t="n">
        <v>0</v>
      </c>
      <c r="AD656" t="n">
        <v>0</v>
      </c>
      <c r="AE656" t="n">
        <v>0</v>
      </c>
      <c r="AF656" t="n">
        <v>0</v>
      </c>
      <c r="AG656" t="n">
        <v>0</v>
      </c>
      <c r="AH656" t="n">
        <v>0</v>
      </c>
      <c r="AI656" t="n">
        <v>0</v>
      </c>
      <c r="AJ656" t="n">
        <v>0</v>
      </c>
      <c r="AK656" t="n">
        <v>0</v>
      </c>
      <c r="AL656" t="n">
        <v>1</v>
      </c>
      <c r="AM656" t="n">
        <v>1</v>
      </c>
      <c r="AN656" t="n">
        <v>1</v>
      </c>
      <c r="AO656" t="n">
        <v>1</v>
      </c>
      <c r="AP656" t="n">
        <v>0</v>
      </c>
      <c r="AQ656" t="n">
        <v>0</v>
      </c>
      <c r="AR656" t="n">
        <v>0</v>
      </c>
      <c r="AS656" t="n">
        <v>1</v>
      </c>
      <c r="AT656" t="n">
        <v>0</v>
      </c>
      <c r="AU656" s="63" t="n">
        <v>18</v>
      </c>
      <c r="AV656" s="64">
        <f>IFERROR(INDEX($B656:$AT656,1,'번호선택_참고표'!$C$55),0)+IFERROR(INDEX($B656:$AT656,1,'번호선택_참고표'!$D$55),0)+IFERROR(INDEX($B656:$AT656,1,'번호선택_참고표'!$E$55),0)+IFERROR(INDEX($B656:$AT656,1,'번호선택_참고표'!$F$55),0)+IFERROR(INDEX($B656:$AT656,1,'번호선택_참고표'!$G$55),0)+IFERROR(INDEX($B656:$AT656,1,'번호선택_참고표'!$H$55),0)</f>
        <v/>
      </c>
      <c r="AW656" s="64">
        <f>IF(OR('번호선택_참고표'!$C$55=$AU656,'번호선택_참고표'!$D$55=$AU656,'번호선택_참고표'!$E$55=$AU656,'번호선택_참고표'!$F$55=$AU656,'번호선택_참고표'!$G$55=$AU656,'번호선택_참고표'!$H$55=$AU656),1,0)</f>
        <v/>
      </c>
      <c r="AX656" s="64">
        <f>IF(AV656=6,6,IF(AND(AV656=5,AW656=1),5,IF(AND(AV656=5,AW656=0),4,IF(AV656=4,3,IF(AV656=3,2,0)))))</f>
        <v/>
      </c>
      <c r="AY656" s="64">
        <f>IF(AV656=6,"1등",IF(AND(AV656=5,AW656=1),"2등",IF(AND(AV656=5,AW656=0),"3등",IF(AV656=4,"4등",IF(AV656=3,"5등","-")))))</f>
        <v/>
      </c>
      <c r="AZ656" s="64">
        <f>AV656*10000+AW656*1000+ROW()</f>
        <v/>
      </c>
      <c r="BB656" s="63" t="inlineStr">
        <is>
          <t>7 37 38 39 40 44</t>
        </is>
      </c>
    </row>
    <row r="657">
      <c r="A657" s="64" t="n">
        <v>656</v>
      </c>
      <c r="B657" t="n">
        <v>0</v>
      </c>
      <c r="C657" t="n">
        <v>0</v>
      </c>
      <c r="D657" t="n">
        <v>1</v>
      </c>
      <c r="E657" t="n">
        <v>0</v>
      </c>
      <c r="F657" t="n">
        <v>0</v>
      </c>
      <c r="G657" t="n">
        <v>0</v>
      </c>
      <c r="H657" t="n">
        <v>1</v>
      </c>
      <c r="I657" t="n">
        <v>0</v>
      </c>
      <c r="J657" t="n">
        <v>0</v>
      </c>
      <c r="K657" t="n">
        <v>0</v>
      </c>
      <c r="L657" t="n">
        <v>0</v>
      </c>
      <c r="M657" t="n">
        <v>0</v>
      </c>
      <c r="N657" t="n">
        <v>0</v>
      </c>
      <c r="O657" t="n">
        <v>1</v>
      </c>
      <c r="P657" t="n">
        <v>0</v>
      </c>
      <c r="Q657" t="n">
        <v>1</v>
      </c>
      <c r="R657" t="n">
        <v>0</v>
      </c>
      <c r="S657" t="n">
        <v>0</v>
      </c>
      <c r="T657" t="n">
        <v>0</v>
      </c>
      <c r="U657" t="n">
        <v>0</v>
      </c>
      <c r="V657" t="n">
        <v>0</v>
      </c>
      <c r="W657" t="n">
        <v>0</v>
      </c>
      <c r="X657" t="n">
        <v>0</v>
      </c>
      <c r="Y657" t="n">
        <v>0</v>
      </c>
      <c r="Z657" t="n">
        <v>0</v>
      </c>
      <c r="AA657" t="n">
        <v>0</v>
      </c>
      <c r="AB657" t="n">
        <v>0</v>
      </c>
      <c r="AC657" t="n">
        <v>0</v>
      </c>
      <c r="AD657" t="n">
        <v>0</v>
      </c>
      <c r="AE657" t="n">
        <v>0</v>
      </c>
      <c r="AF657" t="n">
        <v>1</v>
      </c>
      <c r="AG657" t="n">
        <v>0</v>
      </c>
      <c r="AH657" t="n">
        <v>0</v>
      </c>
      <c r="AI657" t="n">
        <v>0</v>
      </c>
      <c r="AJ657" t="n">
        <v>0</v>
      </c>
      <c r="AK657" t="n">
        <v>0</v>
      </c>
      <c r="AL657" t="n">
        <v>0</v>
      </c>
      <c r="AM657" t="n">
        <v>0</v>
      </c>
      <c r="AN657" t="n">
        <v>0</v>
      </c>
      <c r="AO657" t="n">
        <v>1</v>
      </c>
      <c r="AP657" t="n">
        <v>0</v>
      </c>
      <c r="AQ657" t="n">
        <v>0</v>
      </c>
      <c r="AR657" t="n">
        <v>0</v>
      </c>
      <c r="AS657" t="n">
        <v>0</v>
      </c>
      <c r="AT657" t="n">
        <v>0</v>
      </c>
      <c r="AU657" s="63" t="n">
        <v>39</v>
      </c>
      <c r="AV657" s="64">
        <f>IFERROR(INDEX($B657:$AT657,1,'번호선택_참고표'!$C$55),0)+IFERROR(INDEX($B657:$AT657,1,'번호선택_참고표'!$D$55),0)+IFERROR(INDEX($B657:$AT657,1,'번호선택_참고표'!$E$55),0)+IFERROR(INDEX($B657:$AT657,1,'번호선택_참고표'!$F$55),0)+IFERROR(INDEX($B657:$AT657,1,'번호선택_참고표'!$G$55),0)+IFERROR(INDEX($B657:$AT657,1,'번호선택_참고표'!$H$55),0)</f>
        <v/>
      </c>
      <c r="AW657" s="64">
        <f>IF(OR('번호선택_참고표'!$C$55=$AU657,'번호선택_참고표'!$D$55=$AU657,'번호선택_참고표'!$E$55=$AU657,'번호선택_참고표'!$F$55=$AU657,'번호선택_참고표'!$G$55=$AU657,'번호선택_참고표'!$H$55=$AU657),1,0)</f>
        <v/>
      </c>
      <c r="AX657" s="64">
        <f>IF(AV657=6,6,IF(AND(AV657=5,AW657=1),5,IF(AND(AV657=5,AW657=0),4,IF(AV657=4,3,IF(AV657=3,2,0)))))</f>
        <v/>
      </c>
      <c r="AY657" s="64">
        <f>IF(AV657=6,"1등",IF(AND(AV657=5,AW657=1),"2등",IF(AND(AV657=5,AW657=0),"3등",IF(AV657=4,"4등",IF(AV657=3,"5등","-")))))</f>
        <v/>
      </c>
      <c r="AZ657" s="64">
        <f>AV657*10000+AW657*1000+ROW()</f>
        <v/>
      </c>
      <c r="BB657" s="63" t="inlineStr">
        <is>
          <t>3 7 14 16 31 40</t>
        </is>
      </c>
    </row>
    <row r="658">
      <c r="A658" s="64" t="n">
        <v>657</v>
      </c>
      <c r="B658" t="n">
        <v>0</v>
      </c>
      <c r="C658" t="n">
        <v>0</v>
      </c>
      <c r="D658" t="n">
        <v>0</v>
      </c>
      <c r="E658" t="n">
        <v>0</v>
      </c>
      <c r="F658" t="n">
        <v>0</v>
      </c>
      <c r="G658" t="n">
        <v>0</v>
      </c>
      <c r="H658" t="n">
        <v>0</v>
      </c>
      <c r="I658" t="n">
        <v>0</v>
      </c>
      <c r="J658" t="n">
        <v>0</v>
      </c>
      <c r="K658" t="n">
        <v>1</v>
      </c>
      <c r="L658" t="n">
        <v>0</v>
      </c>
      <c r="M658" t="n">
        <v>0</v>
      </c>
      <c r="N658" t="n">
        <v>0</v>
      </c>
      <c r="O658" t="n">
        <v>1</v>
      </c>
      <c r="P658" t="n">
        <v>0</v>
      </c>
      <c r="Q658" t="n">
        <v>0</v>
      </c>
      <c r="R658" t="n">
        <v>0</v>
      </c>
      <c r="S658" t="n">
        <v>0</v>
      </c>
      <c r="T658" t="n">
        <v>1</v>
      </c>
      <c r="U658" t="n">
        <v>0</v>
      </c>
      <c r="V658" t="n">
        <v>0</v>
      </c>
      <c r="W658" t="n">
        <v>0</v>
      </c>
      <c r="X658" t="n">
        <v>0</v>
      </c>
      <c r="Y658" t="n">
        <v>0</v>
      </c>
      <c r="Z658" t="n">
        <v>0</v>
      </c>
      <c r="AA658" t="n">
        <v>0</v>
      </c>
      <c r="AB658" t="n">
        <v>0</v>
      </c>
      <c r="AC658" t="n">
        <v>0</v>
      </c>
      <c r="AD658" t="n">
        <v>0</v>
      </c>
      <c r="AE658" t="n">
        <v>0</v>
      </c>
      <c r="AF658" t="n">
        <v>0</v>
      </c>
      <c r="AG658" t="n">
        <v>0</v>
      </c>
      <c r="AH658" t="n">
        <v>0</v>
      </c>
      <c r="AI658" t="n">
        <v>0</v>
      </c>
      <c r="AJ658" t="n">
        <v>0</v>
      </c>
      <c r="AK658" t="n">
        <v>0</v>
      </c>
      <c r="AL658" t="n">
        <v>0</v>
      </c>
      <c r="AM658" t="n">
        <v>0</v>
      </c>
      <c r="AN658" t="n">
        <v>1</v>
      </c>
      <c r="AO658" t="n">
        <v>1</v>
      </c>
      <c r="AP658" t="n">
        <v>0</v>
      </c>
      <c r="AQ658" t="n">
        <v>0</v>
      </c>
      <c r="AR658" t="n">
        <v>1</v>
      </c>
      <c r="AS658" t="n">
        <v>0</v>
      </c>
      <c r="AT658" t="n">
        <v>0</v>
      </c>
      <c r="AU658" s="63" t="n">
        <v>23</v>
      </c>
      <c r="AV658" s="64">
        <f>IFERROR(INDEX($B658:$AT658,1,'번호선택_참고표'!$C$55),0)+IFERROR(INDEX($B658:$AT658,1,'번호선택_참고표'!$D$55),0)+IFERROR(INDEX($B658:$AT658,1,'번호선택_참고표'!$E$55),0)+IFERROR(INDEX($B658:$AT658,1,'번호선택_참고표'!$F$55),0)+IFERROR(INDEX($B658:$AT658,1,'번호선택_참고표'!$G$55),0)+IFERROR(INDEX($B658:$AT658,1,'번호선택_참고표'!$H$55),0)</f>
        <v/>
      </c>
      <c r="AW658" s="64">
        <f>IF(OR('번호선택_참고표'!$C$55=$AU658,'번호선택_참고표'!$D$55=$AU658,'번호선택_참고표'!$E$55=$AU658,'번호선택_참고표'!$F$55=$AU658,'번호선택_참고표'!$G$55=$AU658,'번호선택_참고표'!$H$55=$AU658),1,0)</f>
        <v/>
      </c>
      <c r="AX658" s="64">
        <f>IF(AV658=6,6,IF(AND(AV658=5,AW658=1),5,IF(AND(AV658=5,AW658=0),4,IF(AV658=4,3,IF(AV658=3,2,0)))))</f>
        <v/>
      </c>
      <c r="AY658" s="64">
        <f>IF(AV658=6,"1등",IF(AND(AV658=5,AW658=1),"2등",IF(AND(AV658=5,AW658=0),"3등",IF(AV658=4,"4등",IF(AV658=3,"5등","-")))))</f>
        <v/>
      </c>
      <c r="AZ658" s="64">
        <f>AV658*10000+AW658*1000+ROW()</f>
        <v/>
      </c>
      <c r="BB658" s="63" t="inlineStr">
        <is>
          <t>10 14 19 39 40 43</t>
        </is>
      </c>
    </row>
    <row r="659">
      <c r="A659" s="64" t="n">
        <v>658</v>
      </c>
      <c r="B659" t="n">
        <v>0</v>
      </c>
      <c r="C659" t="n">
        <v>0</v>
      </c>
      <c r="D659" t="n">
        <v>0</v>
      </c>
      <c r="E659" t="n">
        <v>0</v>
      </c>
      <c r="F659" t="n">
        <v>0</v>
      </c>
      <c r="G659" t="n">
        <v>0</v>
      </c>
      <c r="H659" t="n">
        <v>0</v>
      </c>
      <c r="I659" t="n">
        <v>1</v>
      </c>
      <c r="J659" t="n">
        <v>0</v>
      </c>
      <c r="K659" t="n">
        <v>0</v>
      </c>
      <c r="L659" t="n">
        <v>0</v>
      </c>
      <c r="M659" t="n">
        <v>0</v>
      </c>
      <c r="N659" t="n">
        <v>0</v>
      </c>
      <c r="O659" t="n">
        <v>0</v>
      </c>
      <c r="P659" t="n">
        <v>0</v>
      </c>
      <c r="Q659" t="n">
        <v>0</v>
      </c>
      <c r="R659" t="n">
        <v>0</v>
      </c>
      <c r="S659" t="n">
        <v>0</v>
      </c>
      <c r="T659" t="n">
        <v>1</v>
      </c>
      <c r="U659" t="n">
        <v>0</v>
      </c>
      <c r="V659" t="n">
        <v>0</v>
      </c>
      <c r="W659" t="n">
        <v>0</v>
      </c>
      <c r="X659" t="n">
        <v>0</v>
      </c>
      <c r="Y659" t="n">
        <v>0</v>
      </c>
      <c r="Z659" t="n">
        <v>1</v>
      </c>
      <c r="AA659" t="n">
        <v>0</v>
      </c>
      <c r="AB659" t="n">
        <v>0</v>
      </c>
      <c r="AC659" t="n">
        <v>1</v>
      </c>
      <c r="AD659" t="n">
        <v>0</v>
      </c>
      <c r="AE659" t="n">
        <v>0</v>
      </c>
      <c r="AF659" t="n">
        <v>0</v>
      </c>
      <c r="AG659" t="n">
        <v>1</v>
      </c>
      <c r="AH659" t="n">
        <v>0</v>
      </c>
      <c r="AI659" t="n">
        <v>0</v>
      </c>
      <c r="AJ659" t="n">
        <v>0</v>
      </c>
      <c r="AK659" t="n">
        <v>1</v>
      </c>
      <c r="AL659" t="n">
        <v>0</v>
      </c>
      <c r="AM659" t="n">
        <v>0</v>
      </c>
      <c r="AN659" t="n">
        <v>0</v>
      </c>
      <c r="AO659" t="n">
        <v>0</v>
      </c>
      <c r="AP659" t="n">
        <v>0</v>
      </c>
      <c r="AQ659" t="n">
        <v>0</v>
      </c>
      <c r="AR659" t="n">
        <v>0</v>
      </c>
      <c r="AS659" t="n">
        <v>0</v>
      </c>
      <c r="AT659" t="n">
        <v>0</v>
      </c>
      <c r="AU659" s="63" t="n">
        <v>37</v>
      </c>
      <c r="AV659" s="64">
        <f>IFERROR(INDEX($B659:$AT659,1,'번호선택_참고표'!$C$55),0)+IFERROR(INDEX($B659:$AT659,1,'번호선택_참고표'!$D$55),0)+IFERROR(INDEX($B659:$AT659,1,'번호선택_참고표'!$E$55),0)+IFERROR(INDEX($B659:$AT659,1,'번호선택_참고표'!$F$55),0)+IFERROR(INDEX($B659:$AT659,1,'번호선택_참고표'!$G$55),0)+IFERROR(INDEX($B659:$AT659,1,'번호선택_참고표'!$H$55),0)</f>
        <v/>
      </c>
      <c r="AW659" s="64">
        <f>IF(OR('번호선택_참고표'!$C$55=$AU659,'번호선택_참고표'!$D$55=$AU659,'번호선택_참고표'!$E$55=$AU659,'번호선택_참고표'!$F$55=$AU659,'번호선택_참고표'!$G$55=$AU659,'번호선택_참고표'!$H$55=$AU659),1,0)</f>
        <v/>
      </c>
      <c r="AX659" s="64">
        <f>IF(AV659=6,6,IF(AND(AV659=5,AW659=1),5,IF(AND(AV659=5,AW659=0),4,IF(AV659=4,3,IF(AV659=3,2,0)))))</f>
        <v/>
      </c>
      <c r="AY659" s="64">
        <f>IF(AV659=6,"1등",IF(AND(AV659=5,AW659=1),"2등",IF(AND(AV659=5,AW659=0),"3등",IF(AV659=4,"4등",IF(AV659=3,"5등","-")))))</f>
        <v/>
      </c>
      <c r="AZ659" s="64">
        <f>AV659*10000+AW659*1000+ROW()</f>
        <v/>
      </c>
      <c r="BB659" s="63" t="inlineStr">
        <is>
          <t>8 19 25 28 32 36</t>
        </is>
      </c>
    </row>
    <row r="660">
      <c r="A660" s="64" t="n">
        <v>659</v>
      </c>
      <c r="B660" t="n">
        <v>0</v>
      </c>
      <c r="C660" t="n">
        <v>0</v>
      </c>
      <c r="D660" t="n">
        <v>0</v>
      </c>
      <c r="E660" t="n">
        <v>0</v>
      </c>
      <c r="F660" t="n">
        <v>0</v>
      </c>
      <c r="G660" t="n">
        <v>0</v>
      </c>
      <c r="H660" t="n">
        <v>1</v>
      </c>
      <c r="I660" t="n">
        <v>0</v>
      </c>
      <c r="J660" t="n">
        <v>0</v>
      </c>
      <c r="K660" t="n">
        <v>0</v>
      </c>
      <c r="L660" t="n">
        <v>0</v>
      </c>
      <c r="M660" t="n">
        <v>0</v>
      </c>
      <c r="N660" t="n">
        <v>0</v>
      </c>
      <c r="O660" t="n">
        <v>0</v>
      </c>
      <c r="P660" t="n">
        <v>0</v>
      </c>
      <c r="Q660" t="n">
        <v>0</v>
      </c>
      <c r="R660" t="n">
        <v>0</v>
      </c>
      <c r="S660" t="n">
        <v>1</v>
      </c>
      <c r="T660" t="n">
        <v>1</v>
      </c>
      <c r="U660" t="n">
        <v>0</v>
      </c>
      <c r="V660" t="n">
        <v>0</v>
      </c>
      <c r="W660" t="n">
        <v>0</v>
      </c>
      <c r="X660" t="n">
        <v>0</v>
      </c>
      <c r="Y660" t="n">
        <v>0</v>
      </c>
      <c r="Z660" t="n">
        <v>0</v>
      </c>
      <c r="AA660" t="n">
        <v>0</v>
      </c>
      <c r="AB660" t="n">
        <v>1</v>
      </c>
      <c r="AC660" t="n">
        <v>0</v>
      </c>
      <c r="AD660" t="n">
        <v>1</v>
      </c>
      <c r="AE660" t="n">
        <v>0</v>
      </c>
      <c r="AF660" t="n">
        <v>0</v>
      </c>
      <c r="AG660" t="n">
        <v>0</v>
      </c>
      <c r="AH660" t="n">
        <v>0</v>
      </c>
      <c r="AI660" t="n">
        <v>0</v>
      </c>
      <c r="AJ660" t="n">
        <v>0</v>
      </c>
      <c r="AK660" t="n">
        <v>0</v>
      </c>
      <c r="AL660" t="n">
        <v>0</v>
      </c>
      <c r="AM660" t="n">
        <v>0</v>
      </c>
      <c r="AN660" t="n">
        <v>0</v>
      </c>
      <c r="AO660" t="n">
        <v>0</v>
      </c>
      <c r="AP660" t="n">
        <v>0</v>
      </c>
      <c r="AQ660" t="n">
        <v>1</v>
      </c>
      <c r="AR660" t="n">
        <v>0</v>
      </c>
      <c r="AS660" t="n">
        <v>0</v>
      </c>
      <c r="AT660" t="n">
        <v>0</v>
      </c>
      <c r="AU660" s="63" t="n">
        <v>45</v>
      </c>
      <c r="AV660" s="64">
        <f>IFERROR(INDEX($B660:$AT660,1,'번호선택_참고표'!$C$55),0)+IFERROR(INDEX($B660:$AT660,1,'번호선택_참고표'!$D$55),0)+IFERROR(INDEX($B660:$AT660,1,'번호선택_참고표'!$E$55),0)+IFERROR(INDEX($B660:$AT660,1,'번호선택_참고표'!$F$55),0)+IFERROR(INDEX($B660:$AT660,1,'번호선택_참고표'!$G$55),0)+IFERROR(INDEX($B660:$AT660,1,'번호선택_참고표'!$H$55),0)</f>
        <v/>
      </c>
      <c r="AW660" s="64">
        <f>IF(OR('번호선택_참고표'!$C$55=$AU660,'번호선택_참고표'!$D$55=$AU660,'번호선택_참고표'!$E$55=$AU660,'번호선택_참고표'!$F$55=$AU660,'번호선택_참고표'!$G$55=$AU660,'번호선택_참고표'!$H$55=$AU660),1,0)</f>
        <v/>
      </c>
      <c r="AX660" s="64">
        <f>IF(AV660=6,6,IF(AND(AV660=5,AW660=1),5,IF(AND(AV660=5,AW660=0),4,IF(AV660=4,3,IF(AV660=3,2,0)))))</f>
        <v/>
      </c>
      <c r="AY660" s="64">
        <f>IF(AV660=6,"1등",IF(AND(AV660=5,AW660=1),"2등",IF(AND(AV660=5,AW660=0),"3등",IF(AV660=4,"4등",IF(AV660=3,"5등","-")))))</f>
        <v/>
      </c>
      <c r="AZ660" s="64">
        <f>AV660*10000+AW660*1000+ROW()</f>
        <v/>
      </c>
      <c r="BB660" s="63" t="inlineStr">
        <is>
          <t>7 18 19 27 29 42</t>
        </is>
      </c>
    </row>
    <row r="661">
      <c r="A661" s="64" t="n">
        <v>660</v>
      </c>
      <c r="B661" t="n">
        <v>0</v>
      </c>
      <c r="C661" t="n">
        <v>0</v>
      </c>
      <c r="D661" t="n">
        <v>0</v>
      </c>
      <c r="E661" t="n">
        <v>1</v>
      </c>
      <c r="F661" t="n">
        <v>0</v>
      </c>
      <c r="G661" t="n">
        <v>0</v>
      </c>
      <c r="H661" t="n">
        <v>0</v>
      </c>
      <c r="I661" t="n">
        <v>0</v>
      </c>
      <c r="J661" t="n">
        <v>1</v>
      </c>
      <c r="K661" t="n">
        <v>0</v>
      </c>
      <c r="L661" t="n">
        <v>0</v>
      </c>
      <c r="M661" t="n">
        <v>0</v>
      </c>
      <c r="N661" t="n">
        <v>0</v>
      </c>
      <c r="O661" t="n">
        <v>0</v>
      </c>
      <c r="P661" t="n">
        <v>0</v>
      </c>
      <c r="Q661" t="n">
        <v>0</v>
      </c>
      <c r="R661" t="n">
        <v>0</v>
      </c>
      <c r="S661" t="n">
        <v>0</v>
      </c>
      <c r="T661" t="n">
        <v>0</v>
      </c>
      <c r="U661" t="n">
        <v>0</v>
      </c>
      <c r="V661" t="n">
        <v>0</v>
      </c>
      <c r="W661" t="n">
        <v>0</v>
      </c>
      <c r="X661" t="n">
        <v>1</v>
      </c>
      <c r="Y661" t="n">
        <v>0</v>
      </c>
      <c r="Z661" t="n">
        <v>0</v>
      </c>
      <c r="AA661" t="n">
        <v>0</v>
      </c>
      <c r="AB661" t="n">
        <v>0</v>
      </c>
      <c r="AC661" t="n">
        <v>0</v>
      </c>
      <c r="AD661" t="n">
        <v>0</v>
      </c>
      <c r="AE661" t="n">
        <v>0</v>
      </c>
      <c r="AF661" t="n">
        <v>0</v>
      </c>
      <c r="AG661" t="n">
        <v>0</v>
      </c>
      <c r="AH661" t="n">
        <v>1</v>
      </c>
      <c r="AI661" t="n">
        <v>0</v>
      </c>
      <c r="AJ661" t="n">
        <v>0</v>
      </c>
      <c r="AK661" t="n">
        <v>0</v>
      </c>
      <c r="AL661" t="n">
        <v>0</v>
      </c>
      <c r="AM661" t="n">
        <v>0</v>
      </c>
      <c r="AN661" t="n">
        <v>1</v>
      </c>
      <c r="AO661" t="n">
        <v>0</v>
      </c>
      <c r="AP661" t="n">
        <v>0</v>
      </c>
      <c r="AQ661" t="n">
        <v>0</v>
      </c>
      <c r="AR661" t="n">
        <v>0</v>
      </c>
      <c r="AS661" t="n">
        <v>1</v>
      </c>
      <c r="AT661" t="n">
        <v>0</v>
      </c>
      <c r="AU661" s="63" t="n">
        <v>14</v>
      </c>
      <c r="AV661" s="64">
        <f>IFERROR(INDEX($B661:$AT661,1,'번호선택_참고표'!$C$55),0)+IFERROR(INDEX($B661:$AT661,1,'번호선택_참고표'!$D$55),0)+IFERROR(INDEX($B661:$AT661,1,'번호선택_참고표'!$E$55),0)+IFERROR(INDEX($B661:$AT661,1,'번호선택_참고표'!$F$55),0)+IFERROR(INDEX($B661:$AT661,1,'번호선택_참고표'!$G$55),0)+IFERROR(INDEX($B661:$AT661,1,'번호선택_참고표'!$H$55),0)</f>
        <v/>
      </c>
      <c r="AW661" s="64">
        <f>IF(OR('번호선택_참고표'!$C$55=$AU661,'번호선택_참고표'!$D$55=$AU661,'번호선택_참고표'!$E$55=$AU661,'번호선택_참고표'!$F$55=$AU661,'번호선택_참고표'!$G$55=$AU661,'번호선택_참고표'!$H$55=$AU661),1,0)</f>
        <v/>
      </c>
      <c r="AX661" s="64">
        <f>IF(AV661=6,6,IF(AND(AV661=5,AW661=1),5,IF(AND(AV661=5,AW661=0),4,IF(AV661=4,3,IF(AV661=3,2,0)))))</f>
        <v/>
      </c>
      <c r="AY661" s="64">
        <f>IF(AV661=6,"1등",IF(AND(AV661=5,AW661=1),"2등",IF(AND(AV661=5,AW661=0),"3등",IF(AV661=4,"4등",IF(AV661=3,"5등","-")))))</f>
        <v/>
      </c>
      <c r="AZ661" s="64">
        <f>AV661*10000+AW661*1000+ROW()</f>
        <v/>
      </c>
      <c r="BB661" s="63" t="inlineStr">
        <is>
          <t>4 9 23 33 39 44</t>
        </is>
      </c>
    </row>
    <row r="662">
      <c r="A662" s="64" t="n">
        <v>661</v>
      </c>
      <c r="B662" t="n">
        <v>0</v>
      </c>
      <c r="C662" t="n">
        <v>1</v>
      </c>
      <c r="D662" t="n">
        <v>1</v>
      </c>
      <c r="E662" t="n">
        <v>0</v>
      </c>
      <c r="F662" t="n">
        <v>0</v>
      </c>
      <c r="G662" t="n">
        <v>0</v>
      </c>
      <c r="H662" t="n">
        <v>0</v>
      </c>
      <c r="I662" t="n">
        <v>0</v>
      </c>
      <c r="J662" t="n">
        <v>0</v>
      </c>
      <c r="K662" t="n">
        <v>0</v>
      </c>
      <c r="L662" t="n">
        <v>0</v>
      </c>
      <c r="M662" t="n">
        <v>1</v>
      </c>
      <c r="N662" t="n">
        <v>0</v>
      </c>
      <c r="O662" t="n">
        <v>0</v>
      </c>
      <c r="P662" t="n">
        <v>0</v>
      </c>
      <c r="Q662" t="n">
        <v>0</v>
      </c>
      <c r="R662" t="n">
        <v>0</v>
      </c>
      <c r="S662" t="n">
        <v>0</v>
      </c>
      <c r="T662" t="n">
        <v>0</v>
      </c>
      <c r="U662" t="n">
        <v>1</v>
      </c>
      <c r="V662" t="n">
        <v>0</v>
      </c>
      <c r="W662" t="n">
        <v>0</v>
      </c>
      <c r="X662" t="n">
        <v>0</v>
      </c>
      <c r="Y662" t="n">
        <v>0</v>
      </c>
      <c r="Z662" t="n">
        <v>0</v>
      </c>
      <c r="AA662" t="n">
        <v>0</v>
      </c>
      <c r="AB662" t="n">
        <v>1</v>
      </c>
      <c r="AC662" t="n">
        <v>0</v>
      </c>
      <c r="AD662" t="n">
        <v>0</v>
      </c>
      <c r="AE662" t="n">
        <v>0</v>
      </c>
      <c r="AF662" t="n">
        <v>0</v>
      </c>
      <c r="AG662" t="n">
        <v>0</v>
      </c>
      <c r="AH662" t="n">
        <v>0</v>
      </c>
      <c r="AI662" t="n">
        <v>0</v>
      </c>
      <c r="AJ662" t="n">
        <v>0</v>
      </c>
      <c r="AK662" t="n">
        <v>0</v>
      </c>
      <c r="AL662" t="n">
        <v>0</v>
      </c>
      <c r="AM662" t="n">
        <v>1</v>
      </c>
      <c r="AN662" t="n">
        <v>0</v>
      </c>
      <c r="AO662" t="n">
        <v>0</v>
      </c>
      <c r="AP662" t="n">
        <v>0</v>
      </c>
      <c r="AQ662" t="n">
        <v>0</v>
      </c>
      <c r="AR662" t="n">
        <v>0</v>
      </c>
      <c r="AS662" t="n">
        <v>0</v>
      </c>
      <c r="AT662" t="n">
        <v>0</v>
      </c>
      <c r="AU662" s="63" t="n">
        <v>40</v>
      </c>
      <c r="AV662" s="64">
        <f>IFERROR(INDEX($B662:$AT662,1,'번호선택_참고표'!$C$55),0)+IFERROR(INDEX($B662:$AT662,1,'번호선택_참고표'!$D$55),0)+IFERROR(INDEX($B662:$AT662,1,'번호선택_참고표'!$E$55),0)+IFERROR(INDEX($B662:$AT662,1,'번호선택_참고표'!$F$55),0)+IFERROR(INDEX($B662:$AT662,1,'번호선택_참고표'!$G$55),0)+IFERROR(INDEX($B662:$AT662,1,'번호선택_참고표'!$H$55),0)</f>
        <v/>
      </c>
      <c r="AW662" s="64">
        <f>IF(OR('번호선택_참고표'!$C$55=$AU662,'번호선택_참고표'!$D$55=$AU662,'번호선택_참고표'!$E$55=$AU662,'번호선택_참고표'!$F$55=$AU662,'번호선택_참고표'!$G$55=$AU662,'번호선택_참고표'!$H$55=$AU662),1,0)</f>
        <v/>
      </c>
      <c r="AX662" s="64">
        <f>IF(AV662=6,6,IF(AND(AV662=5,AW662=1),5,IF(AND(AV662=5,AW662=0),4,IF(AV662=4,3,IF(AV662=3,2,0)))))</f>
        <v/>
      </c>
      <c r="AY662" s="64">
        <f>IF(AV662=6,"1등",IF(AND(AV662=5,AW662=1),"2등",IF(AND(AV662=5,AW662=0),"3등",IF(AV662=4,"4등",IF(AV662=3,"5등","-")))))</f>
        <v/>
      </c>
      <c r="AZ662" s="64">
        <f>AV662*10000+AW662*1000+ROW()</f>
        <v/>
      </c>
      <c r="BB662" s="63" t="inlineStr">
        <is>
          <t>2 3 12 20 27 38</t>
        </is>
      </c>
    </row>
    <row r="663">
      <c r="A663" s="64" t="n">
        <v>662</v>
      </c>
      <c r="B663" t="n">
        <v>0</v>
      </c>
      <c r="C663" t="n">
        <v>0</v>
      </c>
      <c r="D663" t="n">
        <v>0</v>
      </c>
      <c r="E663" t="n">
        <v>0</v>
      </c>
      <c r="F663" t="n">
        <v>1</v>
      </c>
      <c r="G663" t="n">
        <v>1</v>
      </c>
      <c r="H663" t="n">
        <v>0</v>
      </c>
      <c r="I663" t="n">
        <v>0</v>
      </c>
      <c r="J663" t="n">
        <v>1</v>
      </c>
      <c r="K663" t="n">
        <v>0</v>
      </c>
      <c r="L663" t="n">
        <v>1</v>
      </c>
      <c r="M663" t="n">
        <v>0</v>
      </c>
      <c r="N663" t="n">
        <v>0</v>
      </c>
      <c r="O663" t="n">
        <v>0</v>
      </c>
      <c r="P663" t="n">
        <v>1</v>
      </c>
      <c r="Q663" t="n">
        <v>0</v>
      </c>
      <c r="R663" t="n">
        <v>0</v>
      </c>
      <c r="S663" t="n">
        <v>0</v>
      </c>
      <c r="T663" t="n">
        <v>0</v>
      </c>
      <c r="U663" t="n">
        <v>0</v>
      </c>
      <c r="V663" t="n">
        <v>0</v>
      </c>
      <c r="W663" t="n">
        <v>0</v>
      </c>
      <c r="X663" t="n">
        <v>0</v>
      </c>
      <c r="Y663" t="n">
        <v>0</v>
      </c>
      <c r="Z663" t="n">
        <v>0</v>
      </c>
      <c r="AA663" t="n">
        <v>0</v>
      </c>
      <c r="AB663" t="n">
        <v>0</v>
      </c>
      <c r="AC663" t="n">
        <v>0</v>
      </c>
      <c r="AD663" t="n">
        <v>0</v>
      </c>
      <c r="AE663" t="n">
        <v>0</v>
      </c>
      <c r="AF663" t="n">
        <v>0</v>
      </c>
      <c r="AG663" t="n">
        <v>0</v>
      </c>
      <c r="AH663" t="n">
        <v>0</v>
      </c>
      <c r="AI663" t="n">
        <v>0</v>
      </c>
      <c r="AJ663" t="n">
        <v>0</v>
      </c>
      <c r="AK663" t="n">
        <v>0</v>
      </c>
      <c r="AL663" t="n">
        <v>1</v>
      </c>
      <c r="AM663" t="n">
        <v>0</v>
      </c>
      <c r="AN663" t="n">
        <v>0</v>
      </c>
      <c r="AO663" t="n">
        <v>0</v>
      </c>
      <c r="AP663" t="n">
        <v>0</v>
      </c>
      <c r="AQ663" t="n">
        <v>0</v>
      </c>
      <c r="AR663" t="n">
        <v>0</v>
      </c>
      <c r="AS663" t="n">
        <v>0</v>
      </c>
      <c r="AT663" t="n">
        <v>0</v>
      </c>
      <c r="AU663" s="63" t="n">
        <v>26</v>
      </c>
      <c r="AV663" s="64">
        <f>IFERROR(INDEX($B663:$AT663,1,'번호선택_참고표'!$C$55),0)+IFERROR(INDEX($B663:$AT663,1,'번호선택_참고표'!$D$55),0)+IFERROR(INDEX($B663:$AT663,1,'번호선택_참고표'!$E$55),0)+IFERROR(INDEX($B663:$AT663,1,'번호선택_참고표'!$F$55),0)+IFERROR(INDEX($B663:$AT663,1,'번호선택_참고표'!$G$55),0)+IFERROR(INDEX($B663:$AT663,1,'번호선택_참고표'!$H$55),0)</f>
        <v/>
      </c>
      <c r="AW663" s="64">
        <f>IF(OR('번호선택_참고표'!$C$55=$AU663,'번호선택_참고표'!$D$55=$AU663,'번호선택_참고표'!$E$55=$AU663,'번호선택_참고표'!$F$55=$AU663,'번호선택_참고표'!$G$55=$AU663,'번호선택_참고표'!$H$55=$AU663),1,0)</f>
        <v/>
      </c>
      <c r="AX663" s="64">
        <f>IF(AV663=6,6,IF(AND(AV663=5,AW663=1),5,IF(AND(AV663=5,AW663=0),4,IF(AV663=4,3,IF(AV663=3,2,0)))))</f>
        <v/>
      </c>
      <c r="AY663" s="64">
        <f>IF(AV663=6,"1등",IF(AND(AV663=5,AW663=1),"2등",IF(AND(AV663=5,AW663=0),"3등",IF(AV663=4,"4등",IF(AV663=3,"5등","-")))))</f>
        <v/>
      </c>
      <c r="AZ663" s="64">
        <f>AV663*10000+AW663*1000+ROW()</f>
        <v/>
      </c>
      <c r="BB663" s="63" t="inlineStr">
        <is>
          <t>5 6 9 11 15 37</t>
        </is>
      </c>
    </row>
    <row r="664">
      <c r="A664" s="64" t="n">
        <v>663</v>
      </c>
      <c r="B664" t="n">
        <v>0</v>
      </c>
      <c r="C664" t="n">
        <v>0</v>
      </c>
      <c r="D664" t="n">
        <v>1</v>
      </c>
      <c r="E664" t="n">
        <v>0</v>
      </c>
      <c r="F664" t="n">
        <v>1</v>
      </c>
      <c r="G664" t="n">
        <v>0</v>
      </c>
      <c r="H664" t="n">
        <v>0</v>
      </c>
      <c r="I664" t="n">
        <v>1</v>
      </c>
      <c r="J664" t="n">
        <v>0</v>
      </c>
      <c r="K664" t="n">
        <v>0</v>
      </c>
      <c r="L664" t="n">
        <v>0</v>
      </c>
      <c r="M664" t="n">
        <v>0</v>
      </c>
      <c r="N664" t="n">
        <v>0</v>
      </c>
      <c r="O664" t="n">
        <v>0</v>
      </c>
      <c r="P664" t="n">
        <v>0</v>
      </c>
      <c r="Q664" t="n">
        <v>0</v>
      </c>
      <c r="R664" t="n">
        <v>0</v>
      </c>
      <c r="S664" t="n">
        <v>0</v>
      </c>
      <c r="T664" t="n">
        <v>1</v>
      </c>
      <c r="U664" t="n">
        <v>0</v>
      </c>
      <c r="V664" t="n">
        <v>0</v>
      </c>
      <c r="W664" t="n">
        <v>0</v>
      </c>
      <c r="X664" t="n">
        <v>0</v>
      </c>
      <c r="Y664" t="n">
        <v>0</v>
      </c>
      <c r="Z664" t="n">
        <v>0</v>
      </c>
      <c r="AA664" t="n">
        <v>0</v>
      </c>
      <c r="AB664" t="n">
        <v>0</v>
      </c>
      <c r="AC664" t="n">
        <v>0</v>
      </c>
      <c r="AD664" t="n">
        <v>0</v>
      </c>
      <c r="AE664" t="n">
        <v>0</v>
      </c>
      <c r="AF664" t="n">
        <v>0</v>
      </c>
      <c r="AG664" t="n">
        <v>0</v>
      </c>
      <c r="AH664" t="n">
        <v>0</v>
      </c>
      <c r="AI664" t="n">
        <v>0</v>
      </c>
      <c r="AJ664" t="n">
        <v>0</v>
      </c>
      <c r="AK664" t="n">
        <v>0</v>
      </c>
      <c r="AL664" t="n">
        <v>0</v>
      </c>
      <c r="AM664" t="n">
        <v>1</v>
      </c>
      <c r="AN664" t="n">
        <v>0</v>
      </c>
      <c r="AO664" t="n">
        <v>0</v>
      </c>
      <c r="AP664" t="n">
        <v>0</v>
      </c>
      <c r="AQ664" t="n">
        <v>1</v>
      </c>
      <c r="AR664" t="n">
        <v>0</v>
      </c>
      <c r="AS664" t="n">
        <v>0</v>
      </c>
      <c r="AT664" t="n">
        <v>0</v>
      </c>
      <c r="AU664" s="63" t="n">
        <v>20</v>
      </c>
      <c r="AV664" s="64">
        <f>IFERROR(INDEX($B664:$AT664,1,'번호선택_참고표'!$C$55),0)+IFERROR(INDEX($B664:$AT664,1,'번호선택_참고표'!$D$55),0)+IFERROR(INDEX($B664:$AT664,1,'번호선택_참고표'!$E$55),0)+IFERROR(INDEX($B664:$AT664,1,'번호선택_참고표'!$F$55),0)+IFERROR(INDEX($B664:$AT664,1,'번호선택_참고표'!$G$55),0)+IFERROR(INDEX($B664:$AT664,1,'번호선택_참고표'!$H$55),0)</f>
        <v/>
      </c>
      <c r="AW664" s="64">
        <f>IF(OR('번호선택_참고표'!$C$55=$AU664,'번호선택_참고표'!$D$55=$AU664,'번호선택_참고표'!$E$55=$AU664,'번호선택_참고표'!$F$55=$AU664,'번호선택_참고표'!$G$55=$AU664,'번호선택_참고표'!$H$55=$AU664),1,0)</f>
        <v/>
      </c>
      <c r="AX664" s="64">
        <f>IF(AV664=6,6,IF(AND(AV664=5,AW664=1),5,IF(AND(AV664=5,AW664=0),4,IF(AV664=4,3,IF(AV664=3,2,0)))))</f>
        <v/>
      </c>
      <c r="AY664" s="64">
        <f>IF(AV664=6,"1등",IF(AND(AV664=5,AW664=1),"2등",IF(AND(AV664=5,AW664=0),"3등",IF(AV664=4,"4등",IF(AV664=3,"5등","-")))))</f>
        <v/>
      </c>
      <c r="AZ664" s="64">
        <f>AV664*10000+AW664*1000+ROW()</f>
        <v/>
      </c>
      <c r="BB664" s="63" t="inlineStr">
        <is>
          <t>3 5 8 19 38 42</t>
        </is>
      </c>
    </row>
    <row r="665">
      <c r="A665" s="64" t="n">
        <v>664</v>
      </c>
      <c r="B665" t="n">
        <v>0</v>
      </c>
      <c r="C665" t="n">
        <v>0</v>
      </c>
      <c r="D665" t="n">
        <v>0</v>
      </c>
      <c r="E665" t="n">
        <v>0</v>
      </c>
      <c r="F665" t="n">
        <v>0</v>
      </c>
      <c r="G665" t="n">
        <v>0</v>
      </c>
      <c r="H665" t="n">
        <v>0</v>
      </c>
      <c r="I665" t="n">
        <v>0</v>
      </c>
      <c r="J665" t="n">
        <v>0</v>
      </c>
      <c r="K665" t="n">
        <v>1</v>
      </c>
      <c r="L665" t="n">
        <v>0</v>
      </c>
      <c r="M665" t="n">
        <v>0</v>
      </c>
      <c r="N665" t="n">
        <v>0</v>
      </c>
      <c r="O665" t="n">
        <v>0</v>
      </c>
      <c r="P665" t="n">
        <v>0</v>
      </c>
      <c r="Q665" t="n">
        <v>0</v>
      </c>
      <c r="R665" t="n">
        <v>0</v>
      </c>
      <c r="S665" t="n">
        <v>0</v>
      </c>
      <c r="T665" t="n">
        <v>0</v>
      </c>
      <c r="U665" t="n">
        <v>1</v>
      </c>
      <c r="V665" t="n">
        <v>0</v>
      </c>
      <c r="W665" t="n">
        <v>0</v>
      </c>
      <c r="X665" t="n">
        <v>0</v>
      </c>
      <c r="Y665" t="n">
        <v>0</v>
      </c>
      <c r="Z665" t="n">
        <v>0</v>
      </c>
      <c r="AA665" t="n">
        <v>0</v>
      </c>
      <c r="AB665" t="n">
        <v>0</v>
      </c>
      <c r="AC665" t="n">
        <v>0</v>
      </c>
      <c r="AD665" t="n">
        <v>0</v>
      </c>
      <c r="AE665" t="n">
        <v>0</v>
      </c>
      <c r="AF665" t="n">
        <v>0</v>
      </c>
      <c r="AG665" t="n">
        <v>0</v>
      </c>
      <c r="AH665" t="n">
        <v>1</v>
      </c>
      <c r="AI665" t="n">
        <v>0</v>
      </c>
      <c r="AJ665" t="n">
        <v>0</v>
      </c>
      <c r="AK665" t="n">
        <v>1</v>
      </c>
      <c r="AL665" t="n">
        <v>0</v>
      </c>
      <c r="AM665" t="n">
        <v>0</v>
      </c>
      <c r="AN665" t="n">
        <v>0</v>
      </c>
      <c r="AO665" t="n">
        <v>0</v>
      </c>
      <c r="AP665" t="n">
        <v>1</v>
      </c>
      <c r="AQ665" t="n">
        <v>0</v>
      </c>
      <c r="AR665" t="n">
        <v>0</v>
      </c>
      <c r="AS665" t="n">
        <v>1</v>
      </c>
      <c r="AT665" t="n">
        <v>0</v>
      </c>
      <c r="AU665" s="63" t="n">
        <v>5</v>
      </c>
      <c r="AV665" s="64">
        <f>IFERROR(INDEX($B665:$AT665,1,'번호선택_참고표'!$C$55),0)+IFERROR(INDEX($B665:$AT665,1,'번호선택_참고표'!$D$55),0)+IFERROR(INDEX($B665:$AT665,1,'번호선택_참고표'!$E$55),0)+IFERROR(INDEX($B665:$AT665,1,'번호선택_참고표'!$F$55),0)+IFERROR(INDEX($B665:$AT665,1,'번호선택_참고표'!$G$55),0)+IFERROR(INDEX($B665:$AT665,1,'번호선택_참고표'!$H$55),0)</f>
        <v/>
      </c>
      <c r="AW665" s="64">
        <f>IF(OR('번호선택_참고표'!$C$55=$AU665,'번호선택_참고표'!$D$55=$AU665,'번호선택_참고표'!$E$55=$AU665,'번호선택_참고표'!$F$55=$AU665,'번호선택_참고표'!$G$55=$AU665,'번호선택_참고표'!$H$55=$AU665),1,0)</f>
        <v/>
      </c>
      <c r="AX665" s="64">
        <f>IF(AV665=6,6,IF(AND(AV665=5,AW665=1),5,IF(AND(AV665=5,AW665=0),4,IF(AV665=4,3,IF(AV665=3,2,0)))))</f>
        <v/>
      </c>
      <c r="AY665" s="64">
        <f>IF(AV665=6,"1등",IF(AND(AV665=5,AW665=1),"2등",IF(AND(AV665=5,AW665=0),"3등",IF(AV665=4,"4등",IF(AV665=3,"5등","-")))))</f>
        <v/>
      </c>
      <c r="AZ665" s="64">
        <f>AV665*10000+AW665*1000+ROW()</f>
        <v/>
      </c>
      <c r="BB665" s="63" t="inlineStr">
        <is>
          <t>10 20 33 36 41 44</t>
        </is>
      </c>
    </row>
    <row r="666">
      <c r="A666" s="64" t="n">
        <v>665</v>
      </c>
      <c r="B666" t="n">
        <v>0</v>
      </c>
      <c r="C666" t="n">
        <v>0</v>
      </c>
      <c r="D666" t="n">
        <v>0</v>
      </c>
      <c r="E666" t="n">
        <v>0</v>
      </c>
      <c r="F666" t="n">
        <v>1</v>
      </c>
      <c r="G666" t="n">
        <v>1</v>
      </c>
      <c r="H666" t="n">
        <v>0</v>
      </c>
      <c r="I666" t="n">
        <v>0</v>
      </c>
      <c r="J666" t="n">
        <v>0</v>
      </c>
      <c r="K666" t="n">
        <v>0</v>
      </c>
      <c r="L666" t="n">
        <v>1</v>
      </c>
      <c r="M666" t="n">
        <v>0</v>
      </c>
      <c r="N666" t="n">
        <v>0</v>
      </c>
      <c r="O666" t="n">
        <v>0</v>
      </c>
      <c r="P666" t="n">
        <v>0</v>
      </c>
      <c r="Q666" t="n">
        <v>0</v>
      </c>
      <c r="R666" t="n">
        <v>1</v>
      </c>
      <c r="S666" t="n">
        <v>0</v>
      </c>
      <c r="T666" t="n">
        <v>0</v>
      </c>
      <c r="U666" t="n">
        <v>0</v>
      </c>
      <c r="V666" t="n">
        <v>0</v>
      </c>
      <c r="W666" t="n">
        <v>0</v>
      </c>
      <c r="X666" t="n">
        <v>0</v>
      </c>
      <c r="Y666" t="n">
        <v>0</v>
      </c>
      <c r="Z666" t="n">
        <v>0</v>
      </c>
      <c r="AA666" t="n">
        <v>0</v>
      </c>
      <c r="AB666" t="n">
        <v>0</v>
      </c>
      <c r="AC666" t="n">
        <v>0</v>
      </c>
      <c r="AD666" t="n">
        <v>0</v>
      </c>
      <c r="AE666" t="n">
        <v>0</v>
      </c>
      <c r="AF666" t="n">
        <v>0</v>
      </c>
      <c r="AG666" t="n">
        <v>0</v>
      </c>
      <c r="AH666" t="n">
        <v>0</v>
      </c>
      <c r="AI666" t="n">
        <v>0</v>
      </c>
      <c r="AJ666" t="n">
        <v>0</v>
      </c>
      <c r="AK666" t="n">
        <v>0</v>
      </c>
      <c r="AL666" t="n">
        <v>0</v>
      </c>
      <c r="AM666" t="n">
        <v>1</v>
      </c>
      <c r="AN666" t="n">
        <v>0</v>
      </c>
      <c r="AO666" t="n">
        <v>0</v>
      </c>
      <c r="AP666" t="n">
        <v>0</v>
      </c>
      <c r="AQ666" t="n">
        <v>0</v>
      </c>
      <c r="AR666" t="n">
        <v>0</v>
      </c>
      <c r="AS666" t="n">
        <v>1</v>
      </c>
      <c r="AT666" t="n">
        <v>0</v>
      </c>
      <c r="AU666" s="63" t="n">
        <v>13</v>
      </c>
      <c r="AV666" s="64">
        <f>IFERROR(INDEX($B666:$AT666,1,'번호선택_참고표'!$C$55),0)+IFERROR(INDEX($B666:$AT666,1,'번호선택_참고표'!$D$55),0)+IFERROR(INDEX($B666:$AT666,1,'번호선택_참고표'!$E$55),0)+IFERROR(INDEX($B666:$AT666,1,'번호선택_참고표'!$F$55),0)+IFERROR(INDEX($B666:$AT666,1,'번호선택_참고표'!$G$55),0)+IFERROR(INDEX($B666:$AT666,1,'번호선택_참고표'!$H$55),0)</f>
        <v/>
      </c>
      <c r="AW666" s="64">
        <f>IF(OR('번호선택_참고표'!$C$55=$AU666,'번호선택_참고표'!$D$55=$AU666,'번호선택_참고표'!$E$55=$AU666,'번호선택_참고표'!$F$55=$AU666,'번호선택_참고표'!$G$55=$AU666,'번호선택_참고표'!$H$55=$AU666),1,0)</f>
        <v/>
      </c>
      <c r="AX666" s="64">
        <f>IF(AV666=6,6,IF(AND(AV666=5,AW666=1),5,IF(AND(AV666=5,AW666=0),4,IF(AV666=4,3,IF(AV666=3,2,0)))))</f>
        <v/>
      </c>
      <c r="AY666" s="64">
        <f>IF(AV666=6,"1등",IF(AND(AV666=5,AW666=1),"2등",IF(AND(AV666=5,AW666=0),"3등",IF(AV666=4,"4등",IF(AV666=3,"5등","-")))))</f>
        <v/>
      </c>
      <c r="AZ666" s="64">
        <f>AV666*10000+AW666*1000+ROW()</f>
        <v/>
      </c>
      <c r="BB666" s="63" t="inlineStr">
        <is>
          <t>5 6 11 17 38 44</t>
        </is>
      </c>
    </row>
    <row r="667">
      <c r="A667" s="64" t="n">
        <v>666</v>
      </c>
      <c r="B667" t="n">
        <v>0</v>
      </c>
      <c r="C667" t="n">
        <v>1</v>
      </c>
      <c r="D667" t="n">
        <v>0</v>
      </c>
      <c r="E667" t="n">
        <v>1</v>
      </c>
      <c r="F667" t="n">
        <v>0</v>
      </c>
      <c r="G667" t="n">
        <v>1</v>
      </c>
      <c r="H667" t="n">
        <v>0</v>
      </c>
      <c r="I667" t="n">
        <v>0</v>
      </c>
      <c r="J667" t="n">
        <v>0</v>
      </c>
      <c r="K667" t="n">
        <v>0</v>
      </c>
      <c r="L667" t="n">
        <v>1</v>
      </c>
      <c r="M667" t="n">
        <v>0</v>
      </c>
      <c r="N667" t="n">
        <v>0</v>
      </c>
      <c r="O667" t="n">
        <v>0</v>
      </c>
      <c r="P667" t="n">
        <v>0</v>
      </c>
      <c r="Q667" t="n">
        <v>0</v>
      </c>
      <c r="R667" t="n">
        <v>1</v>
      </c>
      <c r="S667" t="n">
        <v>0</v>
      </c>
      <c r="T667" t="n">
        <v>0</v>
      </c>
      <c r="U667" t="n">
        <v>0</v>
      </c>
      <c r="V667" t="n">
        <v>0</v>
      </c>
      <c r="W667" t="n">
        <v>0</v>
      </c>
      <c r="X667" t="n">
        <v>0</v>
      </c>
      <c r="Y667" t="n">
        <v>0</v>
      </c>
      <c r="Z667" t="n">
        <v>0</v>
      </c>
      <c r="AA667" t="n">
        <v>0</v>
      </c>
      <c r="AB667" t="n">
        <v>0</v>
      </c>
      <c r="AC667" t="n">
        <v>1</v>
      </c>
      <c r="AD667" t="n">
        <v>0</v>
      </c>
      <c r="AE667" t="n">
        <v>0</v>
      </c>
      <c r="AF667" t="n">
        <v>0</v>
      </c>
      <c r="AG667" t="n">
        <v>0</v>
      </c>
      <c r="AH667" t="n">
        <v>0</v>
      </c>
      <c r="AI667" t="n">
        <v>0</v>
      </c>
      <c r="AJ667" t="n">
        <v>0</v>
      </c>
      <c r="AK667" t="n">
        <v>0</v>
      </c>
      <c r="AL667" t="n">
        <v>0</v>
      </c>
      <c r="AM667" t="n">
        <v>0</v>
      </c>
      <c r="AN667" t="n">
        <v>0</v>
      </c>
      <c r="AO667" t="n">
        <v>0</v>
      </c>
      <c r="AP667" t="n">
        <v>0</v>
      </c>
      <c r="AQ667" t="n">
        <v>0</v>
      </c>
      <c r="AR667" t="n">
        <v>0</v>
      </c>
      <c r="AS667" t="n">
        <v>0</v>
      </c>
      <c r="AT667" t="n">
        <v>0</v>
      </c>
      <c r="AU667" s="63" t="n">
        <v>16</v>
      </c>
      <c r="AV667" s="64">
        <f>IFERROR(INDEX($B667:$AT667,1,'번호선택_참고표'!$C$55),0)+IFERROR(INDEX($B667:$AT667,1,'번호선택_참고표'!$D$55),0)+IFERROR(INDEX($B667:$AT667,1,'번호선택_참고표'!$E$55),0)+IFERROR(INDEX($B667:$AT667,1,'번호선택_참고표'!$F$55),0)+IFERROR(INDEX($B667:$AT667,1,'번호선택_참고표'!$G$55),0)+IFERROR(INDEX($B667:$AT667,1,'번호선택_참고표'!$H$55),0)</f>
        <v/>
      </c>
      <c r="AW667" s="64">
        <f>IF(OR('번호선택_참고표'!$C$55=$AU667,'번호선택_참고표'!$D$55=$AU667,'번호선택_참고표'!$E$55=$AU667,'번호선택_참고표'!$F$55=$AU667,'번호선택_참고표'!$G$55=$AU667,'번호선택_참고표'!$H$55=$AU667),1,0)</f>
        <v/>
      </c>
      <c r="AX667" s="64">
        <f>IF(AV667=6,6,IF(AND(AV667=5,AW667=1),5,IF(AND(AV667=5,AW667=0),4,IF(AV667=4,3,IF(AV667=3,2,0)))))</f>
        <v/>
      </c>
      <c r="AY667" s="64">
        <f>IF(AV667=6,"1등",IF(AND(AV667=5,AW667=1),"2등",IF(AND(AV667=5,AW667=0),"3등",IF(AV667=4,"4등",IF(AV667=3,"5등","-")))))</f>
        <v/>
      </c>
      <c r="AZ667" s="64">
        <f>AV667*10000+AW667*1000+ROW()</f>
        <v/>
      </c>
      <c r="BB667" s="63" t="inlineStr">
        <is>
          <t>2 4 6 11 17 28</t>
        </is>
      </c>
    </row>
    <row r="668">
      <c r="A668" s="64" t="n">
        <v>667</v>
      </c>
      <c r="B668" t="n">
        <v>0</v>
      </c>
      <c r="C668" t="n">
        <v>0</v>
      </c>
      <c r="D668" t="n">
        <v>0</v>
      </c>
      <c r="E668" t="n">
        <v>0</v>
      </c>
      <c r="F668" t="n">
        <v>0</v>
      </c>
      <c r="G668" t="n">
        <v>0</v>
      </c>
      <c r="H668" t="n">
        <v>0</v>
      </c>
      <c r="I668" t="n">
        <v>0</v>
      </c>
      <c r="J668" t="n">
        <v>0</v>
      </c>
      <c r="K668" t="n">
        <v>0</v>
      </c>
      <c r="L668" t="n">
        <v>0</v>
      </c>
      <c r="M668" t="n">
        <v>0</v>
      </c>
      <c r="N668" t="n">
        <v>0</v>
      </c>
      <c r="O668" t="n">
        <v>0</v>
      </c>
      <c r="P668" t="n">
        <v>1</v>
      </c>
      <c r="Q668" t="n">
        <v>0</v>
      </c>
      <c r="R668" t="n">
        <v>1</v>
      </c>
      <c r="S668" t="n">
        <v>0</v>
      </c>
      <c r="T668" t="n">
        <v>0</v>
      </c>
      <c r="U668" t="n">
        <v>0</v>
      </c>
      <c r="V668" t="n">
        <v>0</v>
      </c>
      <c r="W668" t="n">
        <v>0</v>
      </c>
      <c r="X668" t="n">
        <v>0</v>
      </c>
      <c r="Y668" t="n">
        <v>0</v>
      </c>
      <c r="Z668" t="n">
        <v>1</v>
      </c>
      <c r="AA668" t="n">
        <v>0</v>
      </c>
      <c r="AB668" t="n">
        <v>0</v>
      </c>
      <c r="AC668" t="n">
        <v>0</v>
      </c>
      <c r="AD668" t="n">
        <v>0</v>
      </c>
      <c r="AE668" t="n">
        <v>0</v>
      </c>
      <c r="AF668" t="n">
        <v>0</v>
      </c>
      <c r="AG668" t="n">
        <v>0</v>
      </c>
      <c r="AH668" t="n">
        <v>0</v>
      </c>
      <c r="AI668" t="n">
        <v>0</v>
      </c>
      <c r="AJ668" t="n">
        <v>0</v>
      </c>
      <c r="AK668" t="n">
        <v>0</v>
      </c>
      <c r="AL668" t="n">
        <v>1</v>
      </c>
      <c r="AM668" t="n">
        <v>0</v>
      </c>
      <c r="AN668" t="n">
        <v>0</v>
      </c>
      <c r="AO668" t="n">
        <v>0</v>
      </c>
      <c r="AP668" t="n">
        <v>0</v>
      </c>
      <c r="AQ668" t="n">
        <v>1</v>
      </c>
      <c r="AR668" t="n">
        <v>1</v>
      </c>
      <c r="AS668" t="n">
        <v>0</v>
      </c>
      <c r="AT668" t="n">
        <v>0</v>
      </c>
      <c r="AU668" s="63" t="n">
        <v>13</v>
      </c>
      <c r="AV668" s="64">
        <f>IFERROR(INDEX($B668:$AT668,1,'번호선택_참고표'!$C$55),0)+IFERROR(INDEX($B668:$AT668,1,'번호선택_참고표'!$D$55),0)+IFERROR(INDEX($B668:$AT668,1,'번호선택_참고표'!$E$55),0)+IFERROR(INDEX($B668:$AT668,1,'번호선택_참고표'!$F$55),0)+IFERROR(INDEX($B668:$AT668,1,'번호선택_참고표'!$G$55),0)+IFERROR(INDEX($B668:$AT668,1,'번호선택_참고표'!$H$55),0)</f>
        <v/>
      </c>
      <c r="AW668" s="64">
        <f>IF(OR('번호선택_참고표'!$C$55=$AU668,'번호선택_참고표'!$D$55=$AU668,'번호선택_참고표'!$E$55=$AU668,'번호선택_참고표'!$F$55=$AU668,'번호선택_참고표'!$G$55=$AU668,'번호선택_참고표'!$H$55=$AU668),1,0)</f>
        <v/>
      </c>
      <c r="AX668" s="64">
        <f>IF(AV668=6,6,IF(AND(AV668=5,AW668=1),5,IF(AND(AV668=5,AW668=0),4,IF(AV668=4,3,IF(AV668=3,2,0)))))</f>
        <v/>
      </c>
      <c r="AY668" s="64">
        <f>IF(AV668=6,"1등",IF(AND(AV668=5,AW668=1),"2등",IF(AND(AV668=5,AW668=0),"3등",IF(AV668=4,"4등",IF(AV668=3,"5등","-")))))</f>
        <v/>
      </c>
      <c r="AZ668" s="64">
        <f>AV668*10000+AW668*1000+ROW()</f>
        <v/>
      </c>
      <c r="BB668" s="63" t="inlineStr">
        <is>
          <t>15 17 25 37 42 43</t>
        </is>
      </c>
    </row>
    <row r="669">
      <c r="A669" s="64" t="n">
        <v>668</v>
      </c>
      <c r="B669" t="n">
        <v>0</v>
      </c>
      <c r="C669" t="n">
        <v>0</v>
      </c>
      <c r="D669" t="n">
        <v>0</v>
      </c>
      <c r="E669" t="n">
        <v>0</v>
      </c>
      <c r="F669" t="n">
        <v>0</v>
      </c>
      <c r="G669" t="n">
        <v>0</v>
      </c>
      <c r="H669" t="n">
        <v>0</v>
      </c>
      <c r="I669" t="n">
        <v>0</v>
      </c>
      <c r="J669" t="n">
        <v>0</v>
      </c>
      <c r="K669" t="n">
        <v>0</v>
      </c>
      <c r="L669" t="n">
        <v>0</v>
      </c>
      <c r="M669" t="n">
        <v>1</v>
      </c>
      <c r="N669" t="n">
        <v>0</v>
      </c>
      <c r="O669" t="n">
        <v>1</v>
      </c>
      <c r="P669" t="n">
        <v>1</v>
      </c>
      <c r="Q669" t="n">
        <v>0</v>
      </c>
      <c r="R669" t="n">
        <v>0</v>
      </c>
      <c r="S669" t="n">
        <v>0</v>
      </c>
      <c r="T669" t="n">
        <v>0</v>
      </c>
      <c r="U669" t="n">
        <v>0</v>
      </c>
      <c r="V669" t="n">
        <v>0</v>
      </c>
      <c r="W669" t="n">
        <v>0</v>
      </c>
      <c r="X669" t="n">
        <v>0</v>
      </c>
      <c r="Y669" t="n">
        <v>1</v>
      </c>
      <c r="Z669" t="n">
        <v>0</v>
      </c>
      <c r="AA669" t="n">
        <v>0</v>
      </c>
      <c r="AB669" t="n">
        <v>1</v>
      </c>
      <c r="AC669" t="n">
        <v>0</v>
      </c>
      <c r="AD669" t="n">
        <v>0</v>
      </c>
      <c r="AE669" t="n">
        <v>0</v>
      </c>
      <c r="AF669" t="n">
        <v>0</v>
      </c>
      <c r="AG669" t="n">
        <v>1</v>
      </c>
      <c r="AH669" t="n">
        <v>0</v>
      </c>
      <c r="AI669" t="n">
        <v>0</v>
      </c>
      <c r="AJ669" t="n">
        <v>0</v>
      </c>
      <c r="AK669" t="n">
        <v>0</v>
      </c>
      <c r="AL669" t="n">
        <v>0</v>
      </c>
      <c r="AM669" t="n">
        <v>0</v>
      </c>
      <c r="AN669" t="n">
        <v>0</v>
      </c>
      <c r="AO669" t="n">
        <v>0</v>
      </c>
      <c r="AP669" t="n">
        <v>0</v>
      </c>
      <c r="AQ669" t="n">
        <v>0</v>
      </c>
      <c r="AR669" t="n">
        <v>0</v>
      </c>
      <c r="AS669" t="n">
        <v>0</v>
      </c>
      <c r="AT669" t="n">
        <v>0</v>
      </c>
      <c r="AU669" s="63" t="n">
        <v>3</v>
      </c>
      <c r="AV669" s="64">
        <f>IFERROR(INDEX($B669:$AT669,1,'번호선택_참고표'!$C$55),0)+IFERROR(INDEX($B669:$AT669,1,'번호선택_참고표'!$D$55),0)+IFERROR(INDEX($B669:$AT669,1,'번호선택_참고표'!$E$55),0)+IFERROR(INDEX($B669:$AT669,1,'번호선택_참고표'!$F$55),0)+IFERROR(INDEX($B669:$AT669,1,'번호선택_참고표'!$G$55),0)+IFERROR(INDEX($B669:$AT669,1,'번호선택_참고표'!$H$55),0)</f>
        <v/>
      </c>
      <c r="AW669" s="64">
        <f>IF(OR('번호선택_참고표'!$C$55=$AU669,'번호선택_참고표'!$D$55=$AU669,'번호선택_참고표'!$E$55=$AU669,'번호선택_참고표'!$F$55=$AU669,'번호선택_참고표'!$G$55=$AU669,'번호선택_참고표'!$H$55=$AU669),1,0)</f>
        <v/>
      </c>
      <c r="AX669" s="64">
        <f>IF(AV669=6,6,IF(AND(AV669=5,AW669=1),5,IF(AND(AV669=5,AW669=0),4,IF(AV669=4,3,IF(AV669=3,2,0)))))</f>
        <v/>
      </c>
      <c r="AY669" s="64">
        <f>IF(AV669=6,"1등",IF(AND(AV669=5,AW669=1),"2등",IF(AND(AV669=5,AW669=0),"3등",IF(AV669=4,"4등",IF(AV669=3,"5등","-")))))</f>
        <v/>
      </c>
      <c r="AZ669" s="64">
        <f>AV669*10000+AW669*1000+ROW()</f>
        <v/>
      </c>
      <c r="BB669" s="63" t="inlineStr">
        <is>
          <t>12 14 15 24 27 32</t>
        </is>
      </c>
    </row>
    <row r="670">
      <c r="A670" s="64" t="n">
        <v>669</v>
      </c>
      <c r="B670" t="n">
        <v>0</v>
      </c>
      <c r="C670" t="n">
        <v>0</v>
      </c>
      <c r="D670" t="n">
        <v>0</v>
      </c>
      <c r="E670" t="n">
        <v>0</v>
      </c>
      <c r="F670" t="n">
        <v>0</v>
      </c>
      <c r="G670" t="n">
        <v>0</v>
      </c>
      <c r="H670" t="n">
        <v>1</v>
      </c>
      <c r="I670" t="n">
        <v>1</v>
      </c>
      <c r="J670" t="n">
        <v>0</v>
      </c>
      <c r="K670" t="n">
        <v>0</v>
      </c>
      <c r="L670" t="n">
        <v>0</v>
      </c>
      <c r="M670" t="n">
        <v>0</v>
      </c>
      <c r="N670" t="n">
        <v>0</v>
      </c>
      <c r="O670" t="n">
        <v>0</v>
      </c>
      <c r="P670" t="n">
        <v>0</v>
      </c>
      <c r="Q670" t="n">
        <v>0</v>
      </c>
      <c r="R670" t="n">
        <v>0</v>
      </c>
      <c r="S670" t="n">
        <v>0</v>
      </c>
      <c r="T670" t="n">
        <v>0</v>
      </c>
      <c r="U670" t="n">
        <v>1</v>
      </c>
      <c r="V670" t="n">
        <v>0</v>
      </c>
      <c r="W670" t="n">
        <v>0</v>
      </c>
      <c r="X670" t="n">
        <v>0</v>
      </c>
      <c r="Y670" t="n">
        <v>0</v>
      </c>
      <c r="Z670" t="n">
        <v>0</v>
      </c>
      <c r="AA670" t="n">
        <v>0</v>
      </c>
      <c r="AB670" t="n">
        <v>0</v>
      </c>
      <c r="AC670" t="n">
        <v>0</v>
      </c>
      <c r="AD670" t="n">
        <v>1</v>
      </c>
      <c r="AE670" t="n">
        <v>0</v>
      </c>
      <c r="AF670" t="n">
        <v>0</v>
      </c>
      <c r="AG670" t="n">
        <v>0</v>
      </c>
      <c r="AH670" t="n">
        <v>1</v>
      </c>
      <c r="AI670" t="n">
        <v>0</v>
      </c>
      <c r="AJ670" t="n">
        <v>0</v>
      </c>
      <c r="AK670" t="n">
        <v>0</v>
      </c>
      <c r="AL670" t="n">
        <v>0</v>
      </c>
      <c r="AM670" t="n">
        <v>1</v>
      </c>
      <c r="AN670" t="n">
        <v>0</v>
      </c>
      <c r="AO670" t="n">
        <v>0</v>
      </c>
      <c r="AP670" t="n">
        <v>0</v>
      </c>
      <c r="AQ670" t="n">
        <v>0</v>
      </c>
      <c r="AR670" t="n">
        <v>0</v>
      </c>
      <c r="AS670" t="n">
        <v>0</v>
      </c>
      <c r="AT670" t="n">
        <v>0</v>
      </c>
      <c r="AU670" s="63" t="n">
        <v>9</v>
      </c>
      <c r="AV670" s="64">
        <f>IFERROR(INDEX($B670:$AT670,1,'번호선택_참고표'!$C$55),0)+IFERROR(INDEX($B670:$AT670,1,'번호선택_참고표'!$D$55),0)+IFERROR(INDEX($B670:$AT670,1,'번호선택_참고표'!$E$55),0)+IFERROR(INDEX($B670:$AT670,1,'번호선택_참고표'!$F$55),0)+IFERROR(INDEX($B670:$AT670,1,'번호선택_참고표'!$G$55),0)+IFERROR(INDEX($B670:$AT670,1,'번호선택_참고표'!$H$55),0)</f>
        <v/>
      </c>
      <c r="AW670" s="64">
        <f>IF(OR('번호선택_참고표'!$C$55=$AU670,'번호선택_참고표'!$D$55=$AU670,'번호선택_참고표'!$E$55=$AU670,'번호선택_참고표'!$F$55=$AU670,'번호선택_참고표'!$G$55=$AU670,'번호선택_참고표'!$H$55=$AU670),1,0)</f>
        <v/>
      </c>
      <c r="AX670" s="64">
        <f>IF(AV670=6,6,IF(AND(AV670=5,AW670=1),5,IF(AND(AV670=5,AW670=0),4,IF(AV670=4,3,IF(AV670=3,2,0)))))</f>
        <v/>
      </c>
      <c r="AY670" s="64">
        <f>IF(AV670=6,"1등",IF(AND(AV670=5,AW670=1),"2등",IF(AND(AV670=5,AW670=0),"3등",IF(AV670=4,"4등",IF(AV670=3,"5등","-")))))</f>
        <v/>
      </c>
      <c r="AZ670" s="64">
        <f>AV670*10000+AW670*1000+ROW()</f>
        <v/>
      </c>
      <c r="BB670" s="63" t="inlineStr">
        <is>
          <t>7 8 20 29 33 38</t>
        </is>
      </c>
    </row>
    <row r="671">
      <c r="A671" s="64" t="n">
        <v>670</v>
      </c>
      <c r="B671" t="n">
        <v>0</v>
      </c>
      <c r="C671" t="n">
        <v>0</v>
      </c>
      <c r="D671" t="n">
        <v>0</v>
      </c>
      <c r="E671" t="n">
        <v>0</v>
      </c>
      <c r="F671" t="n">
        <v>0</v>
      </c>
      <c r="G671" t="n">
        <v>0</v>
      </c>
      <c r="H671" t="n">
        <v>0</v>
      </c>
      <c r="I671" t="n">
        <v>0</v>
      </c>
      <c r="J671" t="n">
        <v>0</v>
      </c>
      <c r="K671" t="n">
        <v>0</v>
      </c>
      <c r="L671" t="n">
        <v>1</v>
      </c>
      <c r="M671" t="n">
        <v>0</v>
      </c>
      <c r="N671" t="n">
        <v>0</v>
      </c>
      <c r="O671" t="n">
        <v>0</v>
      </c>
      <c r="P671" t="n">
        <v>0</v>
      </c>
      <c r="Q671" t="n">
        <v>0</v>
      </c>
      <c r="R671" t="n">
        <v>0</v>
      </c>
      <c r="S671" t="n">
        <v>1</v>
      </c>
      <c r="T671" t="n">
        <v>0</v>
      </c>
      <c r="U671" t="n">
        <v>0</v>
      </c>
      <c r="V671" t="n">
        <v>0</v>
      </c>
      <c r="W671" t="n">
        <v>0</v>
      </c>
      <c r="X671" t="n">
        <v>0</v>
      </c>
      <c r="Y671" t="n">
        <v>0</v>
      </c>
      <c r="Z671" t="n">
        <v>0</v>
      </c>
      <c r="AA671" t="n">
        <v>1</v>
      </c>
      <c r="AB671" t="n">
        <v>1</v>
      </c>
      <c r="AC671" t="n">
        <v>0</v>
      </c>
      <c r="AD671" t="n">
        <v>0</v>
      </c>
      <c r="AE671" t="n">
        <v>0</v>
      </c>
      <c r="AF671" t="n">
        <v>0</v>
      </c>
      <c r="AG671" t="n">
        <v>0</v>
      </c>
      <c r="AH671" t="n">
        <v>0</v>
      </c>
      <c r="AI671" t="n">
        <v>0</v>
      </c>
      <c r="AJ671" t="n">
        <v>0</v>
      </c>
      <c r="AK671" t="n">
        <v>0</v>
      </c>
      <c r="AL671" t="n">
        <v>0</v>
      </c>
      <c r="AM671" t="n">
        <v>0</v>
      </c>
      <c r="AN671" t="n">
        <v>0</v>
      </c>
      <c r="AO671" t="n">
        <v>1</v>
      </c>
      <c r="AP671" t="n">
        <v>1</v>
      </c>
      <c r="AQ671" t="n">
        <v>0</v>
      </c>
      <c r="AR671" t="n">
        <v>0</v>
      </c>
      <c r="AS671" t="n">
        <v>0</v>
      </c>
      <c r="AT671" t="n">
        <v>0</v>
      </c>
      <c r="AU671" s="63" t="n">
        <v>25</v>
      </c>
      <c r="AV671" s="64">
        <f>IFERROR(INDEX($B671:$AT671,1,'번호선택_참고표'!$C$55),0)+IFERROR(INDEX($B671:$AT671,1,'번호선택_참고표'!$D$55),0)+IFERROR(INDEX($B671:$AT671,1,'번호선택_참고표'!$E$55),0)+IFERROR(INDEX($B671:$AT671,1,'번호선택_참고표'!$F$55),0)+IFERROR(INDEX($B671:$AT671,1,'번호선택_참고표'!$G$55),0)+IFERROR(INDEX($B671:$AT671,1,'번호선택_참고표'!$H$55),0)</f>
        <v/>
      </c>
      <c r="AW671" s="64">
        <f>IF(OR('번호선택_참고표'!$C$55=$AU671,'번호선택_참고표'!$D$55=$AU671,'번호선택_참고표'!$E$55=$AU671,'번호선택_참고표'!$F$55=$AU671,'번호선택_참고표'!$G$55=$AU671,'번호선택_참고표'!$H$55=$AU671),1,0)</f>
        <v/>
      </c>
      <c r="AX671" s="64">
        <f>IF(AV671=6,6,IF(AND(AV671=5,AW671=1),5,IF(AND(AV671=5,AW671=0),4,IF(AV671=4,3,IF(AV671=3,2,0)))))</f>
        <v/>
      </c>
      <c r="AY671" s="64">
        <f>IF(AV671=6,"1등",IF(AND(AV671=5,AW671=1),"2등",IF(AND(AV671=5,AW671=0),"3등",IF(AV671=4,"4등",IF(AV671=3,"5등","-")))))</f>
        <v/>
      </c>
      <c r="AZ671" s="64">
        <f>AV671*10000+AW671*1000+ROW()</f>
        <v/>
      </c>
      <c r="BB671" s="63" t="inlineStr">
        <is>
          <t>11 18 26 27 40 41</t>
        </is>
      </c>
    </row>
    <row r="672">
      <c r="A672" s="64" t="n">
        <v>671</v>
      </c>
      <c r="B672" t="n">
        <v>0</v>
      </c>
      <c r="C672" t="n">
        <v>0</v>
      </c>
      <c r="D672" t="n">
        <v>0</v>
      </c>
      <c r="E672" t="n">
        <v>0</v>
      </c>
      <c r="F672" t="n">
        <v>0</v>
      </c>
      <c r="G672" t="n">
        <v>0</v>
      </c>
      <c r="H672" t="n">
        <v>1</v>
      </c>
      <c r="I672" t="n">
        <v>0</v>
      </c>
      <c r="J672" t="n">
        <v>1</v>
      </c>
      <c r="K672" t="n">
        <v>1</v>
      </c>
      <c r="L672" t="n">
        <v>0</v>
      </c>
      <c r="M672" t="n">
        <v>0</v>
      </c>
      <c r="N672" t="n">
        <v>1</v>
      </c>
      <c r="O672" t="n">
        <v>0</v>
      </c>
      <c r="P672" t="n">
        <v>0</v>
      </c>
      <c r="Q672" t="n">
        <v>0</v>
      </c>
      <c r="R672" t="n">
        <v>0</v>
      </c>
      <c r="S672" t="n">
        <v>0</v>
      </c>
      <c r="T672" t="n">
        <v>0</v>
      </c>
      <c r="U672" t="n">
        <v>0</v>
      </c>
      <c r="V672" t="n">
        <v>0</v>
      </c>
      <c r="W672" t="n">
        <v>0</v>
      </c>
      <c r="X672" t="n">
        <v>0</v>
      </c>
      <c r="Y672" t="n">
        <v>0</v>
      </c>
      <c r="Z672" t="n">
        <v>0</v>
      </c>
      <c r="AA672" t="n">
        <v>0</v>
      </c>
      <c r="AB672" t="n">
        <v>0</v>
      </c>
      <c r="AC672" t="n">
        <v>0</v>
      </c>
      <c r="AD672" t="n">
        <v>0</v>
      </c>
      <c r="AE672" t="n">
        <v>0</v>
      </c>
      <c r="AF672" t="n">
        <v>1</v>
      </c>
      <c r="AG672" t="n">
        <v>0</v>
      </c>
      <c r="AH672" t="n">
        <v>0</v>
      </c>
      <c r="AI672" t="n">
        <v>0</v>
      </c>
      <c r="AJ672" t="n">
        <v>1</v>
      </c>
      <c r="AK672" t="n">
        <v>0</v>
      </c>
      <c r="AL672" t="n">
        <v>0</v>
      </c>
      <c r="AM672" t="n">
        <v>0</v>
      </c>
      <c r="AN672" t="n">
        <v>0</v>
      </c>
      <c r="AO672" t="n">
        <v>0</v>
      </c>
      <c r="AP672" t="n">
        <v>0</v>
      </c>
      <c r="AQ672" t="n">
        <v>0</v>
      </c>
      <c r="AR672" t="n">
        <v>0</v>
      </c>
      <c r="AS672" t="n">
        <v>0</v>
      </c>
      <c r="AT672" t="n">
        <v>0</v>
      </c>
      <c r="AU672" s="63" t="n">
        <v>24</v>
      </c>
      <c r="AV672" s="64">
        <f>IFERROR(INDEX($B672:$AT672,1,'번호선택_참고표'!$C$55),0)+IFERROR(INDEX($B672:$AT672,1,'번호선택_참고표'!$D$55),0)+IFERROR(INDEX($B672:$AT672,1,'번호선택_참고표'!$E$55),0)+IFERROR(INDEX($B672:$AT672,1,'번호선택_참고표'!$F$55),0)+IFERROR(INDEX($B672:$AT672,1,'번호선택_참고표'!$G$55),0)+IFERROR(INDEX($B672:$AT672,1,'번호선택_참고표'!$H$55),0)</f>
        <v/>
      </c>
      <c r="AW672" s="64">
        <f>IF(OR('번호선택_참고표'!$C$55=$AU672,'번호선택_참고표'!$D$55=$AU672,'번호선택_참고표'!$E$55=$AU672,'번호선택_참고표'!$F$55=$AU672,'번호선택_참고표'!$G$55=$AU672,'번호선택_참고표'!$H$55=$AU672),1,0)</f>
        <v/>
      </c>
      <c r="AX672" s="64">
        <f>IF(AV672=6,6,IF(AND(AV672=5,AW672=1),5,IF(AND(AV672=5,AW672=0),4,IF(AV672=4,3,IF(AV672=3,2,0)))))</f>
        <v/>
      </c>
      <c r="AY672" s="64">
        <f>IF(AV672=6,"1등",IF(AND(AV672=5,AW672=1),"2등",IF(AND(AV672=5,AW672=0),"3등",IF(AV672=4,"4등",IF(AV672=3,"5등","-")))))</f>
        <v/>
      </c>
      <c r="AZ672" s="64">
        <f>AV672*10000+AW672*1000+ROW()</f>
        <v/>
      </c>
      <c r="BB672" s="63" t="inlineStr">
        <is>
          <t>7 9 10 13 31 35</t>
        </is>
      </c>
    </row>
    <row r="673">
      <c r="A673" s="64" t="n">
        <v>672</v>
      </c>
      <c r="B673" t="n">
        <v>0</v>
      </c>
      <c r="C673" t="n">
        <v>0</v>
      </c>
      <c r="D673" t="n">
        <v>0</v>
      </c>
      <c r="E673" t="n">
        <v>0</v>
      </c>
      <c r="F673" t="n">
        <v>0</v>
      </c>
      <c r="G673" t="n">
        <v>0</v>
      </c>
      <c r="H673" t="n">
        <v>0</v>
      </c>
      <c r="I673" t="n">
        <v>1</v>
      </c>
      <c r="J673" t="n">
        <v>0</v>
      </c>
      <c r="K673" t="n">
        <v>0</v>
      </c>
      <c r="L673" t="n">
        <v>0</v>
      </c>
      <c r="M673" t="n">
        <v>0</v>
      </c>
      <c r="N673" t="n">
        <v>0</v>
      </c>
      <c r="O673" t="n">
        <v>0</v>
      </c>
      <c r="P673" t="n">
        <v>0</v>
      </c>
      <c r="Q673" t="n">
        <v>0</v>
      </c>
      <c r="R673" t="n">
        <v>0</v>
      </c>
      <c r="S673" t="n">
        <v>0</v>
      </c>
      <c r="T673" t="n">
        <v>0</v>
      </c>
      <c r="U673" t="n">
        <v>0</v>
      </c>
      <c r="V673" t="n">
        <v>1</v>
      </c>
      <c r="W673" t="n">
        <v>0</v>
      </c>
      <c r="X673" t="n">
        <v>0</v>
      </c>
      <c r="Y673" t="n">
        <v>0</v>
      </c>
      <c r="Z673" t="n">
        <v>0</v>
      </c>
      <c r="AA673" t="n">
        <v>0</v>
      </c>
      <c r="AB673" t="n">
        <v>0</v>
      </c>
      <c r="AC673" t="n">
        <v>1</v>
      </c>
      <c r="AD673" t="n">
        <v>0</v>
      </c>
      <c r="AE673" t="n">
        <v>0</v>
      </c>
      <c r="AF673" t="n">
        <v>1</v>
      </c>
      <c r="AG673" t="n">
        <v>0</v>
      </c>
      <c r="AH673" t="n">
        <v>0</v>
      </c>
      <c r="AI673" t="n">
        <v>0</v>
      </c>
      <c r="AJ673" t="n">
        <v>0</v>
      </c>
      <c r="AK673" t="n">
        <v>1</v>
      </c>
      <c r="AL673" t="n">
        <v>0</v>
      </c>
      <c r="AM673" t="n">
        <v>0</v>
      </c>
      <c r="AN673" t="n">
        <v>0</v>
      </c>
      <c r="AO673" t="n">
        <v>0</v>
      </c>
      <c r="AP673" t="n">
        <v>0</v>
      </c>
      <c r="AQ673" t="n">
        <v>0</v>
      </c>
      <c r="AR673" t="n">
        <v>0</v>
      </c>
      <c r="AS673" t="n">
        <v>0</v>
      </c>
      <c r="AT673" t="n">
        <v>1</v>
      </c>
      <c r="AU673" s="63" t="n">
        <v>43</v>
      </c>
      <c r="AV673" s="64">
        <f>IFERROR(INDEX($B673:$AT673,1,'번호선택_참고표'!$C$55),0)+IFERROR(INDEX($B673:$AT673,1,'번호선택_참고표'!$D$55),0)+IFERROR(INDEX($B673:$AT673,1,'번호선택_참고표'!$E$55),0)+IFERROR(INDEX($B673:$AT673,1,'번호선택_참고표'!$F$55),0)+IFERROR(INDEX($B673:$AT673,1,'번호선택_참고표'!$G$55),0)+IFERROR(INDEX($B673:$AT673,1,'번호선택_참고표'!$H$55),0)</f>
        <v/>
      </c>
      <c r="AW673" s="64">
        <f>IF(OR('번호선택_참고표'!$C$55=$AU673,'번호선택_참고표'!$D$55=$AU673,'번호선택_참고표'!$E$55=$AU673,'번호선택_참고표'!$F$55=$AU673,'번호선택_참고표'!$G$55=$AU673,'번호선택_참고표'!$H$55=$AU673),1,0)</f>
        <v/>
      </c>
      <c r="AX673" s="64">
        <f>IF(AV673=6,6,IF(AND(AV673=5,AW673=1),5,IF(AND(AV673=5,AW673=0),4,IF(AV673=4,3,IF(AV673=3,2,0)))))</f>
        <v/>
      </c>
      <c r="AY673" s="64">
        <f>IF(AV673=6,"1등",IF(AND(AV673=5,AW673=1),"2등",IF(AND(AV673=5,AW673=0),"3등",IF(AV673=4,"4등",IF(AV673=3,"5등","-")))))</f>
        <v/>
      </c>
      <c r="AZ673" s="64">
        <f>AV673*10000+AW673*1000+ROW()</f>
        <v/>
      </c>
      <c r="BB673" s="63" t="inlineStr">
        <is>
          <t>8 21 28 31 36 45</t>
        </is>
      </c>
    </row>
    <row r="674">
      <c r="A674" s="64" t="n">
        <v>673</v>
      </c>
      <c r="B674" t="n">
        <v>0</v>
      </c>
      <c r="C674" t="n">
        <v>0</v>
      </c>
      <c r="D674" t="n">
        <v>0</v>
      </c>
      <c r="E674" t="n">
        <v>0</v>
      </c>
      <c r="F674" t="n">
        <v>0</v>
      </c>
      <c r="G674" t="n">
        <v>0</v>
      </c>
      <c r="H674" t="n">
        <v>1</v>
      </c>
      <c r="I674" t="n">
        <v>0</v>
      </c>
      <c r="J674" t="n">
        <v>0</v>
      </c>
      <c r="K674" t="n">
        <v>1</v>
      </c>
      <c r="L674" t="n">
        <v>0</v>
      </c>
      <c r="M674" t="n">
        <v>0</v>
      </c>
      <c r="N674" t="n">
        <v>0</v>
      </c>
      <c r="O674" t="n">
        <v>0</v>
      </c>
      <c r="P674" t="n">
        <v>0</v>
      </c>
      <c r="Q674" t="n">
        <v>0</v>
      </c>
      <c r="R674" t="n">
        <v>1</v>
      </c>
      <c r="S674" t="n">
        <v>0</v>
      </c>
      <c r="T674" t="n">
        <v>0</v>
      </c>
      <c r="U674" t="n">
        <v>0</v>
      </c>
      <c r="V674" t="n">
        <v>0</v>
      </c>
      <c r="W674" t="n">
        <v>0</v>
      </c>
      <c r="X674" t="n">
        <v>0</v>
      </c>
      <c r="Y674" t="n">
        <v>0</v>
      </c>
      <c r="Z674" t="n">
        <v>0</v>
      </c>
      <c r="AA674" t="n">
        <v>0</v>
      </c>
      <c r="AB674" t="n">
        <v>0</v>
      </c>
      <c r="AC674" t="n">
        <v>0</v>
      </c>
      <c r="AD674" t="n">
        <v>1</v>
      </c>
      <c r="AE674" t="n">
        <v>0</v>
      </c>
      <c r="AF674" t="n">
        <v>0</v>
      </c>
      <c r="AG674" t="n">
        <v>0</v>
      </c>
      <c r="AH674" t="n">
        <v>1</v>
      </c>
      <c r="AI674" t="n">
        <v>0</v>
      </c>
      <c r="AJ674" t="n">
        <v>0</v>
      </c>
      <c r="AK674" t="n">
        <v>0</v>
      </c>
      <c r="AL674" t="n">
        <v>0</v>
      </c>
      <c r="AM674" t="n">
        <v>0</v>
      </c>
      <c r="AN674" t="n">
        <v>0</v>
      </c>
      <c r="AO674" t="n">
        <v>0</v>
      </c>
      <c r="AP674" t="n">
        <v>0</v>
      </c>
      <c r="AQ674" t="n">
        <v>0</v>
      </c>
      <c r="AR674" t="n">
        <v>0</v>
      </c>
      <c r="AS674" t="n">
        <v>1</v>
      </c>
      <c r="AT674" t="n">
        <v>0</v>
      </c>
      <c r="AU674" s="63" t="n">
        <v>5</v>
      </c>
      <c r="AV674" s="64">
        <f>IFERROR(INDEX($B674:$AT674,1,'번호선택_참고표'!$C$55),0)+IFERROR(INDEX($B674:$AT674,1,'번호선택_참고표'!$D$55),0)+IFERROR(INDEX($B674:$AT674,1,'번호선택_참고표'!$E$55),0)+IFERROR(INDEX($B674:$AT674,1,'번호선택_참고표'!$F$55),0)+IFERROR(INDEX($B674:$AT674,1,'번호선택_참고표'!$G$55),0)+IFERROR(INDEX($B674:$AT674,1,'번호선택_참고표'!$H$55),0)</f>
        <v/>
      </c>
      <c r="AW674" s="64">
        <f>IF(OR('번호선택_참고표'!$C$55=$AU674,'번호선택_참고표'!$D$55=$AU674,'번호선택_참고표'!$E$55=$AU674,'번호선택_참고표'!$F$55=$AU674,'번호선택_참고표'!$G$55=$AU674,'번호선택_참고표'!$H$55=$AU674),1,0)</f>
        <v/>
      </c>
      <c r="AX674" s="64">
        <f>IF(AV674=6,6,IF(AND(AV674=5,AW674=1),5,IF(AND(AV674=5,AW674=0),4,IF(AV674=4,3,IF(AV674=3,2,0)))))</f>
        <v/>
      </c>
      <c r="AY674" s="64">
        <f>IF(AV674=6,"1등",IF(AND(AV674=5,AW674=1),"2등",IF(AND(AV674=5,AW674=0),"3등",IF(AV674=4,"4등",IF(AV674=3,"5등","-")))))</f>
        <v/>
      </c>
      <c r="AZ674" s="64">
        <f>AV674*10000+AW674*1000+ROW()</f>
        <v/>
      </c>
      <c r="BB674" s="63" t="inlineStr">
        <is>
          <t>7 10 17 29 33 44</t>
        </is>
      </c>
    </row>
    <row r="675">
      <c r="A675" s="64" t="n">
        <v>674</v>
      </c>
      <c r="B675" t="n">
        <v>0</v>
      </c>
      <c r="C675" t="n">
        <v>0</v>
      </c>
      <c r="D675" t="n">
        <v>0</v>
      </c>
      <c r="E675" t="n">
        <v>0</v>
      </c>
      <c r="F675" t="n">
        <v>0</v>
      </c>
      <c r="G675" t="n">
        <v>0</v>
      </c>
      <c r="H675" t="n">
        <v>0</v>
      </c>
      <c r="I675" t="n">
        <v>0</v>
      </c>
      <c r="J675" t="n">
        <v>1</v>
      </c>
      <c r="K675" t="n">
        <v>1</v>
      </c>
      <c r="L675" t="n">
        <v>0</v>
      </c>
      <c r="M675" t="n">
        <v>0</v>
      </c>
      <c r="N675" t="n">
        <v>0</v>
      </c>
      <c r="O675" t="n">
        <v>1</v>
      </c>
      <c r="P675" t="n">
        <v>0</v>
      </c>
      <c r="Q675" t="n">
        <v>0</v>
      </c>
      <c r="R675" t="n">
        <v>0</v>
      </c>
      <c r="S675" t="n">
        <v>0</v>
      </c>
      <c r="T675" t="n">
        <v>0</v>
      </c>
      <c r="U675" t="n">
        <v>0</v>
      </c>
      <c r="V675" t="n">
        <v>0</v>
      </c>
      <c r="W675" t="n">
        <v>0</v>
      </c>
      <c r="X675" t="n">
        <v>0</v>
      </c>
      <c r="Y675" t="n">
        <v>0</v>
      </c>
      <c r="Z675" t="n">
        <v>1</v>
      </c>
      <c r="AA675" t="n">
        <v>0</v>
      </c>
      <c r="AB675" t="n">
        <v>1</v>
      </c>
      <c r="AC675" t="n">
        <v>0</v>
      </c>
      <c r="AD675" t="n">
        <v>0</v>
      </c>
      <c r="AE675" t="n">
        <v>0</v>
      </c>
      <c r="AF675" t="n">
        <v>1</v>
      </c>
      <c r="AG675" t="n">
        <v>0</v>
      </c>
      <c r="AH675" t="n">
        <v>0</v>
      </c>
      <c r="AI675" t="n">
        <v>0</v>
      </c>
      <c r="AJ675" t="n">
        <v>0</v>
      </c>
      <c r="AK675" t="n">
        <v>0</v>
      </c>
      <c r="AL675" t="n">
        <v>0</v>
      </c>
      <c r="AM675" t="n">
        <v>0</v>
      </c>
      <c r="AN675" t="n">
        <v>0</v>
      </c>
      <c r="AO675" t="n">
        <v>0</v>
      </c>
      <c r="AP675" t="n">
        <v>0</v>
      </c>
      <c r="AQ675" t="n">
        <v>0</v>
      </c>
      <c r="AR675" t="n">
        <v>0</v>
      </c>
      <c r="AS675" t="n">
        <v>0</v>
      </c>
      <c r="AT675" t="n">
        <v>0</v>
      </c>
      <c r="AU675" s="63" t="n">
        <v>11</v>
      </c>
      <c r="AV675" s="64">
        <f>IFERROR(INDEX($B675:$AT675,1,'번호선택_참고표'!$C$55),0)+IFERROR(INDEX($B675:$AT675,1,'번호선택_참고표'!$D$55),0)+IFERROR(INDEX($B675:$AT675,1,'번호선택_참고표'!$E$55),0)+IFERROR(INDEX($B675:$AT675,1,'번호선택_참고표'!$F$55),0)+IFERROR(INDEX($B675:$AT675,1,'번호선택_참고표'!$G$55),0)+IFERROR(INDEX($B675:$AT675,1,'번호선택_참고표'!$H$55),0)</f>
        <v/>
      </c>
      <c r="AW675" s="64">
        <f>IF(OR('번호선택_참고표'!$C$55=$AU675,'번호선택_참고표'!$D$55=$AU675,'번호선택_참고표'!$E$55=$AU675,'번호선택_참고표'!$F$55=$AU675,'번호선택_참고표'!$G$55=$AU675,'번호선택_참고표'!$H$55=$AU675),1,0)</f>
        <v/>
      </c>
      <c r="AX675" s="64">
        <f>IF(AV675=6,6,IF(AND(AV675=5,AW675=1),5,IF(AND(AV675=5,AW675=0),4,IF(AV675=4,3,IF(AV675=3,2,0)))))</f>
        <v/>
      </c>
      <c r="AY675" s="64">
        <f>IF(AV675=6,"1등",IF(AND(AV675=5,AW675=1),"2등",IF(AND(AV675=5,AW675=0),"3등",IF(AV675=4,"4등",IF(AV675=3,"5등","-")))))</f>
        <v/>
      </c>
      <c r="AZ675" s="64">
        <f>AV675*10000+AW675*1000+ROW()</f>
        <v/>
      </c>
      <c r="BB675" s="63" t="inlineStr">
        <is>
          <t>9 10 14 25 27 31</t>
        </is>
      </c>
    </row>
    <row r="676">
      <c r="A676" s="64" t="n">
        <v>675</v>
      </c>
      <c r="B676" t="n">
        <v>1</v>
      </c>
      <c r="C676" t="n">
        <v>0</v>
      </c>
      <c r="D676" t="n">
        <v>0</v>
      </c>
      <c r="E676" t="n">
        <v>0</v>
      </c>
      <c r="F676" t="n">
        <v>0</v>
      </c>
      <c r="G676" t="n">
        <v>0</v>
      </c>
      <c r="H676" t="n">
        <v>0</v>
      </c>
      <c r="I676" t="n">
        <v>1</v>
      </c>
      <c r="J676" t="n">
        <v>0</v>
      </c>
      <c r="K676" t="n">
        <v>0</v>
      </c>
      <c r="L676" t="n">
        <v>1</v>
      </c>
      <c r="M676" t="n">
        <v>0</v>
      </c>
      <c r="N676" t="n">
        <v>0</v>
      </c>
      <c r="O676" t="n">
        <v>0</v>
      </c>
      <c r="P676" t="n">
        <v>1</v>
      </c>
      <c r="Q676" t="n">
        <v>0</v>
      </c>
      <c r="R676" t="n">
        <v>0</v>
      </c>
      <c r="S676" t="n">
        <v>1</v>
      </c>
      <c r="T676" t="n">
        <v>0</v>
      </c>
      <c r="U676" t="n">
        <v>0</v>
      </c>
      <c r="V676" t="n">
        <v>0</v>
      </c>
      <c r="W676" t="n">
        <v>0</v>
      </c>
      <c r="X676" t="n">
        <v>0</v>
      </c>
      <c r="Y676" t="n">
        <v>0</v>
      </c>
      <c r="Z676" t="n">
        <v>0</v>
      </c>
      <c r="AA676" t="n">
        <v>0</v>
      </c>
      <c r="AB676" t="n">
        <v>0</v>
      </c>
      <c r="AC676" t="n">
        <v>0</v>
      </c>
      <c r="AD676" t="n">
        <v>0</v>
      </c>
      <c r="AE676" t="n">
        <v>0</v>
      </c>
      <c r="AF676" t="n">
        <v>0</v>
      </c>
      <c r="AG676" t="n">
        <v>0</v>
      </c>
      <c r="AH676" t="n">
        <v>0</v>
      </c>
      <c r="AI676" t="n">
        <v>0</v>
      </c>
      <c r="AJ676" t="n">
        <v>0</v>
      </c>
      <c r="AK676" t="n">
        <v>0</v>
      </c>
      <c r="AL676" t="n">
        <v>0</v>
      </c>
      <c r="AM676" t="n">
        <v>0</v>
      </c>
      <c r="AN676" t="n">
        <v>0</v>
      </c>
      <c r="AO676" t="n">
        <v>0</v>
      </c>
      <c r="AP676" t="n">
        <v>0</v>
      </c>
      <c r="AQ676" t="n">
        <v>0</v>
      </c>
      <c r="AR676" t="n">
        <v>0</v>
      </c>
      <c r="AS676" t="n">
        <v>0</v>
      </c>
      <c r="AT676" t="n">
        <v>1</v>
      </c>
      <c r="AU676" s="63" t="n">
        <v>7</v>
      </c>
      <c r="AV676" s="64">
        <f>IFERROR(INDEX($B676:$AT676,1,'번호선택_참고표'!$C$55),0)+IFERROR(INDEX($B676:$AT676,1,'번호선택_참고표'!$D$55),0)+IFERROR(INDEX($B676:$AT676,1,'번호선택_참고표'!$E$55),0)+IFERROR(INDEX($B676:$AT676,1,'번호선택_참고표'!$F$55),0)+IFERROR(INDEX($B676:$AT676,1,'번호선택_참고표'!$G$55),0)+IFERROR(INDEX($B676:$AT676,1,'번호선택_참고표'!$H$55),0)</f>
        <v/>
      </c>
      <c r="AW676" s="64">
        <f>IF(OR('번호선택_참고표'!$C$55=$AU676,'번호선택_참고표'!$D$55=$AU676,'번호선택_참고표'!$E$55=$AU676,'번호선택_참고표'!$F$55=$AU676,'번호선택_참고표'!$G$55=$AU676,'번호선택_참고표'!$H$55=$AU676),1,0)</f>
        <v/>
      </c>
      <c r="AX676" s="64">
        <f>IF(AV676=6,6,IF(AND(AV676=5,AW676=1),5,IF(AND(AV676=5,AW676=0),4,IF(AV676=4,3,IF(AV676=3,2,0)))))</f>
        <v/>
      </c>
      <c r="AY676" s="64">
        <f>IF(AV676=6,"1등",IF(AND(AV676=5,AW676=1),"2등",IF(AND(AV676=5,AW676=0),"3등",IF(AV676=4,"4등",IF(AV676=3,"5등","-")))))</f>
        <v/>
      </c>
      <c r="AZ676" s="64">
        <f>AV676*10000+AW676*1000+ROW()</f>
        <v/>
      </c>
      <c r="BB676" s="63" t="inlineStr">
        <is>
          <t>1 8 11 15 18 45</t>
        </is>
      </c>
    </row>
    <row r="677">
      <c r="A677" s="64" t="n">
        <v>676</v>
      </c>
      <c r="B677" t="n">
        <v>1</v>
      </c>
      <c r="C677" t="n">
        <v>0</v>
      </c>
      <c r="D677" t="n">
        <v>0</v>
      </c>
      <c r="E677" t="n">
        <v>0</v>
      </c>
      <c r="F677" t="n">
        <v>0</v>
      </c>
      <c r="G677" t="n">
        <v>0</v>
      </c>
      <c r="H677" t="n">
        <v>0</v>
      </c>
      <c r="I677" t="n">
        <v>1</v>
      </c>
      <c r="J677" t="n">
        <v>0</v>
      </c>
      <c r="K677" t="n">
        <v>0</v>
      </c>
      <c r="L677" t="n">
        <v>0</v>
      </c>
      <c r="M677" t="n">
        <v>0</v>
      </c>
      <c r="N677" t="n">
        <v>0</v>
      </c>
      <c r="O677" t="n">
        <v>0</v>
      </c>
      <c r="P677" t="n">
        <v>0</v>
      </c>
      <c r="Q677" t="n">
        <v>0</v>
      </c>
      <c r="R677" t="n">
        <v>1</v>
      </c>
      <c r="S677" t="n">
        <v>0</v>
      </c>
      <c r="T677" t="n">
        <v>0</v>
      </c>
      <c r="U677" t="n">
        <v>0</v>
      </c>
      <c r="V677" t="n">
        <v>0</v>
      </c>
      <c r="W677" t="n">
        <v>0</v>
      </c>
      <c r="X677" t="n">
        <v>0</v>
      </c>
      <c r="Y677" t="n">
        <v>0</v>
      </c>
      <c r="Z677" t="n">
        <v>0</v>
      </c>
      <c r="AA677" t="n">
        <v>0</v>
      </c>
      <c r="AB677" t="n">
        <v>0</v>
      </c>
      <c r="AC677" t="n">
        <v>0</v>
      </c>
      <c r="AD677" t="n">
        <v>0</v>
      </c>
      <c r="AE677" t="n">
        <v>0</v>
      </c>
      <c r="AF677" t="n">
        <v>0</v>
      </c>
      <c r="AG677" t="n">
        <v>0</v>
      </c>
      <c r="AH677" t="n">
        <v>0</v>
      </c>
      <c r="AI677" t="n">
        <v>1</v>
      </c>
      <c r="AJ677" t="n">
        <v>0</v>
      </c>
      <c r="AK677" t="n">
        <v>0</v>
      </c>
      <c r="AL677" t="n">
        <v>0</v>
      </c>
      <c r="AM677" t="n">
        <v>0</v>
      </c>
      <c r="AN677" t="n">
        <v>1</v>
      </c>
      <c r="AO677" t="n">
        <v>0</v>
      </c>
      <c r="AP677" t="n">
        <v>0</v>
      </c>
      <c r="AQ677" t="n">
        <v>0</v>
      </c>
      <c r="AR677" t="n">
        <v>0</v>
      </c>
      <c r="AS677" t="n">
        <v>0</v>
      </c>
      <c r="AT677" t="n">
        <v>1</v>
      </c>
      <c r="AU677" s="63" t="n">
        <v>27</v>
      </c>
      <c r="AV677" s="64">
        <f>IFERROR(INDEX($B677:$AT677,1,'번호선택_참고표'!$C$55),0)+IFERROR(INDEX($B677:$AT677,1,'번호선택_참고표'!$D$55),0)+IFERROR(INDEX($B677:$AT677,1,'번호선택_참고표'!$E$55),0)+IFERROR(INDEX($B677:$AT677,1,'번호선택_참고표'!$F$55),0)+IFERROR(INDEX($B677:$AT677,1,'번호선택_참고표'!$G$55),0)+IFERROR(INDEX($B677:$AT677,1,'번호선택_참고표'!$H$55),0)</f>
        <v/>
      </c>
      <c r="AW677" s="64">
        <f>IF(OR('번호선택_참고표'!$C$55=$AU677,'번호선택_참고표'!$D$55=$AU677,'번호선택_참고표'!$E$55=$AU677,'번호선택_참고표'!$F$55=$AU677,'번호선택_참고표'!$G$55=$AU677,'번호선택_참고표'!$H$55=$AU677),1,0)</f>
        <v/>
      </c>
      <c r="AX677" s="64">
        <f>IF(AV677=6,6,IF(AND(AV677=5,AW677=1),5,IF(AND(AV677=5,AW677=0),4,IF(AV677=4,3,IF(AV677=3,2,0)))))</f>
        <v/>
      </c>
      <c r="AY677" s="64">
        <f>IF(AV677=6,"1등",IF(AND(AV677=5,AW677=1),"2등",IF(AND(AV677=5,AW677=0),"3등",IF(AV677=4,"4등",IF(AV677=3,"5등","-")))))</f>
        <v/>
      </c>
      <c r="AZ677" s="64">
        <f>AV677*10000+AW677*1000+ROW()</f>
        <v/>
      </c>
      <c r="BB677" s="63" t="inlineStr">
        <is>
          <t>1 8 17 34 39 45</t>
        </is>
      </c>
    </row>
    <row r="678">
      <c r="A678" s="64" t="n">
        <v>677</v>
      </c>
      <c r="B678" t="n">
        <v>0</v>
      </c>
      <c r="C678" t="n">
        <v>0</v>
      </c>
      <c r="D678" t="n">
        <v>0</v>
      </c>
      <c r="E678" t="n">
        <v>0</v>
      </c>
      <c r="F678" t="n">
        <v>0</v>
      </c>
      <c r="G678" t="n">
        <v>0</v>
      </c>
      <c r="H678" t="n">
        <v>0</v>
      </c>
      <c r="I678" t="n">
        <v>0</v>
      </c>
      <c r="J678" t="n">
        <v>0</v>
      </c>
      <c r="K678" t="n">
        <v>0</v>
      </c>
      <c r="L678" t="n">
        <v>0</v>
      </c>
      <c r="M678" t="n">
        <v>1</v>
      </c>
      <c r="N678" t="n">
        <v>0</v>
      </c>
      <c r="O678" t="n">
        <v>0</v>
      </c>
      <c r="P678" t="n">
        <v>1</v>
      </c>
      <c r="Q678" t="n">
        <v>0</v>
      </c>
      <c r="R678" t="n">
        <v>0</v>
      </c>
      <c r="S678" t="n">
        <v>0</v>
      </c>
      <c r="T678" t="n">
        <v>0</v>
      </c>
      <c r="U678" t="n">
        <v>0</v>
      </c>
      <c r="V678" t="n">
        <v>0</v>
      </c>
      <c r="W678" t="n">
        <v>0</v>
      </c>
      <c r="X678" t="n">
        <v>0</v>
      </c>
      <c r="Y678" t="n">
        <v>1</v>
      </c>
      <c r="Z678" t="n">
        <v>0</v>
      </c>
      <c r="AA678" t="n">
        <v>0</v>
      </c>
      <c r="AB678" t="n">
        <v>0</v>
      </c>
      <c r="AC678" t="n">
        <v>0</v>
      </c>
      <c r="AD678" t="n">
        <v>0</v>
      </c>
      <c r="AE678" t="n">
        <v>0</v>
      </c>
      <c r="AF678" t="n">
        <v>0</v>
      </c>
      <c r="AG678" t="n">
        <v>0</v>
      </c>
      <c r="AH678" t="n">
        <v>0</v>
      </c>
      <c r="AI678" t="n">
        <v>0</v>
      </c>
      <c r="AJ678" t="n">
        <v>0</v>
      </c>
      <c r="AK678" t="n">
        <v>1</v>
      </c>
      <c r="AL678" t="n">
        <v>0</v>
      </c>
      <c r="AM678" t="n">
        <v>0</v>
      </c>
      <c r="AN678" t="n">
        <v>0</v>
      </c>
      <c r="AO678" t="n">
        <v>0</v>
      </c>
      <c r="AP678" t="n">
        <v>1</v>
      </c>
      <c r="AQ678" t="n">
        <v>0</v>
      </c>
      <c r="AR678" t="n">
        <v>0</v>
      </c>
      <c r="AS678" t="n">
        <v>1</v>
      </c>
      <c r="AT678" t="n">
        <v>0</v>
      </c>
      <c r="AU678" s="63" t="n">
        <v>42</v>
      </c>
      <c r="AV678" s="64">
        <f>IFERROR(INDEX($B678:$AT678,1,'번호선택_참고표'!$C$55),0)+IFERROR(INDEX($B678:$AT678,1,'번호선택_참고표'!$D$55),0)+IFERROR(INDEX($B678:$AT678,1,'번호선택_참고표'!$E$55),0)+IFERROR(INDEX($B678:$AT678,1,'번호선택_참고표'!$F$55),0)+IFERROR(INDEX($B678:$AT678,1,'번호선택_참고표'!$G$55),0)+IFERROR(INDEX($B678:$AT678,1,'번호선택_참고표'!$H$55),0)</f>
        <v/>
      </c>
      <c r="AW678" s="64">
        <f>IF(OR('번호선택_참고표'!$C$55=$AU678,'번호선택_참고표'!$D$55=$AU678,'번호선택_참고표'!$E$55=$AU678,'번호선택_참고표'!$F$55=$AU678,'번호선택_참고표'!$G$55=$AU678,'번호선택_참고표'!$H$55=$AU678),1,0)</f>
        <v/>
      </c>
      <c r="AX678" s="64">
        <f>IF(AV678=6,6,IF(AND(AV678=5,AW678=1),5,IF(AND(AV678=5,AW678=0),4,IF(AV678=4,3,IF(AV678=3,2,0)))))</f>
        <v/>
      </c>
      <c r="AY678" s="64">
        <f>IF(AV678=6,"1등",IF(AND(AV678=5,AW678=1),"2등",IF(AND(AV678=5,AW678=0),"3등",IF(AV678=4,"4등",IF(AV678=3,"5등","-")))))</f>
        <v/>
      </c>
      <c r="AZ678" s="64">
        <f>AV678*10000+AW678*1000+ROW()</f>
        <v/>
      </c>
      <c r="BB678" s="63" t="inlineStr">
        <is>
          <t>12 15 24 36 41 44</t>
        </is>
      </c>
    </row>
    <row r="679">
      <c r="A679" s="64" t="n">
        <v>678</v>
      </c>
      <c r="B679" t="n">
        <v>0</v>
      </c>
      <c r="C679" t="n">
        <v>0</v>
      </c>
      <c r="D679" t="n">
        <v>0</v>
      </c>
      <c r="E679" t="n">
        <v>1</v>
      </c>
      <c r="F679" t="n">
        <v>1</v>
      </c>
      <c r="G679" t="n">
        <v>1</v>
      </c>
      <c r="H679" t="n">
        <v>0</v>
      </c>
      <c r="I679" t="n">
        <v>0</v>
      </c>
      <c r="J679" t="n">
        <v>0</v>
      </c>
      <c r="K679" t="n">
        <v>0</v>
      </c>
      <c r="L679" t="n">
        <v>0</v>
      </c>
      <c r="M679" t="n">
        <v>1</v>
      </c>
      <c r="N679" t="n">
        <v>0</v>
      </c>
      <c r="O679" t="n">
        <v>0</v>
      </c>
      <c r="P679" t="n">
        <v>0</v>
      </c>
      <c r="Q679" t="n">
        <v>0</v>
      </c>
      <c r="R679" t="n">
        <v>0</v>
      </c>
      <c r="S679" t="n">
        <v>0</v>
      </c>
      <c r="T679" t="n">
        <v>0</v>
      </c>
      <c r="U679" t="n">
        <v>0</v>
      </c>
      <c r="V679" t="n">
        <v>0</v>
      </c>
      <c r="W679" t="n">
        <v>0</v>
      </c>
      <c r="X679" t="n">
        <v>0</v>
      </c>
      <c r="Y679" t="n">
        <v>0</v>
      </c>
      <c r="Z679" t="n">
        <v>1</v>
      </c>
      <c r="AA679" t="n">
        <v>0</v>
      </c>
      <c r="AB679" t="n">
        <v>0</v>
      </c>
      <c r="AC679" t="n">
        <v>0</v>
      </c>
      <c r="AD679" t="n">
        <v>0</v>
      </c>
      <c r="AE679" t="n">
        <v>0</v>
      </c>
      <c r="AF679" t="n">
        <v>0</v>
      </c>
      <c r="AG679" t="n">
        <v>0</v>
      </c>
      <c r="AH679" t="n">
        <v>0</v>
      </c>
      <c r="AI679" t="n">
        <v>0</v>
      </c>
      <c r="AJ679" t="n">
        <v>0</v>
      </c>
      <c r="AK679" t="n">
        <v>0</v>
      </c>
      <c r="AL679" t="n">
        <v>1</v>
      </c>
      <c r="AM679" t="n">
        <v>0</v>
      </c>
      <c r="AN679" t="n">
        <v>0</v>
      </c>
      <c r="AO679" t="n">
        <v>0</v>
      </c>
      <c r="AP679" t="n">
        <v>0</v>
      </c>
      <c r="AQ679" t="n">
        <v>0</v>
      </c>
      <c r="AR679" t="n">
        <v>0</v>
      </c>
      <c r="AS679" t="n">
        <v>0</v>
      </c>
      <c r="AT679" t="n">
        <v>0</v>
      </c>
      <c r="AU679" s="63" t="n">
        <v>45</v>
      </c>
      <c r="AV679" s="64">
        <f>IFERROR(INDEX($B679:$AT679,1,'번호선택_참고표'!$C$55),0)+IFERROR(INDEX($B679:$AT679,1,'번호선택_참고표'!$D$55),0)+IFERROR(INDEX($B679:$AT679,1,'번호선택_참고표'!$E$55),0)+IFERROR(INDEX($B679:$AT679,1,'번호선택_참고표'!$F$55),0)+IFERROR(INDEX($B679:$AT679,1,'번호선택_참고표'!$G$55),0)+IFERROR(INDEX($B679:$AT679,1,'번호선택_참고표'!$H$55),0)</f>
        <v/>
      </c>
      <c r="AW679" s="64">
        <f>IF(OR('번호선택_참고표'!$C$55=$AU679,'번호선택_참고표'!$D$55=$AU679,'번호선택_참고표'!$E$55=$AU679,'번호선택_참고표'!$F$55=$AU679,'번호선택_참고표'!$G$55=$AU679,'번호선택_참고표'!$H$55=$AU679),1,0)</f>
        <v/>
      </c>
      <c r="AX679" s="64">
        <f>IF(AV679=6,6,IF(AND(AV679=5,AW679=1),5,IF(AND(AV679=5,AW679=0),4,IF(AV679=4,3,IF(AV679=3,2,0)))))</f>
        <v/>
      </c>
      <c r="AY679" s="64">
        <f>IF(AV679=6,"1등",IF(AND(AV679=5,AW679=1),"2등",IF(AND(AV679=5,AW679=0),"3등",IF(AV679=4,"4등",IF(AV679=3,"5등","-")))))</f>
        <v/>
      </c>
      <c r="AZ679" s="64">
        <f>AV679*10000+AW679*1000+ROW()</f>
        <v/>
      </c>
      <c r="BB679" s="63" t="inlineStr">
        <is>
          <t>4 5 6 12 25 37</t>
        </is>
      </c>
    </row>
    <row r="680">
      <c r="A680" s="64" t="n">
        <v>679</v>
      </c>
      <c r="B680" t="n">
        <v>0</v>
      </c>
      <c r="C680" t="n">
        <v>0</v>
      </c>
      <c r="D680" t="n">
        <v>1</v>
      </c>
      <c r="E680" t="n">
        <v>0</v>
      </c>
      <c r="F680" t="n">
        <v>1</v>
      </c>
      <c r="G680" t="n">
        <v>0</v>
      </c>
      <c r="H680" t="n">
        <v>1</v>
      </c>
      <c r="I680" t="n">
        <v>0</v>
      </c>
      <c r="J680" t="n">
        <v>0</v>
      </c>
      <c r="K680" t="n">
        <v>0</v>
      </c>
      <c r="L680" t="n">
        <v>0</v>
      </c>
      <c r="M680" t="n">
        <v>0</v>
      </c>
      <c r="N680" t="n">
        <v>0</v>
      </c>
      <c r="O680" t="n">
        <v>1</v>
      </c>
      <c r="P680" t="n">
        <v>0</v>
      </c>
      <c r="Q680" t="n">
        <v>0</v>
      </c>
      <c r="R680" t="n">
        <v>0</v>
      </c>
      <c r="S680" t="n">
        <v>0</v>
      </c>
      <c r="T680" t="n">
        <v>0</v>
      </c>
      <c r="U680" t="n">
        <v>0</v>
      </c>
      <c r="V680" t="n">
        <v>0</v>
      </c>
      <c r="W680" t="n">
        <v>0</v>
      </c>
      <c r="X680" t="n">
        <v>0</v>
      </c>
      <c r="Y680" t="n">
        <v>0</v>
      </c>
      <c r="Z680" t="n">
        <v>0</v>
      </c>
      <c r="AA680" t="n">
        <v>1</v>
      </c>
      <c r="AB680" t="n">
        <v>0</v>
      </c>
      <c r="AC680" t="n">
        <v>0</v>
      </c>
      <c r="AD680" t="n">
        <v>0</v>
      </c>
      <c r="AE680" t="n">
        <v>0</v>
      </c>
      <c r="AF680" t="n">
        <v>0</v>
      </c>
      <c r="AG680" t="n">
        <v>0</v>
      </c>
      <c r="AH680" t="n">
        <v>0</v>
      </c>
      <c r="AI680" t="n">
        <v>1</v>
      </c>
      <c r="AJ680" t="n">
        <v>0</v>
      </c>
      <c r="AK680" t="n">
        <v>0</v>
      </c>
      <c r="AL680" t="n">
        <v>0</v>
      </c>
      <c r="AM680" t="n">
        <v>0</v>
      </c>
      <c r="AN680" t="n">
        <v>0</v>
      </c>
      <c r="AO680" t="n">
        <v>0</v>
      </c>
      <c r="AP680" t="n">
        <v>0</v>
      </c>
      <c r="AQ680" t="n">
        <v>0</v>
      </c>
      <c r="AR680" t="n">
        <v>0</v>
      </c>
      <c r="AS680" t="n">
        <v>0</v>
      </c>
      <c r="AT680" t="n">
        <v>0</v>
      </c>
      <c r="AU680" s="63" t="n">
        <v>35</v>
      </c>
      <c r="AV680" s="64">
        <f>IFERROR(INDEX($B680:$AT680,1,'번호선택_참고표'!$C$55),0)+IFERROR(INDEX($B680:$AT680,1,'번호선택_참고표'!$D$55),0)+IFERROR(INDEX($B680:$AT680,1,'번호선택_참고표'!$E$55),0)+IFERROR(INDEX($B680:$AT680,1,'번호선택_참고표'!$F$55),0)+IFERROR(INDEX($B680:$AT680,1,'번호선택_참고표'!$G$55),0)+IFERROR(INDEX($B680:$AT680,1,'번호선택_참고표'!$H$55),0)</f>
        <v/>
      </c>
      <c r="AW680" s="64">
        <f>IF(OR('번호선택_참고표'!$C$55=$AU680,'번호선택_참고표'!$D$55=$AU680,'번호선택_참고표'!$E$55=$AU680,'번호선택_참고표'!$F$55=$AU680,'번호선택_참고표'!$G$55=$AU680,'번호선택_참고표'!$H$55=$AU680),1,0)</f>
        <v/>
      </c>
      <c r="AX680" s="64">
        <f>IF(AV680=6,6,IF(AND(AV680=5,AW680=1),5,IF(AND(AV680=5,AW680=0),4,IF(AV680=4,3,IF(AV680=3,2,0)))))</f>
        <v/>
      </c>
      <c r="AY680" s="64">
        <f>IF(AV680=6,"1등",IF(AND(AV680=5,AW680=1),"2등",IF(AND(AV680=5,AW680=0),"3등",IF(AV680=4,"4등",IF(AV680=3,"5등","-")))))</f>
        <v/>
      </c>
      <c r="AZ680" s="64">
        <f>AV680*10000+AW680*1000+ROW()</f>
        <v/>
      </c>
      <c r="BB680" s="63" t="inlineStr">
        <is>
          <t>3 5 7 14 26 34</t>
        </is>
      </c>
    </row>
    <row r="681">
      <c r="A681" s="64" t="n">
        <v>680</v>
      </c>
      <c r="B681" t="n">
        <v>0</v>
      </c>
      <c r="C681" t="n">
        <v>0</v>
      </c>
      <c r="D681" t="n">
        <v>0</v>
      </c>
      <c r="E681" t="n">
        <v>1</v>
      </c>
      <c r="F681" t="n">
        <v>0</v>
      </c>
      <c r="G681" t="n">
        <v>0</v>
      </c>
      <c r="H681" t="n">
        <v>0</v>
      </c>
      <c r="I681" t="n">
        <v>0</v>
      </c>
      <c r="J681" t="n">
        <v>0</v>
      </c>
      <c r="K681" t="n">
        <v>1</v>
      </c>
      <c r="L681" t="n">
        <v>0</v>
      </c>
      <c r="M681" t="n">
        <v>0</v>
      </c>
      <c r="N681" t="n">
        <v>0</v>
      </c>
      <c r="O681" t="n">
        <v>0</v>
      </c>
      <c r="P681" t="n">
        <v>0</v>
      </c>
      <c r="Q681" t="n">
        <v>0</v>
      </c>
      <c r="R681" t="n">
        <v>0</v>
      </c>
      <c r="S681" t="n">
        <v>0</v>
      </c>
      <c r="T681" t="n">
        <v>1</v>
      </c>
      <c r="U681" t="n">
        <v>0</v>
      </c>
      <c r="V681" t="n">
        <v>0</v>
      </c>
      <c r="W681" t="n">
        <v>0</v>
      </c>
      <c r="X681" t="n">
        <v>0</v>
      </c>
      <c r="Y681" t="n">
        <v>0</v>
      </c>
      <c r="Z681" t="n">
        <v>0</v>
      </c>
      <c r="AA681" t="n">
        <v>0</v>
      </c>
      <c r="AB681" t="n">
        <v>0</v>
      </c>
      <c r="AC681" t="n">
        <v>0</v>
      </c>
      <c r="AD681" t="n">
        <v>1</v>
      </c>
      <c r="AE681" t="n">
        <v>0</v>
      </c>
      <c r="AF681" t="n">
        <v>0</v>
      </c>
      <c r="AG681" t="n">
        <v>1</v>
      </c>
      <c r="AH681" t="n">
        <v>0</v>
      </c>
      <c r="AI681" t="n">
        <v>0</v>
      </c>
      <c r="AJ681" t="n">
        <v>0</v>
      </c>
      <c r="AK681" t="n">
        <v>0</v>
      </c>
      <c r="AL681" t="n">
        <v>0</v>
      </c>
      <c r="AM681" t="n">
        <v>0</v>
      </c>
      <c r="AN681" t="n">
        <v>0</v>
      </c>
      <c r="AO681" t="n">
        <v>0</v>
      </c>
      <c r="AP681" t="n">
        <v>0</v>
      </c>
      <c r="AQ681" t="n">
        <v>1</v>
      </c>
      <c r="AR681" t="n">
        <v>0</v>
      </c>
      <c r="AS681" t="n">
        <v>0</v>
      </c>
      <c r="AT681" t="n">
        <v>0</v>
      </c>
      <c r="AU681" s="63" t="n">
        <v>30</v>
      </c>
      <c r="AV681" s="64">
        <f>IFERROR(INDEX($B681:$AT681,1,'번호선택_참고표'!$C$55),0)+IFERROR(INDEX($B681:$AT681,1,'번호선택_참고표'!$D$55),0)+IFERROR(INDEX($B681:$AT681,1,'번호선택_참고표'!$E$55),0)+IFERROR(INDEX($B681:$AT681,1,'번호선택_참고표'!$F$55),0)+IFERROR(INDEX($B681:$AT681,1,'번호선택_참고표'!$G$55),0)+IFERROR(INDEX($B681:$AT681,1,'번호선택_참고표'!$H$55),0)</f>
        <v/>
      </c>
      <c r="AW681" s="64">
        <f>IF(OR('번호선택_참고표'!$C$55=$AU681,'번호선택_참고표'!$D$55=$AU681,'번호선택_참고표'!$E$55=$AU681,'번호선택_참고표'!$F$55=$AU681,'번호선택_참고표'!$G$55=$AU681,'번호선택_참고표'!$H$55=$AU681),1,0)</f>
        <v/>
      </c>
      <c r="AX681" s="64">
        <f>IF(AV681=6,6,IF(AND(AV681=5,AW681=1),5,IF(AND(AV681=5,AW681=0),4,IF(AV681=4,3,IF(AV681=3,2,0)))))</f>
        <v/>
      </c>
      <c r="AY681" s="64">
        <f>IF(AV681=6,"1등",IF(AND(AV681=5,AW681=1),"2등",IF(AND(AV681=5,AW681=0),"3등",IF(AV681=4,"4등",IF(AV681=3,"5등","-")))))</f>
        <v/>
      </c>
      <c r="AZ681" s="64">
        <f>AV681*10000+AW681*1000+ROW()</f>
        <v/>
      </c>
      <c r="BB681" s="63" t="inlineStr">
        <is>
          <t>4 10 19 29 32 42</t>
        </is>
      </c>
    </row>
    <row r="682">
      <c r="A682" s="64" t="n">
        <v>681</v>
      </c>
      <c r="B682" t="n">
        <v>0</v>
      </c>
      <c r="C682" t="n">
        <v>0</v>
      </c>
      <c r="D682" t="n">
        <v>0</v>
      </c>
      <c r="E682" t="n">
        <v>0</v>
      </c>
      <c r="F682" t="n">
        <v>0</v>
      </c>
      <c r="G682" t="n">
        <v>0</v>
      </c>
      <c r="H682" t="n">
        <v>0</v>
      </c>
      <c r="I682" t="n">
        <v>0</v>
      </c>
      <c r="J682" t="n">
        <v>0</v>
      </c>
      <c r="K682" t="n">
        <v>0</v>
      </c>
      <c r="L682" t="n">
        <v>0</v>
      </c>
      <c r="M682" t="n">
        <v>0</v>
      </c>
      <c r="N682" t="n">
        <v>0</v>
      </c>
      <c r="O682" t="n">
        <v>0</v>
      </c>
      <c r="P682" t="n">
        <v>0</v>
      </c>
      <c r="Q682" t="n">
        <v>0</v>
      </c>
      <c r="R682" t="n">
        <v>0</v>
      </c>
      <c r="S682" t="n">
        <v>0</v>
      </c>
      <c r="T682" t="n">
        <v>0</v>
      </c>
      <c r="U682" t="n">
        <v>0</v>
      </c>
      <c r="V682" t="n">
        <v>1</v>
      </c>
      <c r="W682" t="n">
        <v>0</v>
      </c>
      <c r="X682" t="n">
        <v>0</v>
      </c>
      <c r="Y682" t="n">
        <v>1</v>
      </c>
      <c r="Z682" t="n">
        <v>0</v>
      </c>
      <c r="AA682" t="n">
        <v>0</v>
      </c>
      <c r="AB682" t="n">
        <v>1</v>
      </c>
      <c r="AC682" t="n">
        <v>0</v>
      </c>
      <c r="AD682" t="n">
        <v>1</v>
      </c>
      <c r="AE682" t="n">
        <v>0</v>
      </c>
      <c r="AF682" t="n">
        <v>0</v>
      </c>
      <c r="AG682" t="n">
        <v>0</v>
      </c>
      <c r="AH682" t="n">
        <v>0</v>
      </c>
      <c r="AI682" t="n">
        <v>0</v>
      </c>
      <c r="AJ682" t="n">
        <v>0</v>
      </c>
      <c r="AK682" t="n">
        <v>0</v>
      </c>
      <c r="AL682" t="n">
        <v>0</v>
      </c>
      <c r="AM682" t="n">
        <v>0</v>
      </c>
      <c r="AN682" t="n">
        <v>0</v>
      </c>
      <c r="AO682" t="n">
        <v>0</v>
      </c>
      <c r="AP682" t="n">
        <v>0</v>
      </c>
      <c r="AQ682" t="n">
        <v>0</v>
      </c>
      <c r="AR682" t="n">
        <v>1</v>
      </c>
      <c r="AS682" t="n">
        <v>1</v>
      </c>
      <c r="AT682" t="n">
        <v>0</v>
      </c>
      <c r="AU682" s="63" t="n">
        <v>7</v>
      </c>
      <c r="AV682" s="64">
        <f>IFERROR(INDEX($B682:$AT682,1,'번호선택_참고표'!$C$55),0)+IFERROR(INDEX($B682:$AT682,1,'번호선택_참고표'!$D$55),0)+IFERROR(INDEX($B682:$AT682,1,'번호선택_참고표'!$E$55),0)+IFERROR(INDEX($B682:$AT682,1,'번호선택_참고표'!$F$55),0)+IFERROR(INDEX($B682:$AT682,1,'번호선택_참고표'!$G$55),0)+IFERROR(INDEX($B682:$AT682,1,'번호선택_참고표'!$H$55),0)</f>
        <v/>
      </c>
      <c r="AW682" s="64">
        <f>IF(OR('번호선택_참고표'!$C$55=$AU682,'번호선택_참고표'!$D$55=$AU682,'번호선택_참고표'!$E$55=$AU682,'번호선택_참고표'!$F$55=$AU682,'번호선택_참고표'!$G$55=$AU682,'번호선택_참고표'!$H$55=$AU682),1,0)</f>
        <v/>
      </c>
      <c r="AX682" s="64">
        <f>IF(AV682=6,6,IF(AND(AV682=5,AW682=1),5,IF(AND(AV682=5,AW682=0),4,IF(AV682=4,3,IF(AV682=3,2,0)))))</f>
        <v/>
      </c>
      <c r="AY682" s="64">
        <f>IF(AV682=6,"1등",IF(AND(AV682=5,AW682=1),"2등",IF(AND(AV682=5,AW682=0),"3등",IF(AV682=4,"4등",IF(AV682=3,"5등","-")))))</f>
        <v/>
      </c>
      <c r="AZ682" s="64">
        <f>AV682*10000+AW682*1000+ROW()</f>
        <v/>
      </c>
      <c r="BB682" s="63" t="inlineStr">
        <is>
          <t>21 24 27 29 43 44</t>
        </is>
      </c>
    </row>
    <row r="683">
      <c r="A683" s="64" t="n">
        <v>682</v>
      </c>
      <c r="B683" t="n">
        <v>0</v>
      </c>
      <c r="C683" t="n">
        <v>0</v>
      </c>
      <c r="D683" t="n">
        <v>0</v>
      </c>
      <c r="E683" t="n">
        <v>0</v>
      </c>
      <c r="F683" t="n">
        <v>0</v>
      </c>
      <c r="G683" t="n">
        <v>0</v>
      </c>
      <c r="H683" t="n">
        <v>0</v>
      </c>
      <c r="I683" t="n">
        <v>0</v>
      </c>
      <c r="J683" t="n">
        <v>0</v>
      </c>
      <c r="K683" t="n">
        <v>0</v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0</v>
      </c>
      <c r="R683" t="n">
        <v>1</v>
      </c>
      <c r="S683" t="n">
        <v>0</v>
      </c>
      <c r="T683" t="n">
        <v>0</v>
      </c>
      <c r="U683" t="n">
        <v>0</v>
      </c>
      <c r="V683" t="n">
        <v>0</v>
      </c>
      <c r="W683" t="n">
        <v>0</v>
      </c>
      <c r="X683" t="n">
        <v>1</v>
      </c>
      <c r="Y683" t="n">
        <v>0</v>
      </c>
      <c r="Z683" t="n">
        <v>0</v>
      </c>
      <c r="AA683" t="n">
        <v>0</v>
      </c>
      <c r="AB683" t="n">
        <v>1</v>
      </c>
      <c r="AC683" t="n">
        <v>0</v>
      </c>
      <c r="AD683" t="n">
        <v>0</v>
      </c>
      <c r="AE683" t="n">
        <v>0</v>
      </c>
      <c r="AF683" t="n">
        <v>0</v>
      </c>
      <c r="AG683" t="n">
        <v>0</v>
      </c>
      <c r="AH683" t="n">
        <v>0</v>
      </c>
      <c r="AI683" t="n">
        <v>0</v>
      </c>
      <c r="AJ683" t="n">
        <v>1</v>
      </c>
      <c r="AK683" t="n">
        <v>0</v>
      </c>
      <c r="AL683" t="n">
        <v>0</v>
      </c>
      <c r="AM683" t="n">
        <v>1</v>
      </c>
      <c r="AN683" t="n">
        <v>0</v>
      </c>
      <c r="AO683" t="n">
        <v>0</v>
      </c>
      <c r="AP683" t="n">
        <v>0</v>
      </c>
      <c r="AQ683" t="n">
        <v>0</v>
      </c>
      <c r="AR683" t="n">
        <v>1</v>
      </c>
      <c r="AS683" t="n">
        <v>0</v>
      </c>
      <c r="AT683" t="n">
        <v>0</v>
      </c>
      <c r="AU683" s="63" t="n">
        <v>2</v>
      </c>
      <c r="AV683" s="64">
        <f>IFERROR(INDEX($B683:$AT683,1,'번호선택_참고표'!$C$55),0)+IFERROR(INDEX($B683:$AT683,1,'번호선택_참고표'!$D$55),0)+IFERROR(INDEX($B683:$AT683,1,'번호선택_참고표'!$E$55),0)+IFERROR(INDEX($B683:$AT683,1,'번호선택_참고표'!$F$55),0)+IFERROR(INDEX($B683:$AT683,1,'번호선택_참고표'!$G$55),0)+IFERROR(INDEX($B683:$AT683,1,'번호선택_참고표'!$H$55),0)</f>
        <v/>
      </c>
      <c r="AW683" s="64">
        <f>IF(OR('번호선택_참고표'!$C$55=$AU683,'번호선택_참고표'!$D$55=$AU683,'번호선택_참고표'!$E$55=$AU683,'번호선택_참고표'!$F$55=$AU683,'번호선택_참고표'!$G$55=$AU683,'번호선택_참고표'!$H$55=$AU683),1,0)</f>
        <v/>
      </c>
      <c r="AX683" s="64">
        <f>IF(AV683=6,6,IF(AND(AV683=5,AW683=1),5,IF(AND(AV683=5,AW683=0),4,IF(AV683=4,3,IF(AV683=3,2,0)))))</f>
        <v/>
      </c>
      <c r="AY683" s="64">
        <f>IF(AV683=6,"1등",IF(AND(AV683=5,AW683=1),"2등",IF(AND(AV683=5,AW683=0),"3등",IF(AV683=4,"4등",IF(AV683=3,"5등","-")))))</f>
        <v/>
      </c>
      <c r="AZ683" s="64">
        <f>AV683*10000+AW683*1000+ROW()</f>
        <v/>
      </c>
      <c r="BB683" s="63" t="inlineStr">
        <is>
          <t>17 23 27 35 38 43</t>
        </is>
      </c>
    </row>
    <row r="684">
      <c r="A684" s="64" t="n">
        <v>683</v>
      </c>
      <c r="B684" t="n">
        <v>0</v>
      </c>
      <c r="C684" t="n">
        <v>0</v>
      </c>
      <c r="D684" t="n">
        <v>0</v>
      </c>
      <c r="E684" t="n">
        <v>0</v>
      </c>
      <c r="F684" t="n">
        <v>0</v>
      </c>
      <c r="G684" t="n">
        <v>1</v>
      </c>
      <c r="H684" t="n">
        <v>0</v>
      </c>
      <c r="I684" t="n">
        <v>0</v>
      </c>
      <c r="J684" t="n">
        <v>0</v>
      </c>
      <c r="K684" t="n">
        <v>0</v>
      </c>
      <c r="L684" t="n">
        <v>0</v>
      </c>
      <c r="M684" t="n">
        <v>0</v>
      </c>
      <c r="N684" t="n">
        <v>1</v>
      </c>
      <c r="O684" t="n">
        <v>0</v>
      </c>
      <c r="P684" t="n">
        <v>0</v>
      </c>
      <c r="Q684" t="n">
        <v>0</v>
      </c>
      <c r="R684" t="n">
        <v>0</v>
      </c>
      <c r="S684" t="n">
        <v>0</v>
      </c>
      <c r="T684" t="n">
        <v>0</v>
      </c>
      <c r="U684" t="n">
        <v>1</v>
      </c>
      <c r="V684" t="n">
        <v>0</v>
      </c>
      <c r="W684" t="n">
        <v>0</v>
      </c>
      <c r="X684" t="n">
        <v>0</v>
      </c>
      <c r="Y684" t="n">
        <v>0</v>
      </c>
      <c r="Z684" t="n">
        <v>0</v>
      </c>
      <c r="AA684" t="n">
        <v>0</v>
      </c>
      <c r="AB684" t="n">
        <v>1</v>
      </c>
      <c r="AC684" t="n">
        <v>1</v>
      </c>
      <c r="AD684" t="n">
        <v>0</v>
      </c>
      <c r="AE684" t="n">
        <v>0</v>
      </c>
      <c r="AF684" t="n">
        <v>0</v>
      </c>
      <c r="AG684" t="n">
        <v>0</v>
      </c>
      <c r="AH684" t="n">
        <v>0</v>
      </c>
      <c r="AI684" t="n">
        <v>0</v>
      </c>
      <c r="AJ684" t="n">
        <v>0</v>
      </c>
      <c r="AK684" t="n">
        <v>0</v>
      </c>
      <c r="AL684" t="n">
        <v>0</v>
      </c>
      <c r="AM684" t="n">
        <v>0</v>
      </c>
      <c r="AN684" t="n">
        <v>0</v>
      </c>
      <c r="AO684" t="n">
        <v>1</v>
      </c>
      <c r="AP684" t="n">
        <v>0</v>
      </c>
      <c r="AQ684" t="n">
        <v>0</v>
      </c>
      <c r="AR684" t="n">
        <v>0</v>
      </c>
      <c r="AS684" t="n">
        <v>0</v>
      </c>
      <c r="AT684" t="n">
        <v>0</v>
      </c>
      <c r="AU684" s="63" t="n">
        <v>15</v>
      </c>
      <c r="AV684" s="64">
        <f>IFERROR(INDEX($B684:$AT684,1,'번호선택_참고표'!$C$55),0)+IFERROR(INDEX($B684:$AT684,1,'번호선택_참고표'!$D$55),0)+IFERROR(INDEX($B684:$AT684,1,'번호선택_참고표'!$E$55),0)+IFERROR(INDEX($B684:$AT684,1,'번호선택_참고표'!$F$55),0)+IFERROR(INDEX($B684:$AT684,1,'번호선택_참고표'!$G$55),0)+IFERROR(INDEX($B684:$AT684,1,'번호선택_참고표'!$H$55),0)</f>
        <v/>
      </c>
      <c r="AW684" s="64">
        <f>IF(OR('번호선택_참고표'!$C$55=$AU684,'번호선택_참고표'!$D$55=$AU684,'번호선택_참고표'!$E$55=$AU684,'번호선택_참고표'!$F$55=$AU684,'번호선택_참고표'!$G$55=$AU684,'번호선택_참고표'!$H$55=$AU684),1,0)</f>
        <v/>
      </c>
      <c r="AX684" s="64">
        <f>IF(AV684=6,6,IF(AND(AV684=5,AW684=1),5,IF(AND(AV684=5,AW684=0),4,IF(AV684=4,3,IF(AV684=3,2,0)))))</f>
        <v/>
      </c>
      <c r="AY684" s="64">
        <f>IF(AV684=6,"1등",IF(AND(AV684=5,AW684=1),"2등",IF(AND(AV684=5,AW684=0),"3등",IF(AV684=4,"4등",IF(AV684=3,"5등","-")))))</f>
        <v/>
      </c>
      <c r="AZ684" s="64">
        <f>AV684*10000+AW684*1000+ROW()</f>
        <v/>
      </c>
      <c r="BB684" s="63" t="inlineStr">
        <is>
          <t>6 13 20 27 28 40</t>
        </is>
      </c>
    </row>
    <row r="685">
      <c r="A685" s="64" t="n">
        <v>684</v>
      </c>
      <c r="B685" t="n">
        <v>1</v>
      </c>
      <c r="C685" t="n">
        <v>0</v>
      </c>
      <c r="D685" t="n">
        <v>0</v>
      </c>
      <c r="E685" t="n">
        <v>0</v>
      </c>
      <c r="F685" t="n">
        <v>0</v>
      </c>
      <c r="G685" t="n">
        <v>0</v>
      </c>
      <c r="H685" t="n">
        <v>0</v>
      </c>
      <c r="I685" t="n">
        <v>0</v>
      </c>
      <c r="J685" t="n">
        <v>0</v>
      </c>
      <c r="K685" t="n">
        <v>0</v>
      </c>
      <c r="L685" t="n">
        <v>1</v>
      </c>
      <c r="M685" t="n">
        <v>0</v>
      </c>
      <c r="N685" t="n">
        <v>0</v>
      </c>
      <c r="O685" t="n">
        <v>0</v>
      </c>
      <c r="P685" t="n">
        <v>1</v>
      </c>
      <c r="Q685" t="n">
        <v>0</v>
      </c>
      <c r="R685" t="n">
        <v>1</v>
      </c>
      <c r="S685" t="n">
        <v>0</v>
      </c>
      <c r="T685" t="n">
        <v>0</v>
      </c>
      <c r="U685" t="n">
        <v>0</v>
      </c>
      <c r="V685" t="n">
        <v>0</v>
      </c>
      <c r="W685" t="n">
        <v>0</v>
      </c>
      <c r="X685" t="n">
        <v>0</v>
      </c>
      <c r="Y685" t="n">
        <v>0</v>
      </c>
      <c r="Z685" t="n">
        <v>1</v>
      </c>
      <c r="AA685" t="n">
        <v>0</v>
      </c>
      <c r="AB685" t="n">
        <v>0</v>
      </c>
      <c r="AC685" t="n">
        <v>0</v>
      </c>
      <c r="AD685" t="n">
        <v>0</v>
      </c>
      <c r="AE685" t="n">
        <v>0</v>
      </c>
      <c r="AF685" t="n">
        <v>0</v>
      </c>
      <c r="AG685" t="n">
        <v>0</v>
      </c>
      <c r="AH685" t="n">
        <v>0</v>
      </c>
      <c r="AI685" t="n">
        <v>0</v>
      </c>
      <c r="AJ685" t="n">
        <v>0</v>
      </c>
      <c r="AK685" t="n">
        <v>0</v>
      </c>
      <c r="AL685" t="n">
        <v>0</v>
      </c>
      <c r="AM685" t="n">
        <v>0</v>
      </c>
      <c r="AN685" t="n">
        <v>1</v>
      </c>
      <c r="AO685" t="n">
        <v>0</v>
      </c>
      <c r="AP685" t="n">
        <v>0</v>
      </c>
      <c r="AQ685" t="n">
        <v>0</v>
      </c>
      <c r="AR685" t="n">
        <v>0</v>
      </c>
      <c r="AS685" t="n">
        <v>0</v>
      </c>
      <c r="AT685" t="n">
        <v>0</v>
      </c>
      <c r="AU685" s="63" t="n">
        <v>40</v>
      </c>
      <c r="AV685" s="64">
        <f>IFERROR(INDEX($B685:$AT685,1,'번호선택_참고표'!$C$55),0)+IFERROR(INDEX($B685:$AT685,1,'번호선택_참고표'!$D$55),0)+IFERROR(INDEX($B685:$AT685,1,'번호선택_참고표'!$E$55),0)+IFERROR(INDEX($B685:$AT685,1,'번호선택_참고표'!$F$55),0)+IFERROR(INDEX($B685:$AT685,1,'번호선택_참고표'!$G$55),0)+IFERROR(INDEX($B685:$AT685,1,'번호선택_참고표'!$H$55),0)</f>
        <v/>
      </c>
      <c r="AW685" s="64">
        <f>IF(OR('번호선택_참고표'!$C$55=$AU685,'번호선택_참고표'!$D$55=$AU685,'번호선택_참고표'!$E$55=$AU685,'번호선택_참고표'!$F$55=$AU685,'번호선택_참고표'!$G$55=$AU685,'번호선택_참고표'!$H$55=$AU685),1,0)</f>
        <v/>
      </c>
      <c r="AX685" s="64">
        <f>IF(AV685=6,6,IF(AND(AV685=5,AW685=1),5,IF(AND(AV685=5,AW685=0),4,IF(AV685=4,3,IF(AV685=3,2,0)))))</f>
        <v/>
      </c>
      <c r="AY685" s="64">
        <f>IF(AV685=6,"1등",IF(AND(AV685=5,AW685=1),"2등",IF(AND(AV685=5,AW685=0),"3등",IF(AV685=4,"4등",IF(AV685=3,"5등","-")))))</f>
        <v/>
      </c>
      <c r="AZ685" s="64">
        <f>AV685*10000+AW685*1000+ROW()</f>
        <v/>
      </c>
      <c r="BB685" s="63" t="inlineStr">
        <is>
          <t>1 11 15 17 25 39</t>
        </is>
      </c>
    </row>
    <row r="686">
      <c r="A686" s="64" t="n">
        <v>685</v>
      </c>
      <c r="B686" t="n">
        <v>0</v>
      </c>
      <c r="C686" t="n">
        <v>0</v>
      </c>
      <c r="D686" t="n">
        <v>0</v>
      </c>
      <c r="E686" t="n">
        <v>0</v>
      </c>
      <c r="F686" t="n">
        <v>0</v>
      </c>
      <c r="G686" t="n">
        <v>1</v>
      </c>
      <c r="H686" t="n">
        <v>1</v>
      </c>
      <c r="I686" t="n">
        <v>0</v>
      </c>
      <c r="J686" t="n">
        <v>0</v>
      </c>
      <c r="K686" t="n">
        <v>0</v>
      </c>
      <c r="L686" t="n">
        <v>0</v>
      </c>
      <c r="M686" t="n">
        <v>1</v>
      </c>
      <c r="N686" t="n">
        <v>0</v>
      </c>
      <c r="O686" t="n">
        <v>0</v>
      </c>
      <c r="P686" t="n">
        <v>0</v>
      </c>
      <c r="Q686" t="n">
        <v>0</v>
      </c>
      <c r="R686" t="n">
        <v>0</v>
      </c>
      <c r="S686" t="n">
        <v>0</v>
      </c>
      <c r="T686" t="n">
        <v>0</v>
      </c>
      <c r="U686" t="n">
        <v>0</v>
      </c>
      <c r="V686" t="n">
        <v>0</v>
      </c>
      <c r="W686" t="n">
        <v>0</v>
      </c>
      <c r="X686" t="n">
        <v>0</v>
      </c>
      <c r="Y686" t="n">
        <v>0</v>
      </c>
      <c r="Z686" t="n">
        <v>0</v>
      </c>
      <c r="AA686" t="n">
        <v>0</v>
      </c>
      <c r="AB686" t="n">
        <v>0</v>
      </c>
      <c r="AC686" t="n">
        <v>1</v>
      </c>
      <c r="AD686" t="n">
        <v>0</v>
      </c>
      <c r="AE686" t="n">
        <v>0</v>
      </c>
      <c r="AF686" t="n">
        <v>0</v>
      </c>
      <c r="AG686" t="n">
        <v>0</v>
      </c>
      <c r="AH686" t="n">
        <v>0</v>
      </c>
      <c r="AI686" t="n">
        <v>0</v>
      </c>
      <c r="AJ686" t="n">
        <v>0</v>
      </c>
      <c r="AK686" t="n">
        <v>0</v>
      </c>
      <c r="AL686" t="n">
        <v>0</v>
      </c>
      <c r="AM686" t="n">
        <v>1</v>
      </c>
      <c r="AN686" t="n">
        <v>0</v>
      </c>
      <c r="AO686" t="n">
        <v>1</v>
      </c>
      <c r="AP686" t="n">
        <v>0</v>
      </c>
      <c r="AQ686" t="n">
        <v>0</v>
      </c>
      <c r="AR686" t="n">
        <v>0</v>
      </c>
      <c r="AS686" t="n">
        <v>0</v>
      </c>
      <c r="AT686" t="n">
        <v>0</v>
      </c>
      <c r="AU686" s="63" t="n">
        <v>18</v>
      </c>
      <c r="AV686" s="64">
        <f>IFERROR(INDEX($B686:$AT686,1,'번호선택_참고표'!$C$55),0)+IFERROR(INDEX($B686:$AT686,1,'번호선택_참고표'!$D$55),0)+IFERROR(INDEX($B686:$AT686,1,'번호선택_참고표'!$E$55),0)+IFERROR(INDEX($B686:$AT686,1,'번호선택_참고표'!$F$55),0)+IFERROR(INDEX($B686:$AT686,1,'번호선택_참고표'!$G$55),0)+IFERROR(INDEX($B686:$AT686,1,'번호선택_참고표'!$H$55),0)</f>
        <v/>
      </c>
      <c r="AW686" s="64">
        <f>IF(OR('번호선택_참고표'!$C$55=$AU686,'번호선택_참고표'!$D$55=$AU686,'번호선택_참고표'!$E$55=$AU686,'번호선택_참고표'!$F$55=$AU686,'번호선택_참고표'!$G$55=$AU686,'번호선택_참고표'!$H$55=$AU686),1,0)</f>
        <v/>
      </c>
      <c r="AX686" s="64">
        <f>IF(AV686=6,6,IF(AND(AV686=5,AW686=1),5,IF(AND(AV686=5,AW686=0),4,IF(AV686=4,3,IF(AV686=3,2,0)))))</f>
        <v/>
      </c>
      <c r="AY686" s="64">
        <f>IF(AV686=6,"1등",IF(AND(AV686=5,AW686=1),"2등",IF(AND(AV686=5,AW686=0),"3등",IF(AV686=4,"4등",IF(AV686=3,"5등","-")))))</f>
        <v/>
      </c>
      <c r="AZ686" s="64">
        <f>AV686*10000+AW686*1000+ROW()</f>
        <v/>
      </c>
      <c r="BB686" s="63" t="inlineStr">
        <is>
          <t>6 7 12 28 38 40</t>
        </is>
      </c>
    </row>
    <row r="687">
      <c r="A687" s="64" t="n">
        <v>686</v>
      </c>
      <c r="B687" t="n">
        <v>0</v>
      </c>
      <c r="C687" t="n">
        <v>0</v>
      </c>
      <c r="D687" t="n">
        <v>0</v>
      </c>
      <c r="E687" t="n">
        <v>0</v>
      </c>
      <c r="F687" t="n">
        <v>0</v>
      </c>
      <c r="G687" t="n">
        <v>0</v>
      </c>
      <c r="H687" t="n">
        <v>1</v>
      </c>
      <c r="I687" t="n">
        <v>0</v>
      </c>
      <c r="J687" t="n">
        <v>0</v>
      </c>
      <c r="K687" t="n">
        <v>0</v>
      </c>
      <c r="L687" t="n">
        <v>0</v>
      </c>
      <c r="M687" t="n">
        <v>1</v>
      </c>
      <c r="N687" t="n">
        <v>0</v>
      </c>
      <c r="O687" t="n">
        <v>0</v>
      </c>
      <c r="P687" t="n">
        <v>1</v>
      </c>
      <c r="Q687" t="n">
        <v>0</v>
      </c>
      <c r="R687" t="n">
        <v>0</v>
      </c>
      <c r="S687" t="n">
        <v>0</v>
      </c>
      <c r="T687" t="n">
        <v>0</v>
      </c>
      <c r="U687" t="n">
        <v>0</v>
      </c>
      <c r="V687" t="n">
        <v>0</v>
      </c>
      <c r="W687" t="n">
        <v>0</v>
      </c>
      <c r="X687" t="n">
        <v>0</v>
      </c>
      <c r="Y687" t="n">
        <v>1</v>
      </c>
      <c r="Z687" t="n">
        <v>1</v>
      </c>
      <c r="AA687" t="n">
        <v>0</v>
      </c>
      <c r="AB687" t="n">
        <v>0</v>
      </c>
      <c r="AC687" t="n">
        <v>0</v>
      </c>
      <c r="AD687" t="n">
        <v>0</v>
      </c>
      <c r="AE687" t="n">
        <v>0</v>
      </c>
      <c r="AF687" t="n">
        <v>0</v>
      </c>
      <c r="AG687" t="n">
        <v>0</v>
      </c>
      <c r="AH687" t="n">
        <v>0</v>
      </c>
      <c r="AI687" t="n">
        <v>0</v>
      </c>
      <c r="AJ687" t="n">
        <v>0</v>
      </c>
      <c r="AK687" t="n">
        <v>0</v>
      </c>
      <c r="AL687" t="n">
        <v>0</v>
      </c>
      <c r="AM687" t="n">
        <v>0</v>
      </c>
      <c r="AN687" t="n">
        <v>0</v>
      </c>
      <c r="AO687" t="n">
        <v>0</v>
      </c>
      <c r="AP687" t="n">
        <v>0</v>
      </c>
      <c r="AQ687" t="n">
        <v>0</v>
      </c>
      <c r="AR687" t="n">
        <v>1</v>
      </c>
      <c r="AS687" t="n">
        <v>0</v>
      </c>
      <c r="AT687" t="n">
        <v>0</v>
      </c>
      <c r="AU687" s="63" t="n">
        <v>13</v>
      </c>
      <c r="AV687" s="64">
        <f>IFERROR(INDEX($B687:$AT687,1,'번호선택_참고표'!$C$55),0)+IFERROR(INDEX($B687:$AT687,1,'번호선택_참고표'!$D$55),0)+IFERROR(INDEX($B687:$AT687,1,'번호선택_참고표'!$E$55),0)+IFERROR(INDEX($B687:$AT687,1,'번호선택_참고표'!$F$55),0)+IFERROR(INDEX($B687:$AT687,1,'번호선택_참고표'!$G$55),0)+IFERROR(INDEX($B687:$AT687,1,'번호선택_참고표'!$H$55),0)</f>
        <v/>
      </c>
      <c r="AW687" s="64">
        <f>IF(OR('번호선택_참고표'!$C$55=$AU687,'번호선택_참고표'!$D$55=$AU687,'번호선택_참고표'!$E$55=$AU687,'번호선택_참고표'!$F$55=$AU687,'번호선택_참고표'!$G$55=$AU687,'번호선택_참고표'!$H$55=$AU687),1,0)</f>
        <v/>
      </c>
      <c r="AX687" s="64">
        <f>IF(AV687=6,6,IF(AND(AV687=5,AW687=1),5,IF(AND(AV687=5,AW687=0),4,IF(AV687=4,3,IF(AV687=3,2,0)))))</f>
        <v/>
      </c>
      <c r="AY687" s="64">
        <f>IF(AV687=6,"1등",IF(AND(AV687=5,AW687=1),"2등",IF(AND(AV687=5,AW687=0),"3등",IF(AV687=4,"4등",IF(AV687=3,"5등","-")))))</f>
        <v/>
      </c>
      <c r="AZ687" s="64">
        <f>AV687*10000+AW687*1000+ROW()</f>
        <v/>
      </c>
      <c r="BB687" s="63" t="inlineStr">
        <is>
          <t>7 12 15 24 25 43</t>
        </is>
      </c>
    </row>
    <row r="688">
      <c r="A688" s="64" t="n">
        <v>687</v>
      </c>
      <c r="B688" t="n">
        <v>1</v>
      </c>
      <c r="C688" t="n">
        <v>0</v>
      </c>
      <c r="D688" t="n">
        <v>0</v>
      </c>
      <c r="E688" t="n">
        <v>0</v>
      </c>
      <c r="F688" t="n">
        <v>0</v>
      </c>
      <c r="G688" t="n">
        <v>0</v>
      </c>
      <c r="H688" t="n">
        <v>0</v>
      </c>
      <c r="I688" t="n">
        <v>1</v>
      </c>
      <c r="J688" t="n">
        <v>0</v>
      </c>
      <c r="K688" t="n">
        <v>1</v>
      </c>
      <c r="L688" t="n">
        <v>0</v>
      </c>
      <c r="M688" t="n">
        <v>0</v>
      </c>
      <c r="N688" t="n">
        <v>1</v>
      </c>
      <c r="O688" t="n">
        <v>0</v>
      </c>
      <c r="P688" t="n">
        <v>0</v>
      </c>
      <c r="Q688" t="n">
        <v>0</v>
      </c>
      <c r="R688" t="n">
        <v>0</v>
      </c>
      <c r="S688" t="n">
        <v>0</v>
      </c>
      <c r="T688" t="n">
        <v>0</v>
      </c>
      <c r="U688" t="n">
        <v>0</v>
      </c>
      <c r="V688" t="n">
        <v>0</v>
      </c>
      <c r="W688" t="n">
        <v>0</v>
      </c>
      <c r="X688" t="n">
        <v>0</v>
      </c>
      <c r="Y688" t="n">
        <v>0</v>
      </c>
      <c r="Z688" t="n">
        <v>0</v>
      </c>
      <c r="AA688" t="n">
        <v>0</v>
      </c>
      <c r="AB688" t="n">
        <v>0</v>
      </c>
      <c r="AC688" t="n">
        <v>1</v>
      </c>
      <c r="AD688" t="n">
        <v>0</v>
      </c>
      <c r="AE688" t="n">
        <v>0</v>
      </c>
      <c r="AF688" t="n">
        <v>0</v>
      </c>
      <c r="AG688" t="n">
        <v>0</v>
      </c>
      <c r="AH688" t="n">
        <v>0</v>
      </c>
      <c r="AI688" t="n">
        <v>0</v>
      </c>
      <c r="AJ688" t="n">
        <v>0</v>
      </c>
      <c r="AK688" t="n">
        <v>0</v>
      </c>
      <c r="AL688" t="n">
        <v>0</v>
      </c>
      <c r="AM688" t="n">
        <v>0</v>
      </c>
      <c r="AN688" t="n">
        <v>0</v>
      </c>
      <c r="AO688" t="n">
        <v>0</v>
      </c>
      <c r="AP688" t="n">
        <v>0</v>
      </c>
      <c r="AQ688" t="n">
        <v>1</v>
      </c>
      <c r="AR688" t="n">
        <v>0</v>
      </c>
      <c r="AS688" t="n">
        <v>0</v>
      </c>
      <c r="AT688" t="n">
        <v>0</v>
      </c>
      <c r="AU688" s="63" t="n">
        <v>45</v>
      </c>
      <c r="AV688" s="64">
        <f>IFERROR(INDEX($B688:$AT688,1,'번호선택_참고표'!$C$55),0)+IFERROR(INDEX($B688:$AT688,1,'번호선택_참고표'!$D$55),0)+IFERROR(INDEX($B688:$AT688,1,'번호선택_참고표'!$E$55),0)+IFERROR(INDEX($B688:$AT688,1,'번호선택_참고표'!$F$55),0)+IFERROR(INDEX($B688:$AT688,1,'번호선택_참고표'!$G$55),0)+IFERROR(INDEX($B688:$AT688,1,'번호선택_참고표'!$H$55),0)</f>
        <v/>
      </c>
      <c r="AW688" s="64">
        <f>IF(OR('번호선택_참고표'!$C$55=$AU688,'번호선택_참고표'!$D$55=$AU688,'번호선택_참고표'!$E$55=$AU688,'번호선택_참고표'!$F$55=$AU688,'번호선택_참고표'!$G$55=$AU688,'번호선택_참고표'!$H$55=$AU688),1,0)</f>
        <v/>
      </c>
      <c r="AX688" s="64">
        <f>IF(AV688=6,6,IF(AND(AV688=5,AW688=1),5,IF(AND(AV688=5,AW688=0),4,IF(AV688=4,3,IF(AV688=3,2,0)))))</f>
        <v/>
      </c>
      <c r="AY688" s="64">
        <f>IF(AV688=6,"1등",IF(AND(AV688=5,AW688=1),"2등",IF(AND(AV688=5,AW688=0),"3등",IF(AV688=4,"4등",IF(AV688=3,"5등","-")))))</f>
        <v/>
      </c>
      <c r="AZ688" s="64">
        <f>AV688*10000+AW688*1000+ROW()</f>
        <v/>
      </c>
      <c r="BB688" s="63" t="inlineStr">
        <is>
          <t>1 8 10 13 28 42</t>
        </is>
      </c>
    </row>
    <row r="689">
      <c r="A689" s="64" t="n">
        <v>688</v>
      </c>
      <c r="B689" t="n">
        <v>0</v>
      </c>
      <c r="C689" t="n">
        <v>0</v>
      </c>
      <c r="D689" t="n">
        <v>0</v>
      </c>
      <c r="E689" t="n">
        <v>0</v>
      </c>
      <c r="F689" t="n">
        <v>1</v>
      </c>
      <c r="G689" t="n">
        <v>0</v>
      </c>
      <c r="H689" t="n">
        <v>0</v>
      </c>
      <c r="I689" t="n">
        <v>0</v>
      </c>
      <c r="J689" t="n">
        <v>0</v>
      </c>
      <c r="K689" t="n">
        <v>0</v>
      </c>
      <c r="L689" t="n">
        <v>0</v>
      </c>
      <c r="M689" t="n">
        <v>0</v>
      </c>
      <c r="N689" t="n">
        <v>0</v>
      </c>
      <c r="O689" t="n">
        <v>0</v>
      </c>
      <c r="P689" t="n">
        <v>1</v>
      </c>
      <c r="Q689" t="n">
        <v>0</v>
      </c>
      <c r="R689" t="n">
        <v>0</v>
      </c>
      <c r="S689" t="n">
        <v>0</v>
      </c>
      <c r="T689" t="n">
        <v>0</v>
      </c>
      <c r="U689" t="n">
        <v>0</v>
      </c>
      <c r="V689" t="n">
        <v>0</v>
      </c>
      <c r="W689" t="n">
        <v>1</v>
      </c>
      <c r="X689" t="n">
        <v>1</v>
      </c>
      <c r="Y689" t="n">
        <v>0</v>
      </c>
      <c r="Z689" t="n">
        <v>0</v>
      </c>
      <c r="AA689" t="n">
        <v>0</v>
      </c>
      <c r="AB689" t="n">
        <v>0</v>
      </c>
      <c r="AC689" t="n">
        <v>0</v>
      </c>
      <c r="AD689" t="n">
        <v>0</v>
      </c>
      <c r="AE689" t="n">
        <v>0</v>
      </c>
      <c r="AF689" t="n">
        <v>0</v>
      </c>
      <c r="AG689" t="n">
        <v>0</v>
      </c>
      <c r="AH689" t="n">
        <v>0</v>
      </c>
      <c r="AI689" t="n">
        <v>1</v>
      </c>
      <c r="AJ689" t="n">
        <v>1</v>
      </c>
      <c r="AK689" t="n">
        <v>0</v>
      </c>
      <c r="AL689" t="n">
        <v>0</v>
      </c>
      <c r="AM689" t="n">
        <v>0</v>
      </c>
      <c r="AN689" t="n">
        <v>0</v>
      </c>
      <c r="AO689" t="n">
        <v>0</v>
      </c>
      <c r="AP689" t="n">
        <v>0</v>
      </c>
      <c r="AQ689" t="n">
        <v>0</v>
      </c>
      <c r="AR689" t="n">
        <v>0</v>
      </c>
      <c r="AS689" t="n">
        <v>0</v>
      </c>
      <c r="AT689" t="n">
        <v>0</v>
      </c>
      <c r="AU689" s="63" t="n">
        <v>2</v>
      </c>
      <c r="AV689" s="64">
        <f>IFERROR(INDEX($B689:$AT689,1,'번호선택_참고표'!$C$55),0)+IFERROR(INDEX($B689:$AT689,1,'번호선택_참고표'!$D$55),0)+IFERROR(INDEX($B689:$AT689,1,'번호선택_참고표'!$E$55),0)+IFERROR(INDEX($B689:$AT689,1,'번호선택_참고표'!$F$55),0)+IFERROR(INDEX($B689:$AT689,1,'번호선택_참고표'!$G$55),0)+IFERROR(INDEX($B689:$AT689,1,'번호선택_참고표'!$H$55),0)</f>
        <v/>
      </c>
      <c r="AW689" s="64">
        <f>IF(OR('번호선택_참고표'!$C$55=$AU689,'번호선택_참고표'!$D$55=$AU689,'번호선택_참고표'!$E$55=$AU689,'번호선택_참고표'!$F$55=$AU689,'번호선택_참고표'!$G$55=$AU689,'번호선택_참고표'!$H$55=$AU689),1,0)</f>
        <v/>
      </c>
      <c r="AX689" s="64">
        <f>IF(AV689=6,6,IF(AND(AV689=5,AW689=1),5,IF(AND(AV689=5,AW689=0),4,IF(AV689=4,3,IF(AV689=3,2,0)))))</f>
        <v/>
      </c>
      <c r="AY689" s="64">
        <f>IF(AV689=6,"1등",IF(AND(AV689=5,AW689=1),"2등",IF(AND(AV689=5,AW689=0),"3등",IF(AV689=4,"4등",IF(AV689=3,"5등","-")))))</f>
        <v/>
      </c>
      <c r="AZ689" s="64">
        <f>AV689*10000+AW689*1000+ROW()</f>
        <v/>
      </c>
      <c r="BB689" s="63" t="inlineStr">
        <is>
          <t>5 15 22 23 34 35</t>
        </is>
      </c>
    </row>
    <row r="690">
      <c r="A690" s="64" t="n">
        <v>689</v>
      </c>
      <c r="B690" t="n">
        <v>0</v>
      </c>
      <c r="C690" t="n">
        <v>0</v>
      </c>
      <c r="D690" t="n">
        <v>0</v>
      </c>
      <c r="E690" t="n">
        <v>0</v>
      </c>
      <c r="F690" t="n">
        <v>0</v>
      </c>
      <c r="G690" t="n">
        <v>0</v>
      </c>
      <c r="H690" t="n">
        <v>1</v>
      </c>
      <c r="I690" t="n">
        <v>0</v>
      </c>
      <c r="J690" t="n">
        <v>0</v>
      </c>
      <c r="K690" t="n">
        <v>0</v>
      </c>
      <c r="L690" t="n">
        <v>0</v>
      </c>
      <c r="M690" t="n">
        <v>0</v>
      </c>
      <c r="N690" t="n">
        <v>0</v>
      </c>
      <c r="O690" t="n">
        <v>0</v>
      </c>
      <c r="P690" t="n">
        <v>0</v>
      </c>
      <c r="Q690" t="n">
        <v>0</v>
      </c>
      <c r="R690" t="n">
        <v>1</v>
      </c>
      <c r="S690" t="n">
        <v>0</v>
      </c>
      <c r="T690" t="n">
        <v>1</v>
      </c>
      <c r="U690" t="n">
        <v>0</v>
      </c>
      <c r="V690" t="n">
        <v>0</v>
      </c>
      <c r="W690" t="n">
        <v>0</v>
      </c>
      <c r="X690" t="n">
        <v>0</v>
      </c>
      <c r="Y690" t="n">
        <v>0</v>
      </c>
      <c r="Z690" t="n">
        <v>0</v>
      </c>
      <c r="AA690" t="n">
        <v>0</v>
      </c>
      <c r="AB690" t="n">
        <v>0</v>
      </c>
      <c r="AC690" t="n">
        <v>0</v>
      </c>
      <c r="AD690" t="n">
        <v>0</v>
      </c>
      <c r="AE690" t="n">
        <v>1</v>
      </c>
      <c r="AF690" t="n">
        <v>0</v>
      </c>
      <c r="AG690" t="n">
        <v>0</v>
      </c>
      <c r="AH690" t="n">
        <v>0</v>
      </c>
      <c r="AI690" t="n">
        <v>0</v>
      </c>
      <c r="AJ690" t="n">
        <v>0</v>
      </c>
      <c r="AK690" t="n">
        <v>1</v>
      </c>
      <c r="AL690" t="n">
        <v>0</v>
      </c>
      <c r="AM690" t="n">
        <v>1</v>
      </c>
      <c r="AN690" t="n">
        <v>0</v>
      </c>
      <c r="AO690" t="n">
        <v>0</v>
      </c>
      <c r="AP690" t="n">
        <v>0</v>
      </c>
      <c r="AQ690" t="n">
        <v>0</v>
      </c>
      <c r="AR690" t="n">
        <v>0</v>
      </c>
      <c r="AS690" t="n">
        <v>0</v>
      </c>
      <c r="AT690" t="n">
        <v>0</v>
      </c>
      <c r="AU690" s="63" t="n">
        <v>34</v>
      </c>
      <c r="AV690" s="64">
        <f>IFERROR(INDEX($B690:$AT690,1,'번호선택_참고표'!$C$55),0)+IFERROR(INDEX($B690:$AT690,1,'번호선택_참고표'!$D$55),0)+IFERROR(INDEX($B690:$AT690,1,'번호선택_참고표'!$E$55),0)+IFERROR(INDEX($B690:$AT690,1,'번호선택_참고표'!$F$55),0)+IFERROR(INDEX($B690:$AT690,1,'번호선택_참고표'!$G$55),0)+IFERROR(INDEX($B690:$AT690,1,'번호선택_참고표'!$H$55),0)</f>
        <v/>
      </c>
      <c r="AW690" s="64">
        <f>IF(OR('번호선택_참고표'!$C$55=$AU690,'번호선택_참고표'!$D$55=$AU690,'번호선택_참고표'!$E$55=$AU690,'번호선택_참고표'!$F$55=$AU690,'번호선택_참고표'!$G$55=$AU690,'번호선택_참고표'!$H$55=$AU690),1,0)</f>
        <v/>
      </c>
      <c r="AX690" s="64">
        <f>IF(AV690=6,6,IF(AND(AV690=5,AW690=1),5,IF(AND(AV690=5,AW690=0),4,IF(AV690=4,3,IF(AV690=3,2,0)))))</f>
        <v/>
      </c>
      <c r="AY690" s="64">
        <f>IF(AV690=6,"1등",IF(AND(AV690=5,AW690=1),"2등",IF(AND(AV690=5,AW690=0),"3등",IF(AV690=4,"4등",IF(AV690=3,"5등","-")))))</f>
        <v/>
      </c>
      <c r="AZ690" s="64">
        <f>AV690*10000+AW690*1000+ROW()</f>
        <v/>
      </c>
      <c r="BB690" s="63" t="inlineStr">
        <is>
          <t>7 17 19 30 36 38</t>
        </is>
      </c>
    </row>
    <row r="691">
      <c r="A691" s="64" t="n">
        <v>690</v>
      </c>
      <c r="B691" t="n">
        <v>0</v>
      </c>
      <c r="C691" t="n">
        <v>0</v>
      </c>
      <c r="D691" t="n">
        <v>0</v>
      </c>
      <c r="E691" t="n">
        <v>0</v>
      </c>
      <c r="F691" t="n">
        <v>0</v>
      </c>
      <c r="G691" t="n">
        <v>0</v>
      </c>
      <c r="H691" t="n">
        <v>0</v>
      </c>
      <c r="I691" t="n">
        <v>0</v>
      </c>
      <c r="J691" t="n">
        <v>0</v>
      </c>
      <c r="K691" t="n">
        <v>0</v>
      </c>
      <c r="L691" t="n">
        <v>0</v>
      </c>
      <c r="M691" t="n">
        <v>0</v>
      </c>
      <c r="N691" t="n">
        <v>0</v>
      </c>
      <c r="O691" t="n">
        <v>0</v>
      </c>
      <c r="P691" t="n">
        <v>0</v>
      </c>
      <c r="Q691" t="n">
        <v>0</v>
      </c>
      <c r="R691" t="n">
        <v>0</v>
      </c>
      <c r="S691" t="n">
        <v>0</v>
      </c>
      <c r="T691" t="n">
        <v>0</v>
      </c>
      <c r="U691" t="n">
        <v>0</v>
      </c>
      <c r="V691" t="n">
        <v>0</v>
      </c>
      <c r="W691" t="n">
        <v>0</v>
      </c>
      <c r="X691" t="n">
        <v>0</v>
      </c>
      <c r="Y691" t="n">
        <v>1</v>
      </c>
      <c r="Z691" t="n">
        <v>1</v>
      </c>
      <c r="AA691" t="n">
        <v>0</v>
      </c>
      <c r="AB691" t="n">
        <v>0</v>
      </c>
      <c r="AC691" t="n">
        <v>0</v>
      </c>
      <c r="AD691" t="n">
        <v>0</v>
      </c>
      <c r="AE691" t="n">
        <v>0</v>
      </c>
      <c r="AF691" t="n">
        <v>0</v>
      </c>
      <c r="AG691" t="n">
        <v>0</v>
      </c>
      <c r="AH691" t="n">
        <v>1</v>
      </c>
      <c r="AI691" t="n">
        <v>1</v>
      </c>
      <c r="AJ691" t="n">
        <v>0</v>
      </c>
      <c r="AK691" t="n">
        <v>0</v>
      </c>
      <c r="AL691" t="n">
        <v>0</v>
      </c>
      <c r="AM691" t="n">
        <v>1</v>
      </c>
      <c r="AN691" t="n">
        <v>1</v>
      </c>
      <c r="AO691" t="n">
        <v>0</v>
      </c>
      <c r="AP691" t="n">
        <v>0</v>
      </c>
      <c r="AQ691" t="n">
        <v>0</v>
      </c>
      <c r="AR691" t="n">
        <v>0</v>
      </c>
      <c r="AS691" t="n">
        <v>0</v>
      </c>
      <c r="AT691" t="n">
        <v>0</v>
      </c>
      <c r="AU691" s="63" t="n">
        <v>43</v>
      </c>
      <c r="AV691" s="64">
        <f>IFERROR(INDEX($B691:$AT691,1,'번호선택_참고표'!$C$55),0)+IFERROR(INDEX($B691:$AT691,1,'번호선택_참고표'!$D$55),0)+IFERROR(INDEX($B691:$AT691,1,'번호선택_참고표'!$E$55),0)+IFERROR(INDEX($B691:$AT691,1,'번호선택_참고표'!$F$55),0)+IFERROR(INDEX($B691:$AT691,1,'번호선택_참고표'!$G$55),0)+IFERROR(INDEX($B691:$AT691,1,'번호선택_참고표'!$H$55),0)</f>
        <v/>
      </c>
      <c r="AW691" s="64">
        <f>IF(OR('번호선택_참고표'!$C$55=$AU691,'번호선택_참고표'!$D$55=$AU691,'번호선택_참고표'!$E$55=$AU691,'번호선택_참고표'!$F$55=$AU691,'번호선택_참고표'!$G$55=$AU691,'번호선택_참고표'!$H$55=$AU691),1,0)</f>
        <v/>
      </c>
      <c r="AX691" s="64">
        <f>IF(AV691=6,6,IF(AND(AV691=5,AW691=1),5,IF(AND(AV691=5,AW691=0),4,IF(AV691=4,3,IF(AV691=3,2,0)))))</f>
        <v/>
      </c>
      <c r="AY691" s="64">
        <f>IF(AV691=6,"1등",IF(AND(AV691=5,AW691=1),"2등",IF(AND(AV691=5,AW691=0),"3등",IF(AV691=4,"4등",IF(AV691=3,"5등","-")))))</f>
        <v/>
      </c>
      <c r="AZ691" s="64">
        <f>AV691*10000+AW691*1000+ROW()</f>
        <v/>
      </c>
      <c r="BB691" s="63" t="inlineStr">
        <is>
          <t>24 25 33 34 38 39</t>
        </is>
      </c>
    </row>
    <row r="692">
      <c r="A692" s="64" t="n">
        <v>691</v>
      </c>
      <c r="B692" t="n">
        <v>0</v>
      </c>
      <c r="C692" t="n">
        <v>0</v>
      </c>
      <c r="D692" t="n">
        <v>0</v>
      </c>
      <c r="E692" t="n">
        <v>0</v>
      </c>
      <c r="F692" t="n">
        <v>0</v>
      </c>
      <c r="G692" t="n">
        <v>0</v>
      </c>
      <c r="H692" t="n">
        <v>0</v>
      </c>
      <c r="I692" t="n">
        <v>0</v>
      </c>
      <c r="J692" t="n">
        <v>0</v>
      </c>
      <c r="K692" t="n">
        <v>0</v>
      </c>
      <c r="L692" t="n">
        <v>0</v>
      </c>
      <c r="M692" t="n">
        <v>0</v>
      </c>
      <c r="N692" t="n">
        <v>0</v>
      </c>
      <c r="O692" t="n">
        <v>0</v>
      </c>
      <c r="P692" t="n">
        <v>1</v>
      </c>
      <c r="Q692" t="n">
        <v>0</v>
      </c>
      <c r="R692" t="n">
        <v>0</v>
      </c>
      <c r="S692" t="n">
        <v>0</v>
      </c>
      <c r="T692" t="n">
        <v>0</v>
      </c>
      <c r="U692" t="n">
        <v>0</v>
      </c>
      <c r="V692" t="n">
        <v>0</v>
      </c>
      <c r="W692" t="n">
        <v>0</v>
      </c>
      <c r="X692" t="n">
        <v>0</v>
      </c>
      <c r="Y692" t="n">
        <v>0</v>
      </c>
      <c r="Z692" t="n">
        <v>0</v>
      </c>
      <c r="AA692" t="n">
        <v>0</v>
      </c>
      <c r="AB692" t="n">
        <v>1</v>
      </c>
      <c r="AC692" t="n">
        <v>0</v>
      </c>
      <c r="AD692" t="n">
        <v>0</v>
      </c>
      <c r="AE692" t="n">
        <v>0</v>
      </c>
      <c r="AF692" t="n">
        <v>0</v>
      </c>
      <c r="AG692" t="n">
        <v>0</v>
      </c>
      <c r="AH692" t="n">
        <v>1</v>
      </c>
      <c r="AI692" t="n">
        <v>0</v>
      </c>
      <c r="AJ692" t="n">
        <v>1</v>
      </c>
      <c r="AK692" t="n">
        <v>0</v>
      </c>
      <c r="AL692" t="n">
        <v>0</v>
      </c>
      <c r="AM692" t="n">
        <v>0</v>
      </c>
      <c r="AN692" t="n">
        <v>0</v>
      </c>
      <c r="AO692" t="n">
        <v>0</v>
      </c>
      <c r="AP692" t="n">
        <v>0</v>
      </c>
      <c r="AQ692" t="n">
        <v>0</v>
      </c>
      <c r="AR692" t="n">
        <v>1</v>
      </c>
      <c r="AS692" t="n">
        <v>0</v>
      </c>
      <c r="AT692" t="n">
        <v>1</v>
      </c>
      <c r="AU692" s="63" t="n">
        <v>16</v>
      </c>
      <c r="AV692" s="64">
        <f>IFERROR(INDEX($B692:$AT692,1,'번호선택_참고표'!$C$55),0)+IFERROR(INDEX($B692:$AT692,1,'번호선택_참고표'!$D$55),0)+IFERROR(INDEX($B692:$AT692,1,'번호선택_참고표'!$E$55),0)+IFERROR(INDEX($B692:$AT692,1,'번호선택_참고표'!$F$55),0)+IFERROR(INDEX($B692:$AT692,1,'번호선택_참고표'!$G$55),0)+IFERROR(INDEX($B692:$AT692,1,'번호선택_참고표'!$H$55),0)</f>
        <v/>
      </c>
      <c r="AW692" s="64">
        <f>IF(OR('번호선택_참고표'!$C$55=$AU692,'번호선택_참고표'!$D$55=$AU692,'번호선택_참고표'!$E$55=$AU692,'번호선택_참고표'!$F$55=$AU692,'번호선택_참고표'!$G$55=$AU692,'번호선택_참고표'!$H$55=$AU692),1,0)</f>
        <v/>
      </c>
      <c r="AX692" s="64">
        <f>IF(AV692=6,6,IF(AND(AV692=5,AW692=1),5,IF(AND(AV692=5,AW692=0),4,IF(AV692=4,3,IF(AV692=3,2,0)))))</f>
        <v/>
      </c>
      <c r="AY692" s="64">
        <f>IF(AV692=6,"1등",IF(AND(AV692=5,AW692=1),"2등",IF(AND(AV692=5,AW692=0),"3등",IF(AV692=4,"4등",IF(AV692=3,"5등","-")))))</f>
        <v/>
      </c>
      <c r="AZ692" s="64">
        <f>AV692*10000+AW692*1000+ROW()</f>
        <v/>
      </c>
      <c r="BB692" s="63" t="inlineStr">
        <is>
          <t>15 27 33 35 43 45</t>
        </is>
      </c>
    </row>
    <row r="693">
      <c r="A693" s="64" t="n">
        <v>692</v>
      </c>
      <c r="B693" t="n">
        <v>0</v>
      </c>
      <c r="C693" t="n">
        <v>0</v>
      </c>
      <c r="D693" t="n">
        <v>1</v>
      </c>
      <c r="E693" t="n">
        <v>0</v>
      </c>
      <c r="F693" t="n">
        <v>0</v>
      </c>
      <c r="G693" t="n">
        <v>0</v>
      </c>
      <c r="H693" t="n">
        <v>0</v>
      </c>
      <c r="I693" t="n">
        <v>0</v>
      </c>
      <c r="J693" t="n">
        <v>0</v>
      </c>
      <c r="K693" t="n">
        <v>0</v>
      </c>
      <c r="L693" t="n">
        <v>1</v>
      </c>
      <c r="M693" t="n">
        <v>0</v>
      </c>
      <c r="N693" t="n">
        <v>0</v>
      </c>
      <c r="O693" t="n">
        <v>1</v>
      </c>
      <c r="P693" t="n">
        <v>1</v>
      </c>
      <c r="Q693" t="n">
        <v>0</v>
      </c>
      <c r="R693" t="n">
        <v>0</v>
      </c>
      <c r="S693" t="n">
        <v>0</v>
      </c>
      <c r="T693" t="n">
        <v>0</v>
      </c>
      <c r="U693" t="n">
        <v>0</v>
      </c>
      <c r="V693" t="n">
        <v>0</v>
      </c>
      <c r="W693" t="n">
        <v>0</v>
      </c>
      <c r="X693" t="n">
        <v>0</v>
      </c>
      <c r="Y693" t="n">
        <v>0</v>
      </c>
      <c r="Z693" t="n">
        <v>0</v>
      </c>
      <c r="AA693" t="n">
        <v>0</v>
      </c>
      <c r="AB693" t="n">
        <v>0</v>
      </c>
      <c r="AC693" t="n">
        <v>0</v>
      </c>
      <c r="AD693" t="n">
        <v>0</v>
      </c>
      <c r="AE693" t="n">
        <v>0</v>
      </c>
      <c r="AF693" t="n">
        <v>0</v>
      </c>
      <c r="AG693" t="n">
        <v>1</v>
      </c>
      <c r="AH693" t="n">
        <v>0</v>
      </c>
      <c r="AI693" t="n">
        <v>0</v>
      </c>
      <c r="AJ693" t="n">
        <v>0</v>
      </c>
      <c r="AK693" t="n">
        <v>1</v>
      </c>
      <c r="AL693" t="n">
        <v>0</v>
      </c>
      <c r="AM693" t="n">
        <v>0</v>
      </c>
      <c r="AN693" t="n">
        <v>0</v>
      </c>
      <c r="AO693" t="n">
        <v>0</v>
      </c>
      <c r="AP693" t="n">
        <v>0</v>
      </c>
      <c r="AQ693" t="n">
        <v>0</v>
      </c>
      <c r="AR693" t="n">
        <v>0</v>
      </c>
      <c r="AS693" t="n">
        <v>0</v>
      </c>
      <c r="AT693" t="n">
        <v>0</v>
      </c>
      <c r="AU693" s="63" t="n">
        <v>44</v>
      </c>
      <c r="AV693" s="64">
        <f>IFERROR(INDEX($B693:$AT693,1,'번호선택_참고표'!$C$55),0)+IFERROR(INDEX($B693:$AT693,1,'번호선택_참고표'!$D$55),0)+IFERROR(INDEX($B693:$AT693,1,'번호선택_참고표'!$E$55),0)+IFERROR(INDEX($B693:$AT693,1,'번호선택_참고표'!$F$55),0)+IFERROR(INDEX($B693:$AT693,1,'번호선택_참고표'!$G$55),0)+IFERROR(INDEX($B693:$AT693,1,'번호선택_참고표'!$H$55),0)</f>
        <v/>
      </c>
      <c r="AW693" s="64">
        <f>IF(OR('번호선택_참고표'!$C$55=$AU693,'번호선택_참고표'!$D$55=$AU693,'번호선택_참고표'!$E$55=$AU693,'번호선택_참고표'!$F$55=$AU693,'번호선택_참고표'!$G$55=$AU693,'번호선택_참고표'!$H$55=$AU693),1,0)</f>
        <v/>
      </c>
      <c r="AX693" s="64">
        <f>IF(AV693=6,6,IF(AND(AV693=5,AW693=1),5,IF(AND(AV693=5,AW693=0),4,IF(AV693=4,3,IF(AV693=3,2,0)))))</f>
        <v/>
      </c>
      <c r="AY693" s="64">
        <f>IF(AV693=6,"1등",IF(AND(AV693=5,AW693=1),"2등",IF(AND(AV693=5,AW693=0),"3등",IF(AV693=4,"4등",IF(AV693=3,"5등","-")))))</f>
        <v/>
      </c>
      <c r="AZ693" s="64">
        <f>AV693*10000+AW693*1000+ROW()</f>
        <v/>
      </c>
      <c r="BB693" s="63" t="inlineStr">
        <is>
          <t>3 11 14 15 32 36</t>
        </is>
      </c>
    </row>
    <row r="694">
      <c r="A694" s="64" t="n">
        <v>693</v>
      </c>
      <c r="B694" t="n">
        <v>1</v>
      </c>
      <c r="C694" t="n">
        <v>0</v>
      </c>
      <c r="D694" t="n">
        <v>0</v>
      </c>
      <c r="E694" t="n">
        <v>0</v>
      </c>
      <c r="F694" t="n">
        <v>0</v>
      </c>
      <c r="G694" t="n">
        <v>1</v>
      </c>
      <c r="H694" t="n">
        <v>0</v>
      </c>
      <c r="I694" t="n">
        <v>0</v>
      </c>
      <c r="J694" t="n">
        <v>0</v>
      </c>
      <c r="K694" t="n">
        <v>0</v>
      </c>
      <c r="L694" t="n">
        <v>1</v>
      </c>
      <c r="M694" t="n">
        <v>0</v>
      </c>
      <c r="N694" t="n">
        <v>0</v>
      </c>
      <c r="O694" t="n">
        <v>0</v>
      </c>
      <c r="P694" t="n">
        <v>0</v>
      </c>
      <c r="Q694" t="n">
        <v>0</v>
      </c>
      <c r="R694" t="n">
        <v>0</v>
      </c>
      <c r="S694" t="n">
        <v>0</v>
      </c>
      <c r="T694" t="n">
        <v>0</v>
      </c>
      <c r="U694" t="n">
        <v>0</v>
      </c>
      <c r="V694" t="n">
        <v>0</v>
      </c>
      <c r="W694" t="n">
        <v>0</v>
      </c>
      <c r="X694" t="n">
        <v>0</v>
      </c>
      <c r="Y694" t="n">
        <v>0</v>
      </c>
      <c r="Z694" t="n">
        <v>0</v>
      </c>
      <c r="AA694" t="n">
        <v>0</v>
      </c>
      <c r="AB694" t="n">
        <v>0</v>
      </c>
      <c r="AC694" t="n">
        <v>1</v>
      </c>
      <c r="AD694" t="n">
        <v>0</v>
      </c>
      <c r="AE694" t="n">
        <v>0</v>
      </c>
      <c r="AF694" t="n">
        <v>0</v>
      </c>
      <c r="AG694" t="n">
        <v>0</v>
      </c>
      <c r="AH694" t="n">
        <v>0</v>
      </c>
      <c r="AI694" t="n">
        <v>1</v>
      </c>
      <c r="AJ694" t="n">
        <v>0</v>
      </c>
      <c r="AK694" t="n">
        <v>0</v>
      </c>
      <c r="AL694" t="n">
        <v>0</v>
      </c>
      <c r="AM694" t="n">
        <v>0</v>
      </c>
      <c r="AN694" t="n">
        <v>0</v>
      </c>
      <c r="AO694" t="n">
        <v>0</v>
      </c>
      <c r="AP694" t="n">
        <v>0</v>
      </c>
      <c r="AQ694" t="n">
        <v>1</v>
      </c>
      <c r="AR694" t="n">
        <v>0</v>
      </c>
      <c r="AS694" t="n">
        <v>0</v>
      </c>
      <c r="AT694" t="n">
        <v>0</v>
      </c>
      <c r="AU694" s="63" t="n">
        <v>30</v>
      </c>
      <c r="AV694" s="64">
        <f>IFERROR(INDEX($B694:$AT694,1,'번호선택_참고표'!$C$55),0)+IFERROR(INDEX($B694:$AT694,1,'번호선택_참고표'!$D$55),0)+IFERROR(INDEX($B694:$AT694,1,'번호선택_참고표'!$E$55),0)+IFERROR(INDEX($B694:$AT694,1,'번호선택_참고표'!$F$55),0)+IFERROR(INDEX($B694:$AT694,1,'번호선택_참고표'!$G$55),0)+IFERROR(INDEX($B694:$AT694,1,'번호선택_참고표'!$H$55),0)</f>
        <v/>
      </c>
      <c r="AW694" s="64">
        <f>IF(OR('번호선택_참고표'!$C$55=$AU694,'번호선택_참고표'!$D$55=$AU694,'번호선택_참고표'!$E$55=$AU694,'번호선택_참고표'!$F$55=$AU694,'번호선택_참고표'!$G$55=$AU694,'번호선택_참고표'!$H$55=$AU694),1,0)</f>
        <v/>
      </c>
      <c r="AX694" s="64">
        <f>IF(AV694=6,6,IF(AND(AV694=5,AW694=1),5,IF(AND(AV694=5,AW694=0),4,IF(AV694=4,3,IF(AV694=3,2,0)))))</f>
        <v/>
      </c>
      <c r="AY694" s="64">
        <f>IF(AV694=6,"1등",IF(AND(AV694=5,AW694=1),"2등",IF(AND(AV694=5,AW694=0),"3등",IF(AV694=4,"4등",IF(AV694=3,"5등","-")))))</f>
        <v/>
      </c>
      <c r="AZ694" s="64">
        <f>AV694*10000+AW694*1000+ROW()</f>
        <v/>
      </c>
      <c r="BB694" s="63" t="inlineStr">
        <is>
          <t>1 6 11 28 34 42</t>
        </is>
      </c>
    </row>
    <row r="695">
      <c r="A695" s="64" t="n">
        <v>694</v>
      </c>
      <c r="B695" t="n">
        <v>0</v>
      </c>
      <c r="C695" t="n">
        <v>0</v>
      </c>
      <c r="D695" t="n">
        <v>0</v>
      </c>
      <c r="E695" t="n">
        <v>0</v>
      </c>
      <c r="F695" t="n">
        <v>0</v>
      </c>
      <c r="G695" t="n">
        <v>0</v>
      </c>
      <c r="H695" t="n">
        <v>1</v>
      </c>
      <c r="I695" t="n">
        <v>0</v>
      </c>
      <c r="J695" t="n">
        <v>0</v>
      </c>
      <c r="K695" t="n">
        <v>0</v>
      </c>
      <c r="L695" t="n">
        <v>0</v>
      </c>
      <c r="M695" t="n">
        <v>0</v>
      </c>
      <c r="N695" t="n">
        <v>0</v>
      </c>
      <c r="O695" t="n">
        <v>0</v>
      </c>
      <c r="P695" t="n">
        <v>1</v>
      </c>
      <c r="Q695" t="n">
        <v>0</v>
      </c>
      <c r="R695" t="n">
        <v>0</v>
      </c>
      <c r="S695" t="n">
        <v>0</v>
      </c>
      <c r="T695" t="n">
        <v>0</v>
      </c>
      <c r="U695" t="n">
        <v>1</v>
      </c>
      <c r="V695" t="n">
        <v>0</v>
      </c>
      <c r="W695" t="n">
        <v>0</v>
      </c>
      <c r="X695" t="n">
        <v>0</v>
      </c>
      <c r="Y695" t="n">
        <v>0</v>
      </c>
      <c r="Z695" t="n">
        <v>1</v>
      </c>
      <c r="AA695" t="n">
        <v>0</v>
      </c>
      <c r="AB695" t="n">
        <v>0</v>
      </c>
      <c r="AC695" t="n">
        <v>0</v>
      </c>
      <c r="AD695" t="n">
        <v>0</v>
      </c>
      <c r="AE695" t="n">
        <v>0</v>
      </c>
      <c r="AF695" t="n">
        <v>0</v>
      </c>
      <c r="AG695" t="n">
        <v>0</v>
      </c>
      <c r="AH695" t="n">
        <v>1</v>
      </c>
      <c r="AI695" t="n">
        <v>0</v>
      </c>
      <c r="AJ695" t="n">
        <v>0</v>
      </c>
      <c r="AK695" t="n">
        <v>0</v>
      </c>
      <c r="AL695" t="n">
        <v>0</v>
      </c>
      <c r="AM695" t="n">
        <v>0</v>
      </c>
      <c r="AN695" t="n">
        <v>0</v>
      </c>
      <c r="AO695" t="n">
        <v>0</v>
      </c>
      <c r="AP695" t="n">
        <v>0</v>
      </c>
      <c r="AQ695" t="n">
        <v>0</v>
      </c>
      <c r="AR695" t="n">
        <v>1</v>
      </c>
      <c r="AS695" t="n">
        <v>0</v>
      </c>
      <c r="AT695" t="n">
        <v>0</v>
      </c>
      <c r="AU695" s="63" t="n">
        <v>12</v>
      </c>
      <c r="AV695" s="64">
        <f>IFERROR(INDEX($B695:$AT695,1,'번호선택_참고표'!$C$55),0)+IFERROR(INDEX($B695:$AT695,1,'번호선택_참고표'!$D$55),0)+IFERROR(INDEX($B695:$AT695,1,'번호선택_참고표'!$E$55),0)+IFERROR(INDEX($B695:$AT695,1,'번호선택_참고표'!$F$55),0)+IFERROR(INDEX($B695:$AT695,1,'번호선택_참고표'!$G$55),0)+IFERROR(INDEX($B695:$AT695,1,'번호선택_참고표'!$H$55),0)</f>
        <v/>
      </c>
      <c r="AW695" s="64">
        <f>IF(OR('번호선택_참고표'!$C$55=$AU695,'번호선택_참고표'!$D$55=$AU695,'번호선택_참고표'!$E$55=$AU695,'번호선택_참고표'!$F$55=$AU695,'번호선택_참고표'!$G$55=$AU695,'번호선택_참고표'!$H$55=$AU695),1,0)</f>
        <v/>
      </c>
      <c r="AX695" s="64">
        <f>IF(AV695=6,6,IF(AND(AV695=5,AW695=1),5,IF(AND(AV695=5,AW695=0),4,IF(AV695=4,3,IF(AV695=3,2,0)))))</f>
        <v/>
      </c>
      <c r="AY695" s="64">
        <f>IF(AV695=6,"1등",IF(AND(AV695=5,AW695=1),"2등",IF(AND(AV695=5,AW695=0),"3등",IF(AV695=4,"4등",IF(AV695=3,"5등","-")))))</f>
        <v/>
      </c>
      <c r="AZ695" s="64">
        <f>AV695*10000+AW695*1000+ROW()</f>
        <v/>
      </c>
      <c r="BB695" s="63" t="inlineStr">
        <is>
          <t>7 15 20 25 33 43</t>
        </is>
      </c>
    </row>
    <row r="696">
      <c r="A696" s="64" t="n">
        <v>695</v>
      </c>
      <c r="B696" t="n">
        <v>0</v>
      </c>
      <c r="C696" t="n">
        <v>0</v>
      </c>
      <c r="D696" t="n">
        <v>0</v>
      </c>
      <c r="E696" t="n">
        <v>1</v>
      </c>
      <c r="F696" t="n">
        <v>0</v>
      </c>
      <c r="G696" t="n">
        <v>0</v>
      </c>
      <c r="H696" t="n">
        <v>0</v>
      </c>
      <c r="I696" t="n">
        <v>0</v>
      </c>
      <c r="J696" t="n">
        <v>0</v>
      </c>
      <c r="K696" t="n">
        <v>0</v>
      </c>
      <c r="L696" t="n">
        <v>0</v>
      </c>
      <c r="M696" t="n">
        <v>0</v>
      </c>
      <c r="N696" t="n">
        <v>0</v>
      </c>
      <c r="O696" t="n">
        <v>0</v>
      </c>
      <c r="P696" t="n">
        <v>0</v>
      </c>
      <c r="Q696" t="n">
        <v>0</v>
      </c>
      <c r="R696" t="n">
        <v>0</v>
      </c>
      <c r="S696" t="n">
        <v>1</v>
      </c>
      <c r="T696" t="n">
        <v>0</v>
      </c>
      <c r="U696" t="n">
        <v>0</v>
      </c>
      <c r="V696" t="n">
        <v>0</v>
      </c>
      <c r="W696" t="n">
        <v>0</v>
      </c>
      <c r="X696" t="n">
        <v>0</v>
      </c>
      <c r="Y696" t="n">
        <v>0</v>
      </c>
      <c r="Z696" t="n">
        <v>0</v>
      </c>
      <c r="AA696" t="n">
        <v>1</v>
      </c>
      <c r="AB696" t="n">
        <v>0</v>
      </c>
      <c r="AC696" t="n">
        <v>0</v>
      </c>
      <c r="AD696" t="n">
        <v>0</v>
      </c>
      <c r="AE696" t="n">
        <v>0</v>
      </c>
      <c r="AF696" t="n">
        <v>0</v>
      </c>
      <c r="AG696" t="n">
        <v>0</v>
      </c>
      <c r="AH696" t="n">
        <v>1</v>
      </c>
      <c r="AI696" t="n">
        <v>1</v>
      </c>
      <c r="AJ696" t="n">
        <v>0</v>
      </c>
      <c r="AK696" t="n">
        <v>0</v>
      </c>
      <c r="AL696" t="n">
        <v>0</v>
      </c>
      <c r="AM696" t="n">
        <v>1</v>
      </c>
      <c r="AN696" t="n">
        <v>0</v>
      </c>
      <c r="AO696" t="n">
        <v>0</v>
      </c>
      <c r="AP696" t="n">
        <v>0</v>
      </c>
      <c r="AQ696" t="n">
        <v>0</v>
      </c>
      <c r="AR696" t="n">
        <v>0</v>
      </c>
      <c r="AS696" t="n">
        <v>0</v>
      </c>
      <c r="AT696" t="n">
        <v>0</v>
      </c>
      <c r="AU696" s="63" t="n">
        <v>14</v>
      </c>
      <c r="AV696" s="64">
        <f>IFERROR(INDEX($B696:$AT696,1,'번호선택_참고표'!$C$55),0)+IFERROR(INDEX($B696:$AT696,1,'번호선택_참고표'!$D$55),0)+IFERROR(INDEX($B696:$AT696,1,'번호선택_참고표'!$E$55),0)+IFERROR(INDEX($B696:$AT696,1,'번호선택_참고표'!$F$55),0)+IFERROR(INDEX($B696:$AT696,1,'번호선택_참고표'!$G$55),0)+IFERROR(INDEX($B696:$AT696,1,'번호선택_참고표'!$H$55),0)</f>
        <v/>
      </c>
      <c r="AW696" s="64">
        <f>IF(OR('번호선택_참고표'!$C$55=$AU696,'번호선택_참고표'!$D$55=$AU696,'번호선택_참고표'!$E$55=$AU696,'번호선택_참고표'!$F$55=$AU696,'번호선택_참고표'!$G$55=$AU696,'번호선택_참고표'!$H$55=$AU696),1,0)</f>
        <v/>
      </c>
      <c r="AX696" s="64">
        <f>IF(AV696=6,6,IF(AND(AV696=5,AW696=1),5,IF(AND(AV696=5,AW696=0),4,IF(AV696=4,3,IF(AV696=3,2,0)))))</f>
        <v/>
      </c>
      <c r="AY696" s="64">
        <f>IF(AV696=6,"1등",IF(AND(AV696=5,AW696=1),"2등",IF(AND(AV696=5,AW696=0),"3등",IF(AV696=4,"4등",IF(AV696=3,"5등","-")))))</f>
        <v/>
      </c>
      <c r="AZ696" s="64">
        <f>AV696*10000+AW696*1000+ROW()</f>
        <v/>
      </c>
      <c r="BB696" s="63" t="inlineStr">
        <is>
          <t>4 18 26 33 34 38</t>
        </is>
      </c>
    </row>
    <row r="697">
      <c r="A697" s="64" t="n">
        <v>696</v>
      </c>
      <c r="B697" t="n">
        <v>1</v>
      </c>
      <c r="C697" t="n">
        <v>0</v>
      </c>
      <c r="D697" t="n">
        <v>0</v>
      </c>
      <c r="E697" t="n">
        <v>0</v>
      </c>
      <c r="F697" t="n">
        <v>0</v>
      </c>
      <c r="G697" t="n">
        <v>0</v>
      </c>
      <c r="H697" t="n">
        <v>1</v>
      </c>
      <c r="I697" t="n">
        <v>0</v>
      </c>
      <c r="J697" t="n">
        <v>0</v>
      </c>
      <c r="K697" t="n">
        <v>0</v>
      </c>
      <c r="L697" t="n">
        <v>0</v>
      </c>
      <c r="M697" t="n">
        <v>0</v>
      </c>
      <c r="N697" t="n">
        <v>0</v>
      </c>
      <c r="O697" t="n">
        <v>0</v>
      </c>
      <c r="P697" t="n">
        <v>0</v>
      </c>
      <c r="Q697" t="n">
        <v>1</v>
      </c>
      <c r="R697" t="n">
        <v>0</v>
      </c>
      <c r="S697" t="n">
        <v>1</v>
      </c>
      <c r="T697" t="n">
        <v>0</v>
      </c>
      <c r="U697" t="n">
        <v>0</v>
      </c>
      <c r="V697" t="n">
        <v>0</v>
      </c>
      <c r="W697" t="n">
        <v>0</v>
      </c>
      <c r="X697" t="n">
        <v>0</v>
      </c>
      <c r="Y697" t="n">
        <v>0</v>
      </c>
      <c r="Z697" t="n">
        <v>0</v>
      </c>
      <c r="AA697" t="n">
        <v>0</v>
      </c>
      <c r="AB697" t="n">
        <v>0</v>
      </c>
      <c r="AC697" t="n">
        <v>0</v>
      </c>
      <c r="AD697" t="n">
        <v>0</v>
      </c>
      <c r="AE697" t="n">
        <v>0</v>
      </c>
      <c r="AF697" t="n">
        <v>0</v>
      </c>
      <c r="AG697" t="n">
        <v>0</v>
      </c>
      <c r="AH697" t="n">
        <v>0</v>
      </c>
      <c r="AI697" t="n">
        <v>1</v>
      </c>
      <c r="AJ697" t="n">
        <v>0</v>
      </c>
      <c r="AK697" t="n">
        <v>0</v>
      </c>
      <c r="AL697" t="n">
        <v>0</v>
      </c>
      <c r="AM697" t="n">
        <v>1</v>
      </c>
      <c r="AN697" t="n">
        <v>0</v>
      </c>
      <c r="AO697" t="n">
        <v>0</v>
      </c>
      <c r="AP697" t="n">
        <v>0</v>
      </c>
      <c r="AQ697" t="n">
        <v>0</v>
      </c>
      <c r="AR697" t="n">
        <v>0</v>
      </c>
      <c r="AS697" t="n">
        <v>0</v>
      </c>
      <c r="AT697" t="n">
        <v>0</v>
      </c>
      <c r="AU697" s="63" t="n">
        <v>21</v>
      </c>
      <c r="AV697" s="64">
        <f>IFERROR(INDEX($B697:$AT697,1,'번호선택_참고표'!$C$55),0)+IFERROR(INDEX($B697:$AT697,1,'번호선택_참고표'!$D$55),0)+IFERROR(INDEX($B697:$AT697,1,'번호선택_참고표'!$E$55),0)+IFERROR(INDEX($B697:$AT697,1,'번호선택_참고표'!$F$55),0)+IFERROR(INDEX($B697:$AT697,1,'번호선택_참고표'!$G$55),0)+IFERROR(INDEX($B697:$AT697,1,'번호선택_참고표'!$H$55),0)</f>
        <v/>
      </c>
      <c r="AW697" s="64">
        <f>IF(OR('번호선택_참고표'!$C$55=$AU697,'번호선택_참고표'!$D$55=$AU697,'번호선택_참고표'!$E$55=$AU697,'번호선택_참고표'!$F$55=$AU697,'번호선택_참고표'!$G$55=$AU697,'번호선택_참고표'!$H$55=$AU697),1,0)</f>
        <v/>
      </c>
      <c r="AX697" s="64">
        <f>IF(AV697=6,6,IF(AND(AV697=5,AW697=1),5,IF(AND(AV697=5,AW697=0),4,IF(AV697=4,3,IF(AV697=3,2,0)))))</f>
        <v/>
      </c>
      <c r="AY697" s="64">
        <f>IF(AV697=6,"1등",IF(AND(AV697=5,AW697=1),"2등",IF(AND(AV697=5,AW697=0),"3등",IF(AV697=4,"4등",IF(AV697=3,"5등","-")))))</f>
        <v/>
      </c>
      <c r="AZ697" s="64">
        <f>AV697*10000+AW697*1000+ROW()</f>
        <v/>
      </c>
      <c r="BB697" s="63" t="inlineStr">
        <is>
          <t>1 7 16 18 34 38</t>
        </is>
      </c>
    </row>
    <row r="698">
      <c r="A698" s="64" t="n">
        <v>697</v>
      </c>
      <c r="B698" t="n">
        <v>0</v>
      </c>
      <c r="C698" t="n">
        <v>1</v>
      </c>
      <c r="D698" t="n">
        <v>0</v>
      </c>
      <c r="E698" t="n">
        <v>0</v>
      </c>
      <c r="F698" t="n">
        <v>1</v>
      </c>
      <c r="G698" t="n">
        <v>0</v>
      </c>
      <c r="H698" t="n">
        <v>0</v>
      </c>
      <c r="I698" t="n">
        <v>1</v>
      </c>
      <c r="J698" t="n">
        <v>0</v>
      </c>
      <c r="K698" t="n">
        <v>0</v>
      </c>
      <c r="L698" t="n">
        <v>1</v>
      </c>
      <c r="M698" t="n">
        <v>0</v>
      </c>
      <c r="N698" t="n">
        <v>0</v>
      </c>
      <c r="O698" t="n">
        <v>0</v>
      </c>
      <c r="P698" t="n">
        <v>0</v>
      </c>
      <c r="Q698" t="n">
        <v>0</v>
      </c>
      <c r="R698" t="n">
        <v>0</v>
      </c>
      <c r="S698" t="n">
        <v>0</v>
      </c>
      <c r="T698" t="n">
        <v>0</v>
      </c>
      <c r="U698" t="n">
        <v>0</v>
      </c>
      <c r="V698" t="n">
        <v>0</v>
      </c>
      <c r="W698" t="n">
        <v>0</v>
      </c>
      <c r="X698" t="n">
        <v>0</v>
      </c>
      <c r="Y698" t="n">
        <v>0</v>
      </c>
      <c r="Z698" t="n">
        <v>0</v>
      </c>
      <c r="AA698" t="n">
        <v>0</v>
      </c>
      <c r="AB698" t="n">
        <v>0</v>
      </c>
      <c r="AC698" t="n">
        <v>0</v>
      </c>
      <c r="AD698" t="n">
        <v>0</v>
      </c>
      <c r="AE698" t="n">
        <v>0</v>
      </c>
      <c r="AF698" t="n">
        <v>0</v>
      </c>
      <c r="AG698" t="n">
        <v>0</v>
      </c>
      <c r="AH698" t="n">
        <v>1</v>
      </c>
      <c r="AI698" t="n">
        <v>0</v>
      </c>
      <c r="AJ698" t="n">
        <v>0</v>
      </c>
      <c r="AK698" t="n">
        <v>0</v>
      </c>
      <c r="AL698" t="n">
        <v>0</v>
      </c>
      <c r="AM698" t="n">
        <v>0</v>
      </c>
      <c r="AN698" t="n">
        <v>1</v>
      </c>
      <c r="AO698" t="n">
        <v>0</v>
      </c>
      <c r="AP698" t="n">
        <v>0</v>
      </c>
      <c r="AQ698" t="n">
        <v>0</v>
      </c>
      <c r="AR698" t="n">
        <v>0</v>
      </c>
      <c r="AS698" t="n">
        <v>0</v>
      </c>
      <c r="AT698" t="n">
        <v>0</v>
      </c>
      <c r="AU698" s="63" t="n">
        <v>31</v>
      </c>
      <c r="AV698" s="64">
        <f>IFERROR(INDEX($B698:$AT698,1,'번호선택_참고표'!$C$55),0)+IFERROR(INDEX($B698:$AT698,1,'번호선택_참고표'!$D$55),0)+IFERROR(INDEX($B698:$AT698,1,'번호선택_참고표'!$E$55),0)+IFERROR(INDEX($B698:$AT698,1,'번호선택_참고표'!$F$55),0)+IFERROR(INDEX($B698:$AT698,1,'번호선택_참고표'!$G$55),0)+IFERROR(INDEX($B698:$AT698,1,'번호선택_참고표'!$H$55),0)</f>
        <v/>
      </c>
      <c r="AW698" s="64">
        <f>IF(OR('번호선택_참고표'!$C$55=$AU698,'번호선택_참고표'!$D$55=$AU698,'번호선택_참고표'!$E$55=$AU698,'번호선택_참고표'!$F$55=$AU698,'번호선택_참고표'!$G$55=$AU698,'번호선택_참고표'!$H$55=$AU698),1,0)</f>
        <v/>
      </c>
      <c r="AX698" s="64">
        <f>IF(AV698=6,6,IF(AND(AV698=5,AW698=1),5,IF(AND(AV698=5,AW698=0),4,IF(AV698=4,3,IF(AV698=3,2,0)))))</f>
        <v/>
      </c>
      <c r="AY698" s="64">
        <f>IF(AV698=6,"1등",IF(AND(AV698=5,AW698=1),"2등",IF(AND(AV698=5,AW698=0),"3등",IF(AV698=4,"4등",IF(AV698=3,"5등","-")))))</f>
        <v/>
      </c>
      <c r="AZ698" s="64">
        <f>AV698*10000+AW698*1000+ROW()</f>
        <v/>
      </c>
      <c r="BB698" s="63" t="inlineStr">
        <is>
          <t>2 5 8 11 33 39</t>
        </is>
      </c>
    </row>
    <row r="699">
      <c r="A699" s="64" t="n">
        <v>698</v>
      </c>
      <c r="B699" t="n">
        <v>0</v>
      </c>
      <c r="C699" t="n">
        <v>0</v>
      </c>
      <c r="D699" t="n">
        <v>1</v>
      </c>
      <c r="E699" t="n">
        <v>0</v>
      </c>
      <c r="F699" t="n">
        <v>0</v>
      </c>
      <c r="G699" t="n">
        <v>0</v>
      </c>
      <c r="H699" t="n">
        <v>0</v>
      </c>
      <c r="I699" t="n">
        <v>0</v>
      </c>
      <c r="J699" t="n">
        <v>0</v>
      </c>
      <c r="K699" t="n">
        <v>0</v>
      </c>
      <c r="L699" t="n">
        <v>1</v>
      </c>
      <c r="M699" t="n">
        <v>0</v>
      </c>
      <c r="N699" t="n">
        <v>1</v>
      </c>
      <c r="O699" t="n">
        <v>0</v>
      </c>
      <c r="P699" t="n">
        <v>0</v>
      </c>
      <c r="Q699" t="n">
        <v>0</v>
      </c>
      <c r="R699" t="n">
        <v>0</v>
      </c>
      <c r="S699" t="n">
        <v>0</v>
      </c>
      <c r="T699" t="n">
        <v>0</v>
      </c>
      <c r="U699" t="n">
        <v>0</v>
      </c>
      <c r="V699" t="n">
        <v>1</v>
      </c>
      <c r="W699" t="n">
        <v>0</v>
      </c>
      <c r="X699" t="n">
        <v>0</v>
      </c>
      <c r="Y699" t="n">
        <v>0</v>
      </c>
      <c r="Z699" t="n">
        <v>0</v>
      </c>
      <c r="AA699" t="n">
        <v>0</v>
      </c>
      <c r="AB699" t="n">
        <v>0</v>
      </c>
      <c r="AC699" t="n">
        <v>0</v>
      </c>
      <c r="AD699" t="n">
        <v>0</v>
      </c>
      <c r="AE699" t="n">
        <v>0</v>
      </c>
      <c r="AF699" t="n">
        <v>0</v>
      </c>
      <c r="AG699" t="n">
        <v>0</v>
      </c>
      <c r="AH699" t="n">
        <v>1</v>
      </c>
      <c r="AI699" t="n">
        <v>0</v>
      </c>
      <c r="AJ699" t="n">
        <v>0</v>
      </c>
      <c r="AK699" t="n">
        <v>0</v>
      </c>
      <c r="AL699" t="n">
        <v>1</v>
      </c>
      <c r="AM699" t="n">
        <v>0</v>
      </c>
      <c r="AN699" t="n">
        <v>0</v>
      </c>
      <c r="AO699" t="n">
        <v>0</v>
      </c>
      <c r="AP699" t="n">
        <v>0</v>
      </c>
      <c r="AQ699" t="n">
        <v>0</v>
      </c>
      <c r="AR699" t="n">
        <v>0</v>
      </c>
      <c r="AS699" t="n">
        <v>0</v>
      </c>
      <c r="AT699" t="n">
        <v>0</v>
      </c>
      <c r="AU699" s="63" t="n">
        <v>18</v>
      </c>
      <c r="AV699" s="64">
        <f>IFERROR(INDEX($B699:$AT699,1,'번호선택_참고표'!$C$55),0)+IFERROR(INDEX($B699:$AT699,1,'번호선택_참고표'!$D$55),0)+IFERROR(INDEX($B699:$AT699,1,'번호선택_참고표'!$E$55),0)+IFERROR(INDEX($B699:$AT699,1,'번호선택_참고표'!$F$55),0)+IFERROR(INDEX($B699:$AT699,1,'번호선택_참고표'!$G$55),0)+IFERROR(INDEX($B699:$AT699,1,'번호선택_참고표'!$H$55),0)</f>
        <v/>
      </c>
      <c r="AW699" s="64">
        <f>IF(OR('번호선택_참고표'!$C$55=$AU699,'번호선택_참고표'!$D$55=$AU699,'번호선택_참고표'!$E$55=$AU699,'번호선택_참고표'!$F$55=$AU699,'번호선택_참고표'!$G$55=$AU699,'번호선택_참고표'!$H$55=$AU699),1,0)</f>
        <v/>
      </c>
      <c r="AX699" s="64">
        <f>IF(AV699=6,6,IF(AND(AV699=5,AW699=1),5,IF(AND(AV699=5,AW699=0),4,IF(AV699=4,3,IF(AV699=3,2,0)))))</f>
        <v/>
      </c>
      <c r="AY699" s="64">
        <f>IF(AV699=6,"1등",IF(AND(AV699=5,AW699=1),"2등",IF(AND(AV699=5,AW699=0),"3등",IF(AV699=4,"4등",IF(AV699=3,"5등","-")))))</f>
        <v/>
      </c>
      <c r="AZ699" s="64">
        <f>AV699*10000+AW699*1000+ROW()</f>
        <v/>
      </c>
      <c r="BB699" s="63" t="inlineStr">
        <is>
          <t>3 11 13 21 33 37</t>
        </is>
      </c>
    </row>
    <row r="700">
      <c r="A700" s="64" t="n">
        <v>699</v>
      </c>
      <c r="B700" t="n">
        <v>0</v>
      </c>
      <c r="C700" t="n">
        <v>0</v>
      </c>
      <c r="D700" t="n">
        <v>0</v>
      </c>
      <c r="E700" t="n">
        <v>1</v>
      </c>
      <c r="F700" t="n">
        <v>1</v>
      </c>
      <c r="G700" t="n">
        <v>0</v>
      </c>
      <c r="H700" t="n">
        <v>0</v>
      </c>
      <c r="I700" t="n">
        <v>1</v>
      </c>
      <c r="J700" t="n">
        <v>0</v>
      </c>
      <c r="K700" t="n">
        <v>0</v>
      </c>
      <c r="L700" t="n">
        <v>0</v>
      </c>
      <c r="M700" t="n">
        <v>0</v>
      </c>
      <c r="N700" t="n">
        <v>0</v>
      </c>
      <c r="O700" t="n">
        <v>0</v>
      </c>
      <c r="P700" t="n">
        <v>0</v>
      </c>
      <c r="Q700" t="n">
        <v>1</v>
      </c>
      <c r="R700" t="n">
        <v>0</v>
      </c>
      <c r="S700" t="n">
        <v>0</v>
      </c>
      <c r="T700" t="n">
        <v>0</v>
      </c>
      <c r="U700" t="n">
        <v>0</v>
      </c>
      <c r="V700" t="n">
        <v>1</v>
      </c>
      <c r="W700" t="n">
        <v>0</v>
      </c>
      <c r="X700" t="n">
        <v>0</v>
      </c>
      <c r="Y700" t="n">
        <v>0</v>
      </c>
      <c r="Z700" t="n">
        <v>0</v>
      </c>
      <c r="AA700" t="n">
        <v>0</v>
      </c>
      <c r="AB700" t="n">
        <v>0</v>
      </c>
      <c r="AC700" t="n">
        <v>0</v>
      </c>
      <c r="AD700" t="n">
        <v>1</v>
      </c>
      <c r="AE700" t="n">
        <v>0</v>
      </c>
      <c r="AF700" t="n">
        <v>0</v>
      </c>
      <c r="AG700" t="n">
        <v>0</v>
      </c>
      <c r="AH700" t="n">
        <v>0</v>
      </c>
      <c r="AI700" t="n">
        <v>0</v>
      </c>
      <c r="AJ700" t="n">
        <v>0</v>
      </c>
      <c r="AK700" t="n">
        <v>0</v>
      </c>
      <c r="AL700" t="n">
        <v>0</v>
      </c>
      <c r="AM700" t="n">
        <v>0</v>
      </c>
      <c r="AN700" t="n">
        <v>0</v>
      </c>
      <c r="AO700" t="n">
        <v>0</v>
      </c>
      <c r="AP700" t="n">
        <v>0</v>
      </c>
      <c r="AQ700" t="n">
        <v>0</v>
      </c>
      <c r="AR700" t="n">
        <v>0</v>
      </c>
      <c r="AS700" t="n">
        <v>0</v>
      </c>
      <c r="AT700" t="n">
        <v>0</v>
      </c>
      <c r="AU700" s="63" t="n">
        <v>3</v>
      </c>
      <c r="AV700" s="64">
        <f>IFERROR(INDEX($B700:$AT700,1,'번호선택_참고표'!$C$55),0)+IFERROR(INDEX($B700:$AT700,1,'번호선택_참고표'!$D$55),0)+IFERROR(INDEX($B700:$AT700,1,'번호선택_참고표'!$E$55),0)+IFERROR(INDEX($B700:$AT700,1,'번호선택_참고표'!$F$55),0)+IFERROR(INDEX($B700:$AT700,1,'번호선택_참고표'!$G$55),0)+IFERROR(INDEX($B700:$AT700,1,'번호선택_참고표'!$H$55),0)</f>
        <v/>
      </c>
      <c r="AW700" s="64">
        <f>IF(OR('번호선택_참고표'!$C$55=$AU700,'번호선택_참고표'!$D$55=$AU700,'번호선택_참고표'!$E$55=$AU700,'번호선택_참고표'!$F$55=$AU700,'번호선택_참고표'!$G$55=$AU700,'번호선택_참고표'!$H$55=$AU700),1,0)</f>
        <v/>
      </c>
      <c r="AX700" s="64">
        <f>IF(AV700=6,6,IF(AND(AV700=5,AW700=1),5,IF(AND(AV700=5,AW700=0),4,IF(AV700=4,3,IF(AV700=3,2,0)))))</f>
        <v/>
      </c>
      <c r="AY700" s="64">
        <f>IF(AV700=6,"1등",IF(AND(AV700=5,AW700=1),"2등",IF(AND(AV700=5,AW700=0),"3등",IF(AV700=4,"4등",IF(AV700=3,"5등","-")))))</f>
        <v/>
      </c>
      <c r="AZ700" s="64">
        <f>AV700*10000+AW700*1000+ROW()</f>
        <v/>
      </c>
      <c r="BB700" s="63" t="inlineStr">
        <is>
          <t>4 5 8 16 21 29</t>
        </is>
      </c>
    </row>
    <row r="701">
      <c r="A701" s="64" t="n">
        <v>700</v>
      </c>
      <c r="B701" t="n">
        <v>0</v>
      </c>
      <c r="C701" t="n">
        <v>0</v>
      </c>
      <c r="D701" t="n">
        <v>0</v>
      </c>
      <c r="E701" t="n">
        <v>0</v>
      </c>
      <c r="F701" t="n">
        <v>0</v>
      </c>
      <c r="G701" t="n">
        <v>0</v>
      </c>
      <c r="H701" t="n">
        <v>0</v>
      </c>
      <c r="I701" t="n">
        <v>0</v>
      </c>
      <c r="J701" t="n">
        <v>0</v>
      </c>
      <c r="K701" t="n">
        <v>0</v>
      </c>
      <c r="L701" t="n">
        <v>1</v>
      </c>
      <c r="M701" t="n">
        <v>0</v>
      </c>
      <c r="N701" t="n">
        <v>0</v>
      </c>
      <c r="O701" t="n">
        <v>0</v>
      </c>
      <c r="P701" t="n">
        <v>0</v>
      </c>
      <c r="Q701" t="n">
        <v>0</v>
      </c>
      <c r="R701" t="n">
        <v>0</v>
      </c>
      <c r="S701" t="n">
        <v>0</v>
      </c>
      <c r="T701" t="n">
        <v>0</v>
      </c>
      <c r="U701" t="n">
        <v>0</v>
      </c>
      <c r="V701" t="n">
        <v>0</v>
      </c>
      <c r="W701" t="n">
        <v>0</v>
      </c>
      <c r="X701" t="n">
        <v>1</v>
      </c>
      <c r="Y701" t="n">
        <v>0</v>
      </c>
      <c r="Z701" t="n">
        <v>0</v>
      </c>
      <c r="AA701" t="n">
        <v>0</v>
      </c>
      <c r="AB701" t="n">
        <v>0</v>
      </c>
      <c r="AC701" t="n">
        <v>1</v>
      </c>
      <c r="AD701" t="n">
        <v>1</v>
      </c>
      <c r="AE701" t="n">
        <v>1</v>
      </c>
      <c r="AF701" t="n">
        <v>0</v>
      </c>
      <c r="AG701" t="n">
        <v>0</v>
      </c>
      <c r="AH701" t="n">
        <v>0</v>
      </c>
      <c r="AI701" t="n">
        <v>0</v>
      </c>
      <c r="AJ701" t="n">
        <v>0</v>
      </c>
      <c r="AK701" t="n">
        <v>0</v>
      </c>
      <c r="AL701" t="n">
        <v>0</v>
      </c>
      <c r="AM701" t="n">
        <v>0</v>
      </c>
      <c r="AN701" t="n">
        <v>0</v>
      </c>
      <c r="AO701" t="n">
        <v>0</v>
      </c>
      <c r="AP701" t="n">
        <v>0</v>
      </c>
      <c r="AQ701" t="n">
        <v>0</v>
      </c>
      <c r="AR701" t="n">
        <v>0</v>
      </c>
      <c r="AS701" t="n">
        <v>1</v>
      </c>
      <c r="AT701" t="n">
        <v>0</v>
      </c>
      <c r="AU701" s="63" t="n">
        <v>13</v>
      </c>
      <c r="AV701" s="64">
        <f>IFERROR(INDEX($B701:$AT701,1,'번호선택_참고표'!$C$55),0)+IFERROR(INDEX($B701:$AT701,1,'번호선택_참고표'!$D$55),0)+IFERROR(INDEX($B701:$AT701,1,'번호선택_참고표'!$E$55),0)+IFERROR(INDEX($B701:$AT701,1,'번호선택_참고표'!$F$55),0)+IFERROR(INDEX($B701:$AT701,1,'번호선택_참고표'!$G$55),0)+IFERROR(INDEX($B701:$AT701,1,'번호선택_참고표'!$H$55),0)</f>
        <v/>
      </c>
      <c r="AW701" s="64">
        <f>IF(OR('번호선택_참고표'!$C$55=$AU701,'번호선택_참고표'!$D$55=$AU701,'번호선택_참고표'!$E$55=$AU701,'번호선택_참고표'!$F$55=$AU701,'번호선택_참고표'!$G$55=$AU701,'번호선택_참고표'!$H$55=$AU701),1,0)</f>
        <v/>
      </c>
      <c r="AX701" s="64">
        <f>IF(AV701=6,6,IF(AND(AV701=5,AW701=1),5,IF(AND(AV701=5,AW701=0),4,IF(AV701=4,3,IF(AV701=3,2,0)))))</f>
        <v/>
      </c>
      <c r="AY701" s="64">
        <f>IF(AV701=6,"1등",IF(AND(AV701=5,AW701=1),"2등",IF(AND(AV701=5,AW701=0),"3등",IF(AV701=4,"4등",IF(AV701=3,"5등","-")))))</f>
        <v/>
      </c>
      <c r="AZ701" s="64">
        <f>AV701*10000+AW701*1000+ROW()</f>
        <v/>
      </c>
      <c r="BB701" s="63" t="inlineStr">
        <is>
          <t>11 23 28 29 30 44</t>
        </is>
      </c>
    </row>
    <row r="702">
      <c r="A702" s="64" t="n">
        <v>701</v>
      </c>
      <c r="B702" t="n">
        <v>0</v>
      </c>
      <c r="C702" t="n">
        <v>0</v>
      </c>
      <c r="D702" t="n">
        <v>1</v>
      </c>
      <c r="E702" t="n">
        <v>0</v>
      </c>
      <c r="F702" t="n">
        <v>0</v>
      </c>
      <c r="G702" t="n">
        <v>0</v>
      </c>
      <c r="H702" t="n">
        <v>0</v>
      </c>
      <c r="I702" t="n">
        <v>0</v>
      </c>
      <c r="J702" t="n">
        <v>0</v>
      </c>
      <c r="K702" t="n">
        <v>1</v>
      </c>
      <c r="L702" t="n">
        <v>0</v>
      </c>
      <c r="M702" t="n">
        <v>0</v>
      </c>
      <c r="N702" t="n">
        <v>0</v>
      </c>
      <c r="O702" t="n">
        <v>1</v>
      </c>
      <c r="P702" t="n">
        <v>0</v>
      </c>
      <c r="Q702" t="n">
        <v>1</v>
      </c>
      <c r="R702" t="n">
        <v>0</v>
      </c>
      <c r="S702" t="n">
        <v>0</v>
      </c>
      <c r="T702" t="n">
        <v>0</v>
      </c>
      <c r="U702" t="n">
        <v>0</v>
      </c>
      <c r="V702" t="n">
        <v>0</v>
      </c>
      <c r="W702" t="n">
        <v>0</v>
      </c>
      <c r="X702" t="n">
        <v>0</v>
      </c>
      <c r="Y702" t="n">
        <v>0</v>
      </c>
      <c r="Z702" t="n">
        <v>0</v>
      </c>
      <c r="AA702" t="n">
        <v>0</v>
      </c>
      <c r="AB702" t="n">
        <v>0</v>
      </c>
      <c r="AC702" t="n">
        <v>0</v>
      </c>
      <c r="AD702" t="n">
        <v>0</v>
      </c>
      <c r="AE702" t="n">
        <v>0</v>
      </c>
      <c r="AF702" t="n">
        <v>0</v>
      </c>
      <c r="AG702" t="n">
        <v>0</v>
      </c>
      <c r="AH702" t="n">
        <v>0</v>
      </c>
      <c r="AI702" t="n">
        <v>0</v>
      </c>
      <c r="AJ702" t="n">
        <v>0</v>
      </c>
      <c r="AK702" t="n">
        <v>1</v>
      </c>
      <c r="AL702" t="n">
        <v>0</v>
      </c>
      <c r="AM702" t="n">
        <v>1</v>
      </c>
      <c r="AN702" t="n">
        <v>0</v>
      </c>
      <c r="AO702" t="n">
        <v>0</v>
      </c>
      <c r="AP702" t="n">
        <v>0</v>
      </c>
      <c r="AQ702" t="n">
        <v>0</v>
      </c>
      <c r="AR702" t="n">
        <v>0</v>
      </c>
      <c r="AS702" t="n">
        <v>0</v>
      </c>
      <c r="AT702" t="n">
        <v>0</v>
      </c>
      <c r="AU702" s="63" t="n">
        <v>35</v>
      </c>
      <c r="AV702" s="64">
        <f>IFERROR(INDEX($B702:$AT702,1,'번호선택_참고표'!$C$55),0)+IFERROR(INDEX($B702:$AT702,1,'번호선택_참고표'!$D$55),0)+IFERROR(INDEX($B702:$AT702,1,'번호선택_참고표'!$E$55),0)+IFERROR(INDEX($B702:$AT702,1,'번호선택_참고표'!$F$55),0)+IFERROR(INDEX($B702:$AT702,1,'번호선택_참고표'!$G$55),0)+IFERROR(INDEX($B702:$AT702,1,'번호선택_참고표'!$H$55),0)</f>
        <v/>
      </c>
      <c r="AW702" s="64">
        <f>IF(OR('번호선택_참고표'!$C$55=$AU702,'번호선택_참고표'!$D$55=$AU702,'번호선택_참고표'!$E$55=$AU702,'번호선택_참고표'!$F$55=$AU702,'번호선택_참고표'!$G$55=$AU702,'번호선택_참고표'!$H$55=$AU702),1,0)</f>
        <v/>
      </c>
      <c r="AX702" s="64">
        <f>IF(AV702=6,6,IF(AND(AV702=5,AW702=1),5,IF(AND(AV702=5,AW702=0),4,IF(AV702=4,3,IF(AV702=3,2,0)))))</f>
        <v/>
      </c>
      <c r="AY702" s="64">
        <f>IF(AV702=6,"1등",IF(AND(AV702=5,AW702=1),"2등",IF(AND(AV702=5,AW702=0),"3등",IF(AV702=4,"4등",IF(AV702=3,"5등","-")))))</f>
        <v/>
      </c>
      <c r="AZ702" s="64">
        <f>AV702*10000+AW702*1000+ROW()</f>
        <v/>
      </c>
      <c r="BB702" s="63" t="inlineStr">
        <is>
          <t>3 10 14 16 36 38</t>
        </is>
      </c>
    </row>
    <row r="703">
      <c r="A703" s="64" t="n">
        <v>702</v>
      </c>
      <c r="B703" t="n">
        <v>0</v>
      </c>
      <c r="C703" t="n">
        <v>0</v>
      </c>
      <c r="D703" t="n">
        <v>1</v>
      </c>
      <c r="E703" t="n">
        <v>0</v>
      </c>
      <c r="F703" t="n">
        <v>0</v>
      </c>
      <c r="G703" t="n">
        <v>0</v>
      </c>
      <c r="H703" t="n">
        <v>0</v>
      </c>
      <c r="I703" t="n">
        <v>0</v>
      </c>
      <c r="J703" t="n">
        <v>0</v>
      </c>
      <c r="K703" t="n">
        <v>0</v>
      </c>
      <c r="L703" t="n">
        <v>0</v>
      </c>
      <c r="M703" t="n">
        <v>0</v>
      </c>
      <c r="N703" t="n">
        <v>1</v>
      </c>
      <c r="O703" t="n">
        <v>0</v>
      </c>
      <c r="P703" t="n">
        <v>0</v>
      </c>
      <c r="Q703" t="n">
        <v>1</v>
      </c>
      <c r="R703" t="n">
        <v>0</v>
      </c>
      <c r="S703" t="n">
        <v>0</v>
      </c>
      <c r="T703" t="n">
        <v>0</v>
      </c>
      <c r="U703" t="n">
        <v>0</v>
      </c>
      <c r="V703" t="n">
        <v>0</v>
      </c>
      <c r="W703" t="n">
        <v>0</v>
      </c>
      <c r="X703" t="n">
        <v>0</v>
      </c>
      <c r="Y703" t="n">
        <v>1</v>
      </c>
      <c r="Z703" t="n">
        <v>0</v>
      </c>
      <c r="AA703" t="n">
        <v>1</v>
      </c>
      <c r="AB703" t="n">
        <v>0</v>
      </c>
      <c r="AC703" t="n">
        <v>0</v>
      </c>
      <c r="AD703" t="n">
        <v>1</v>
      </c>
      <c r="AE703" t="n">
        <v>0</v>
      </c>
      <c r="AF703" t="n">
        <v>0</v>
      </c>
      <c r="AG703" t="n">
        <v>0</v>
      </c>
      <c r="AH703" t="n">
        <v>0</v>
      </c>
      <c r="AI703" t="n">
        <v>0</v>
      </c>
      <c r="AJ703" t="n">
        <v>0</v>
      </c>
      <c r="AK703" t="n">
        <v>0</v>
      </c>
      <c r="AL703" t="n">
        <v>0</v>
      </c>
      <c r="AM703" t="n">
        <v>0</v>
      </c>
      <c r="AN703" t="n">
        <v>0</v>
      </c>
      <c r="AO703" t="n">
        <v>0</v>
      </c>
      <c r="AP703" t="n">
        <v>0</v>
      </c>
      <c r="AQ703" t="n">
        <v>0</v>
      </c>
      <c r="AR703" t="n">
        <v>0</v>
      </c>
      <c r="AS703" t="n">
        <v>0</v>
      </c>
      <c r="AT703" t="n">
        <v>0</v>
      </c>
      <c r="AU703" s="63" t="n">
        <v>9</v>
      </c>
      <c r="AV703" s="64">
        <f>IFERROR(INDEX($B703:$AT703,1,'번호선택_참고표'!$C$55),0)+IFERROR(INDEX($B703:$AT703,1,'번호선택_참고표'!$D$55),0)+IFERROR(INDEX($B703:$AT703,1,'번호선택_참고표'!$E$55),0)+IFERROR(INDEX($B703:$AT703,1,'번호선택_참고표'!$F$55),0)+IFERROR(INDEX($B703:$AT703,1,'번호선택_참고표'!$G$55),0)+IFERROR(INDEX($B703:$AT703,1,'번호선택_참고표'!$H$55),0)</f>
        <v/>
      </c>
      <c r="AW703" s="64">
        <f>IF(OR('번호선택_참고표'!$C$55=$AU703,'번호선택_참고표'!$D$55=$AU703,'번호선택_참고표'!$E$55=$AU703,'번호선택_참고표'!$F$55=$AU703,'번호선택_참고표'!$G$55=$AU703,'번호선택_참고표'!$H$55=$AU703),1,0)</f>
        <v/>
      </c>
      <c r="AX703" s="64">
        <f>IF(AV703=6,6,IF(AND(AV703=5,AW703=1),5,IF(AND(AV703=5,AW703=0),4,IF(AV703=4,3,IF(AV703=3,2,0)))))</f>
        <v/>
      </c>
      <c r="AY703" s="64">
        <f>IF(AV703=6,"1등",IF(AND(AV703=5,AW703=1),"2등",IF(AND(AV703=5,AW703=0),"3등",IF(AV703=4,"4등",IF(AV703=3,"5등","-")))))</f>
        <v/>
      </c>
      <c r="AZ703" s="64">
        <f>AV703*10000+AW703*1000+ROW()</f>
        <v/>
      </c>
      <c r="BB703" s="63" t="inlineStr">
        <is>
          <t>3 13 16 24 26 29</t>
        </is>
      </c>
    </row>
    <row r="704">
      <c r="A704" s="64" t="n">
        <v>703</v>
      </c>
      <c r="B704" t="n">
        <v>0</v>
      </c>
      <c r="C704" t="n">
        <v>0</v>
      </c>
      <c r="D704" t="n">
        <v>0</v>
      </c>
      <c r="E704" t="n">
        <v>0</v>
      </c>
      <c r="F704" t="n">
        <v>0</v>
      </c>
      <c r="G704" t="n">
        <v>0</v>
      </c>
      <c r="H704" t="n">
        <v>0</v>
      </c>
      <c r="I704" t="n">
        <v>0</v>
      </c>
      <c r="J704" t="n">
        <v>0</v>
      </c>
      <c r="K704" t="n">
        <v>1</v>
      </c>
      <c r="L704" t="n">
        <v>0</v>
      </c>
      <c r="M704" t="n">
        <v>0</v>
      </c>
      <c r="N704" t="n">
        <v>0</v>
      </c>
      <c r="O704" t="n">
        <v>0</v>
      </c>
      <c r="P704" t="n">
        <v>0</v>
      </c>
      <c r="Q704" t="n">
        <v>0</v>
      </c>
      <c r="R704" t="n">
        <v>0</v>
      </c>
      <c r="S704" t="n">
        <v>0</v>
      </c>
      <c r="T704" t="n">
        <v>0</v>
      </c>
      <c r="U704" t="n">
        <v>0</v>
      </c>
      <c r="V704" t="n">
        <v>0</v>
      </c>
      <c r="W704" t="n">
        <v>0</v>
      </c>
      <c r="X704" t="n">
        <v>0</v>
      </c>
      <c r="Y704" t="n">
        <v>0</v>
      </c>
      <c r="Z704" t="n">
        <v>0</v>
      </c>
      <c r="AA704" t="n">
        <v>0</v>
      </c>
      <c r="AB704" t="n">
        <v>0</v>
      </c>
      <c r="AC704" t="n">
        <v>1</v>
      </c>
      <c r="AD704" t="n">
        <v>0</v>
      </c>
      <c r="AE704" t="n">
        <v>0</v>
      </c>
      <c r="AF704" t="n">
        <v>1</v>
      </c>
      <c r="AG704" t="n">
        <v>0</v>
      </c>
      <c r="AH704" t="n">
        <v>1</v>
      </c>
      <c r="AI704" t="n">
        <v>0</v>
      </c>
      <c r="AJ704" t="n">
        <v>0</v>
      </c>
      <c r="AK704" t="n">
        <v>0</v>
      </c>
      <c r="AL704" t="n">
        <v>0</v>
      </c>
      <c r="AM704" t="n">
        <v>0</v>
      </c>
      <c r="AN704" t="n">
        <v>0</v>
      </c>
      <c r="AO704" t="n">
        <v>0</v>
      </c>
      <c r="AP704" t="n">
        <v>1</v>
      </c>
      <c r="AQ704" t="n">
        <v>0</v>
      </c>
      <c r="AR704" t="n">
        <v>0</v>
      </c>
      <c r="AS704" t="n">
        <v>1</v>
      </c>
      <c r="AT704" t="n">
        <v>0</v>
      </c>
      <c r="AU704" s="63" t="n">
        <v>21</v>
      </c>
      <c r="AV704" s="64">
        <f>IFERROR(INDEX($B704:$AT704,1,'번호선택_참고표'!$C$55),0)+IFERROR(INDEX($B704:$AT704,1,'번호선택_참고표'!$D$55),0)+IFERROR(INDEX($B704:$AT704,1,'번호선택_참고표'!$E$55),0)+IFERROR(INDEX($B704:$AT704,1,'번호선택_참고표'!$F$55),0)+IFERROR(INDEX($B704:$AT704,1,'번호선택_참고표'!$G$55),0)+IFERROR(INDEX($B704:$AT704,1,'번호선택_참고표'!$H$55),0)</f>
        <v/>
      </c>
      <c r="AW704" s="64">
        <f>IF(OR('번호선택_참고표'!$C$55=$AU704,'번호선택_참고표'!$D$55=$AU704,'번호선택_참고표'!$E$55=$AU704,'번호선택_참고표'!$F$55=$AU704,'번호선택_참고표'!$G$55=$AU704,'번호선택_참고표'!$H$55=$AU704),1,0)</f>
        <v/>
      </c>
      <c r="AX704" s="64">
        <f>IF(AV704=6,6,IF(AND(AV704=5,AW704=1),5,IF(AND(AV704=5,AW704=0),4,IF(AV704=4,3,IF(AV704=3,2,0)))))</f>
        <v/>
      </c>
      <c r="AY704" s="64">
        <f>IF(AV704=6,"1등",IF(AND(AV704=5,AW704=1),"2등",IF(AND(AV704=5,AW704=0),"3등",IF(AV704=4,"4등",IF(AV704=3,"5등","-")))))</f>
        <v/>
      </c>
      <c r="AZ704" s="64">
        <f>AV704*10000+AW704*1000+ROW()</f>
        <v/>
      </c>
      <c r="BB704" s="63" t="inlineStr">
        <is>
          <t>10 28 31 33 41 44</t>
        </is>
      </c>
    </row>
    <row r="705">
      <c r="A705" s="64" t="n">
        <v>704</v>
      </c>
      <c r="B705" t="n">
        <v>1</v>
      </c>
      <c r="C705" t="n">
        <v>0</v>
      </c>
      <c r="D705" t="n">
        <v>0</v>
      </c>
      <c r="E705" t="n">
        <v>1</v>
      </c>
      <c r="F705" t="n">
        <v>0</v>
      </c>
      <c r="G705" t="n">
        <v>0</v>
      </c>
      <c r="H705" t="n">
        <v>0</v>
      </c>
      <c r="I705" t="n">
        <v>1</v>
      </c>
      <c r="J705" t="n">
        <v>0</v>
      </c>
      <c r="K705" t="n">
        <v>0</v>
      </c>
      <c r="L705" t="n">
        <v>0</v>
      </c>
      <c r="M705" t="n">
        <v>0</v>
      </c>
      <c r="N705" t="n">
        <v>0</v>
      </c>
      <c r="O705" t="n">
        <v>0</v>
      </c>
      <c r="P705" t="n">
        <v>0</v>
      </c>
      <c r="Q705" t="n">
        <v>0</v>
      </c>
      <c r="R705" t="n">
        <v>0</v>
      </c>
      <c r="S705" t="n">
        <v>0</v>
      </c>
      <c r="T705" t="n">
        <v>0</v>
      </c>
      <c r="U705" t="n">
        <v>0</v>
      </c>
      <c r="V705" t="n">
        <v>0</v>
      </c>
      <c r="W705" t="n">
        <v>0</v>
      </c>
      <c r="X705" t="n">
        <v>1</v>
      </c>
      <c r="Y705" t="n">
        <v>0</v>
      </c>
      <c r="Z705" t="n">
        <v>0</v>
      </c>
      <c r="AA705" t="n">
        <v>0</v>
      </c>
      <c r="AB705" t="n">
        <v>0</v>
      </c>
      <c r="AC705" t="n">
        <v>0</v>
      </c>
      <c r="AD705" t="n">
        <v>0</v>
      </c>
      <c r="AE705" t="n">
        <v>0</v>
      </c>
      <c r="AF705" t="n">
        <v>0</v>
      </c>
      <c r="AG705" t="n">
        <v>0</v>
      </c>
      <c r="AH705" t="n">
        <v>1</v>
      </c>
      <c r="AI705" t="n">
        <v>0</v>
      </c>
      <c r="AJ705" t="n">
        <v>0</v>
      </c>
      <c r="AK705" t="n">
        <v>0</v>
      </c>
      <c r="AL705" t="n">
        <v>0</v>
      </c>
      <c r="AM705" t="n">
        <v>0</v>
      </c>
      <c r="AN705" t="n">
        <v>0</v>
      </c>
      <c r="AO705" t="n">
        <v>0</v>
      </c>
      <c r="AP705" t="n">
        <v>0</v>
      </c>
      <c r="AQ705" t="n">
        <v>1</v>
      </c>
      <c r="AR705" t="n">
        <v>0</v>
      </c>
      <c r="AS705" t="n">
        <v>0</v>
      </c>
      <c r="AT705" t="n">
        <v>0</v>
      </c>
      <c r="AU705" s="63" t="n">
        <v>45</v>
      </c>
      <c r="AV705" s="64">
        <f>IFERROR(INDEX($B705:$AT705,1,'번호선택_참고표'!$C$55),0)+IFERROR(INDEX($B705:$AT705,1,'번호선택_참고표'!$D$55),0)+IFERROR(INDEX($B705:$AT705,1,'번호선택_참고표'!$E$55),0)+IFERROR(INDEX($B705:$AT705,1,'번호선택_참고표'!$F$55),0)+IFERROR(INDEX($B705:$AT705,1,'번호선택_참고표'!$G$55),0)+IFERROR(INDEX($B705:$AT705,1,'번호선택_참고표'!$H$55),0)</f>
        <v/>
      </c>
      <c r="AW705" s="64">
        <f>IF(OR('번호선택_참고표'!$C$55=$AU705,'번호선택_참고표'!$D$55=$AU705,'번호선택_참고표'!$E$55=$AU705,'번호선택_참고표'!$F$55=$AU705,'번호선택_참고표'!$G$55=$AU705,'번호선택_참고표'!$H$55=$AU705),1,0)</f>
        <v/>
      </c>
      <c r="AX705" s="64">
        <f>IF(AV705=6,6,IF(AND(AV705=5,AW705=1),5,IF(AND(AV705=5,AW705=0),4,IF(AV705=4,3,IF(AV705=3,2,0)))))</f>
        <v/>
      </c>
      <c r="AY705" s="64">
        <f>IF(AV705=6,"1등",IF(AND(AV705=5,AW705=1),"2등",IF(AND(AV705=5,AW705=0),"3등",IF(AV705=4,"4등",IF(AV705=3,"5등","-")))))</f>
        <v/>
      </c>
      <c r="AZ705" s="64">
        <f>AV705*10000+AW705*1000+ROW()</f>
        <v/>
      </c>
      <c r="BB705" s="63" t="inlineStr">
        <is>
          <t>1 4 8 23 33 42</t>
        </is>
      </c>
    </row>
    <row r="706">
      <c r="A706" s="64" t="n">
        <v>705</v>
      </c>
      <c r="B706" t="n">
        <v>1</v>
      </c>
      <c r="C706" t="n">
        <v>0</v>
      </c>
      <c r="D706" t="n">
        <v>0</v>
      </c>
      <c r="E706" t="n">
        <v>0</v>
      </c>
      <c r="F706" t="n">
        <v>0</v>
      </c>
      <c r="G706" t="n">
        <v>1</v>
      </c>
      <c r="H706" t="n">
        <v>0</v>
      </c>
      <c r="I706" t="n">
        <v>0</v>
      </c>
      <c r="J706" t="n">
        <v>0</v>
      </c>
      <c r="K706" t="n">
        <v>0</v>
      </c>
      <c r="L706" t="n">
        <v>0</v>
      </c>
      <c r="M706" t="n">
        <v>0</v>
      </c>
      <c r="N706" t="n">
        <v>0</v>
      </c>
      <c r="O706" t="n">
        <v>0</v>
      </c>
      <c r="P706" t="n">
        <v>0</v>
      </c>
      <c r="Q706" t="n">
        <v>0</v>
      </c>
      <c r="R706" t="n">
        <v>1</v>
      </c>
      <c r="S706" t="n">
        <v>0</v>
      </c>
      <c r="T706" t="n">
        <v>0</v>
      </c>
      <c r="U706" t="n">
        <v>0</v>
      </c>
      <c r="V706" t="n">
        <v>0</v>
      </c>
      <c r="W706" t="n">
        <v>1</v>
      </c>
      <c r="X706" t="n">
        <v>0</v>
      </c>
      <c r="Y706" t="n">
        <v>0</v>
      </c>
      <c r="Z706" t="n">
        <v>0</v>
      </c>
      <c r="AA706" t="n">
        <v>0</v>
      </c>
      <c r="AB706" t="n">
        <v>0</v>
      </c>
      <c r="AC706" t="n">
        <v>1</v>
      </c>
      <c r="AD706" t="n">
        <v>0</v>
      </c>
      <c r="AE706" t="n">
        <v>0</v>
      </c>
      <c r="AF706" t="n">
        <v>0</v>
      </c>
      <c r="AG706" t="n">
        <v>0</v>
      </c>
      <c r="AH706" t="n">
        <v>0</v>
      </c>
      <c r="AI706" t="n">
        <v>0</v>
      </c>
      <c r="AJ706" t="n">
        <v>0</v>
      </c>
      <c r="AK706" t="n">
        <v>0</v>
      </c>
      <c r="AL706" t="n">
        <v>0</v>
      </c>
      <c r="AM706" t="n">
        <v>0</v>
      </c>
      <c r="AN706" t="n">
        <v>0</v>
      </c>
      <c r="AO706" t="n">
        <v>0</v>
      </c>
      <c r="AP706" t="n">
        <v>0</v>
      </c>
      <c r="AQ706" t="n">
        <v>0</v>
      </c>
      <c r="AR706" t="n">
        <v>0</v>
      </c>
      <c r="AS706" t="n">
        <v>0</v>
      </c>
      <c r="AT706" t="n">
        <v>1</v>
      </c>
      <c r="AU706" s="63" t="n">
        <v>23</v>
      </c>
      <c r="AV706" s="64">
        <f>IFERROR(INDEX($B706:$AT706,1,'번호선택_참고표'!$C$55),0)+IFERROR(INDEX($B706:$AT706,1,'번호선택_참고표'!$D$55),0)+IFERROR(INDEX($B706:$AT706,1,'번호선택_참고표'!$E$55),0)+IFERROR(INDEX($B706:$AT706,1,'번호선택_참고표'!$F$55),0)+IFERROR(INDEX($B706:$AT706,1,'번호선택_참고표'!$G$55),0)+IFERROR(INDEX($B706:$AT706,1,'번호선택_참고표'!$H$55),0)</f>
        <v/>
      </c>
      <c r="AW706" s="64">
        <f>IF(OR('번호선택_참고표'!$C$55=$AU706,'번호선택_참고표'!$D$55=$AU706,'번호선택_참고표'!$E$55=$AU706,'번호선택_참고표'!$F$55=$AU706,'번호선택_참고표'!$G$55=$AU706,'번호선택_참고표'!$H$55=$AU706),1,0)</f>
        <v/>
      </c>
      <c r="AX706" s="64">
        <f>IF(AV706=6,6,IF(AND(AV706=5,AW706=1),5,IF(AND(AV706=5,AW706=0),4,IF(AV706=4,3,IF(AV706=3,2,0)))))</f>
        <v/>
      </c>
      <c r="AY706" s="64">
        <f>IF(AV706=6,"1등",IF(AND(AV706=5,AW706=1),"2등",IF(AND(AV706=5,AW706=0),"3등",IF(AV706=4,"4등",IF(AV706=3,"5등","-")))))</f>
        <v/>
      </c>
      <c r="AZ706" s="64">
        <f>AV706*10000+AW706*1000+ROW()</f>
        <v/>
      </c>
      <c r="BB706" s="63" t="inlineStr">
        <is>
          <t>1 6 17 22 28 45</t>
        </is>
      </c>
    </row>
    <row r="707">
      <c r="A707" s="64" t="n">
        <v>706</v>
      </c>
      <c r="B707" t="n">
        <v>0</v>
      </c>
      <c r="C707" t="n">
        <v>0</v>
      </c>
      <c r="D707" t="n">
        <v>1</v>
      </c>
      <c r="E707" t="n">
        <v>1</v>
      </c>
      <c r="F707" t="n">
        <v>0</v>
      </c>
      <c r="G707" t="n">
        <v>1</v>
      </c>
      <c r="H707" t="n">
        <v>0</v>
      </c>
      <c r="I707" t="n">
        <v>0</v>
      </c>
      <c r="J707" t="n">
        <v>0</v>
      </c>
      <c r="K707" t="n">
        <v>1</v>
      </c>
      <c r="L707" t="n">
        <v>0</v>
      </c>
      <c r="M707" t="n">
        <v>0</v>
      </c>
      <c r="N707" t="n">
        <v>0</v>
      </c>
      <c r="O707" t="n">
        <v>0</v>
      </c>
      <c r="P707" t="n">
        <v>0</v>
      </c>
      <c r="Q707" t="n">
        <v>0</v>
      </c>
      <c r="R707" t="n">
        <v>0</v>
      </c>
      <c r="S707" t="n">
        <v>0</v>
      </c>
      <c r="T707" t="n">
        <v>0</v>
      </c>
      <c r="U707" t="n">
        <v>0</v>
      </c>
      <c r="V707" t="n">
        <v>0</v>
      </c>
      <c r="W707" t="n">
        <v>0</v>
      </c>
      <c r="X707" t="n">
        <v>0</v>
      </c>
      <c r="Y707" t="n">
        <v>0</v>
      </c>
      <c r="Z707" t="n">
        <v>0</v>
      </c>
      <c r="AA707" t="n">
        <v>0</v>
      </c>
      <c r="AB707" t="n">
        <v>0</v>
      </c>
      <c r="AC707" t="n">
        <v>1</v>
      </c>
      <c r="AD707" t="n">
        <v>0</v>
      </c>
      <c r="AE707" t="n">
        <v>1</v>
      </c>
      <c r="AF707" t="n">
        <v>0</v>
      </c>
      <c r="AG707" t="n">
        <v>0</v>
      </c>
      <c r="AH707" t="n">
        <v>0</v>
      </c>
      <c r="AI707" t="n">
        <v>0</v>
      </c>
      <c r="AJ707" t="n">
        <v>0</v>
      </c>
      <c r="AK707" t="n">
        <v>0</v>
      </c>
      <c r="AL707" t="n">
        <v>0</v>
      </c>
      <c r="AM707" t="n">
        <v>0</v>
      </c>
      <c r="AN707" t="n">
        <v>0</v>
      </c>
      <c r="AO707" t="n">
        <v>0</v>
      </c>
      <c r="AP707" t="n">
        <v>0</v>
      </c>
      <c r="AQ707" t="n">
        <v>0</v>
      </c>
      <c r="AR707" t="n">
        <v>0</v>
      </c>
      <c r="AS707" t="n">
        <v>0</v>
      </c>
      <c r="AT707" t="n">
        <v>0</v>
      </c>
      <c r="AU707" s="63" t="n">
        <v>37</v>
      </c>
      <c r="AV707" s="64">
        <f>IFERROR(INDEX($B707:$AT707,1,'번호선택_참고표'!$C$55),0)+IFERROR(INDEX($B707:$AT707,1,'번호선택_참고표'!$D$55),0)+IFERROR(INDEX($B707:$AT707,1,'번호선택_참고표'!$E$55),0)+IFERROR(INDEX($B707:$AT707,1,'번호선택_참고표'!$F$55),0)+IFERROR(INDEX($B707:$AT707,1,'번호선택_참고표'!$G$55),0)+IFERROR(INDEX($B707:$AT707,1,'번호선택_참고표'!$H$55),0)</f>
        <v/>
      </c>
      <c r="AW707" s="64">
        <f>IF(OR('번호선택_참고표'!$C$55=$AU707,'번호선택_참고표'!$D$55=$AU707,'번호선택_참고표'!$E$55=$AU707,'번호선택_참고표'!$F$55=$AU707,'번호선택_참고표'!$G$55=$AU707,'번호선택_참고표'!$H$55=$AU707),1,0)</f>
        <v/>
      </c>
      <c r="AX707" s="64">
        <f>IF(AV707=6,6,IF(AND(AV707=5,AW707=1),5,IF(AND(AV707=5,AW707=0),4,IF(AV707=4,3,IF(AV707=3,2,0)))))</f>
        <v/>
      </c>
      <c r="AY707" s="64">
        <f>IF(AV707=6,"1등",IF(AND(AV707=5,AW707=1),"2등",IF(AND(AV707=5,AW707=0),"3등",IF(AV707=4,"4등",IF(AV707=3,"5등","-")))))</f>
        <v/>
      </c>
      <c r="AZ707" s="64">
        <f>AV707*10000+AW707*1000+ROW()</f>
        <v/>
      </c>
      <c r="BB707" s="63" t="inlineStr">
        <is>
          <t>3 4 6 10 28 30</t>
        </is>
      </c>
    </row>
    <row r="708">
      <c r="A708" s="64" t="n">
        <v>707</v>
      </c>
      <c r="B708" t="n">
        <v>0</v>
      </c>
      <c r="C708" t="n">
        <v>1</v>
      </c>
      <c r="D708" t="n">
        <v>0</v>
      </c>
      <c r="E708" t="n">
        <v>0</v>
      </c>
      <c r="F708" t="n">
        <v>0</v>
      </c>
      <c r="G708" t="n">
        <v>0</v>
      </c>
      <c r="H708" t="n">
        <v>0</v>
      </c>
      <c r="I708" t="n">
        <v>0</v>
      </c>
      <c r="J708" t="n">
        <v>0</v>
      </c>
      <c r="K708" t="n">
        <v>0</v>
      </c>
      <c r="L708" t="n">
        <v>0</v>
      </c>
      <c r="M708" t="n">
        <v>1</v>
      </c>
      <c r="N708" t="n">
        <v>0</v>
      </c>
      <c r="O708" t="n">
        <v>0</v>
      </c>
      <c r="P708" t="n">
        <v>0</v>
      </c>
      <c r="Q708" t="n">
        <v>0</v>
      </c>
      <c r="R708" t="n">
        <v>0</v>
      </c>
      <c r="S708" t="n">
        <v>0</v>
      </c>
      <c r="T708" t="n">
        <v>1</v>
      </c>
      <c r="U708" t="n">
        <v>0</v>
      </c>
      <c r="V708" t="n">
        <v>0</v>
      </c>
      <c r="W708" t="n">
        <v>0</v>
      </c>
      <c r="X708" t="n">
        <v>0</v>
      </c>
      <c r="Y708" t="n">
        <v>1</v>
      </c>
      <c r="Z708" t="n">
        <v>0</v>
      </c>
      <c r="AA708" t="n">
        <v>0</v>
      </c>
      <c r="AB708" t="n">
        <v>0</v>
      </c>
      <c r="AC708" t="n">
        <v>0</v>
      </c>
      <c r="AD708" t="n">
        <v>0</v>
      </c>
      <c r="AE708" t="n">
        <v>0</v>
      </c>
      <c r="AF708" t="n">
        <v>0</v>
      </c>
      <c r="AG708" t="n">
        <v>0</v>
      </c>
      <c r="AH708" t="n">
        <v>0</v>
      </c>
      <c r="AI708" t="n">
        <v>0</v>
      </c>
      <c r="AJ708" t="n">
        <v>0</v>
      </c>
      <c r="AK708" t="n">
        <v>0</v>
      </c>
      <c r="AL708" t="n">
        <v>0</v>
      </c>
      <c r="AM708" t="n">
        <v>0</v>
      </c>
      <c r="AN708" t="n">
        <v>1</v>
      </c>
      <c r="AO708" t="n">
        <v>0</v>
      </c>
      <c r="AP708" t="n">
        <v>0</v>
      </c>
      <c r="AQ708" t="n">
        <v>0</v>
      </c>
      <c r="AR708" t="n">
        <v>0</v>
      </c>
      <c r="AS708" t="n">
        <v>1</v>
      </c>
      <c r="AT708" t="n">
        <v>0</v>
      </c>
      <c r="AU708" s="63" t="n">
        <v>35</v>
      </c>
      <c r="AV708" s="64">
        <f>IFERROR(INDEX($B708:$AT708,1,'번호선택_참고표'!$C$55),0)+IFERROR(INDEX($B708:$AT708,1,'번호선택_참고표'!$D$55),0)+IFERROR(INDEX($B708:$AT708,1,'번호선택_참고표'!$E$55),0)+IFERROR(INDEX($B708:$AT708,1,'번호선택_참고표'!$F$55),0)+IFERROR(INDEX($B708:$AT708,1,'번호선택_참고표'!$G$55),0)+IFERROR(INDEX($B708:$AT708,1,'번호선택_참고표'!$H$55),0)</f>
        <v/>
      </c>
      <c r="AW708" s="64">
        <f>IF(OR('번호선택_참고표'!$C$55=$AU708,'번호선택_참고표'!$D$55=$AU708,'번호선택_참고표'!$E$55=$AU708,'번호선택_참고표'!$F$55=$AU708,'번호선택_참고표'!$G$55=$AU708,'번호선택_참고표'!$H$55=$AU708),1,0)</f>
        <v/>
      </c>
      <c r="AX708" s="64">
        <f>IF(AV708=6,6,IF(AND(AV708=5,AW708=1),5,IF(AND(AV708=5,AW708=0),4,IF(AV708=4,3,IF(AV708=3,2,0)))))</f>
        <v/>
      </c>
      <c r="AY708" s="64">
        <f>IF(AV708=6,"1등",IF(AND(AV708=5,AW708=1),"2등",IF(AND(AV708=5,AW708=0),"3등",IF(AV708=4,"4등",IF(AV708=3,"5등","-")))))</f>
        <v/>
      </c>
      <c r="AZ708" s="64">
        <f>AV708*10000+AW708*1000+ROW()</f>
        <v/>
      </c>
      <c r="BB708" s="63" t="inlineStr">
        <is>
          <t>2 12 19 24 39 44</t>
        </is>
      </c>
    </row>
    <row r="709">
      <c r="A709" s="64" t="n">
        <v>708</v>
      </c>
      <c r="B709" t="n">
        <v>0</v>
      </c>
      <c r="C709" t="n">
        <v>1</v>
      </c>
      <c r="D709" t="n">
        <v>0</v>
      </c>
      <c r="E709" t="n">
        <v>0</v>
      </c>
      <c r="F709" t="n">
        <v>0</v>
      </c>
      <c r="G709" t="n">
        <v>0</v>
      </c>
      <c r="H709" t="n">
        <v>0</v>
      </c>
      <c r="I709" t="n">
        <v>0</v>
      </c>
      <c r="J709" t="n">
        <v>0</v>
      </c>
      <c r="K709" t="n">
        <v>1</v>
      </c>
      <c r="L709" t="n">
        <v>0</v>
      </c>
      <c r="M709" t="n">
        <v>0</v>
      </c>
      <c r="N709" t="n">
        <v>0</v>
      </c>
      <c r="O709" t="n">
        <v>0</v>
      </c>
      <c r="P709" t="n">
        <v>0</v>
      </c>
      <c r="Q709" t="n">
        <v>1</v>
      </c>
      <c r="R709" t="n">
        <v>0</v>
      </c>
      <c r="S709" t="n">
        <v>0</v>
      </c>
      <c r="T709" t="n">
        <v>1</v>
      </c>
      <c r="U709" t="n">
        <v>0</v>
      </c>
      <c r="V709" t="n">
        <v>0</v>
      </c>
      <c r="W709" t="n">
        <v>0</v>
      </c>
      <c r="X709" t="n">
        <v>0</v>
      </c>
      <c r="Y709" t="n">
        <v>0</v>
      </c>
      <c r="Z709" t="n">
        <v>0</v>
      </c>
      <c r="AA709" t="n">
        <v>0</v>
      </c>
      <c r="AB709" t="n">
        <v>0</v>
      </c>
      <c r="AC709" t="n">
        <v>0</v>
      </c>
      <c r="AD709" t="n">
        <v>0</v>
      </c>
      <c r="AE709" t="n">
        <v>0</v>
      </c>
      <c r="AF709" t="n">
        <v>0</v>
      </c>
      <c r="AG709" t="n">
        <v>0</v>
      </c>
      <c r="AH709" t="n">
        <v>0</v>
      </c>
      <c r="AI709" t="n">
        <v>1</v>
      </c>
      <c r="AJ709" t="n">
        <v>0</v>
      </c>
      <c r="AK709" t="n">
        <v>0</v>
      </c>
      <c r="AL709" t="n">
        <v>0</v>
      </c>
      <c r="AM709" t="n">
        <v>0</v>
      </c>
      <c r="AN709" t="n">
        <v>0</v>
      </c>
      <c r="AO709" t="n">
        <v>0</v>
      </c>
      <c r="AP709" t="n">
        <v>0</v>
      </c>
      <c r="AQ709" t="n">
        <v>0</v>
      </c>
      <c r="AR709" t="n">
        <v>0</v>
      </c>
      <c r="AS709" t="n">
        <v>0</v>
      </c>
      <c r="AT709" t="n">
        <v>1</v>
      </c>
      <c r="AU709" s="63" t="n">
        <v>1</v>
      </c>
      <c r="AV709" s="64">
        <f>IFERROR(INDEX($B709:$AT709,1,'번호선택_참고표'!$C$55),0)+IFERROR(INDEX($B709:$AT709,1,'번호선택_참고표'!$D$55),0)+IFERROR(INDEX($B709:$AT709,1,'번호선택_참고표'!$E$55),0)+IFERROR(INDEX($B709:$AT709,1,'번호선택_참고표'!$F$55),0)+IFERROR(INDEX($B709:$AT709,1,'번호선택_참고표'!$G$55),0)+IFERROR(INDEX($B709:$AT709,1,'번호선택_참고표'!$H$55),0)</f>
        <v/>
      </c>
      <c r="AW709" s="64">
        <f>IF(OR('번호선택_참고표'!$C$55=$AU709,'번호선택_참고표'!$D$55=$AU709,'번호선택_참고표'!$E$55=$AU709,'번호선택_참고표'!$F$55=$AU709,'번호선택_참고표'!$G$55=$AU709,'번호선택_참고표'!$H$55=$AU709),1,0)</f>
        <v/>
      </c>
      <c r="AX709" s="64">
        <f>IF(AV709=6,6,IF(AND(AV709=5,AW709=1),5,IF(AND(AV709=5,AW709=0),4,IF(AV709=4,3,IF(AV709=3,2,0)))))</f>
        <v/>
      </c>
      <c r="AY709" s="64">
        <f>IF(AV709=6,"1등",IF(AND(AV709=5,AW709=1),"2등",IF(AND(AV709=5,AW709=0),"3등",IF(AV709=4,"4등",IF(AV709=3,"5등","-")))))</f>
        <v/>
      </c>
      <c r="AZ709" s="64">
        <f>AV709*10000+AW709*1000+ROW()</f>
        <v/>
      </c>
      <c r="BB709" s="63" t="inlineStr">
        <is>
          <t>2 10 16 19 34 45</t>
        </is>
      </c>
    </row>
    <row r="710">
      <c r="A710" s="64" t="n">
        <v>709</v>
      </c>
      <c r="B710" t="n">
        <v>0</v>
      </c>
      <c r="C710" t="n">
        <v>0</v>
      </c>
      <c r="D710" t="n">
        <v>0</v>
      </c>
      <c r="E710" t="n">
        <v>0</v>
      </c>
      <c r="F710" t="n">
        <v>0</v>
      </c>
      <c r="G710" t="n">
        <v>0</v>
      </c>
      <c r="H710" t="n">
        <v>0</v>
      </c>
      <c r="I710" t="n">
        <v>0</v>
      </c>
      <c r="J710" t="n">
        <v>0</v>
      </c>
      <c r="K710" t="n">
        <v>1</v>
      </c>
      <c r="L710" t="n">
        <v>0</v>
      </c>
      <c r="M710" t="n">
        <v>0</v>
      </c>
      <c r="N710" t="n">
        <v>0</v>
      </c>
      <c r="O710" t="n">
        <v>0</v>
      </c>
      <c r="P710" t="n">
        <v>0</v>
      </c>
      <c r="Q710" t="n">
        <v>0</v>
      </c>
      <c r="R710" t="n">
        <v>0</v>
      </c>
      <c r="S710" t="n">
        <v>1</v>
      </c>
      <c r="T710" t="n">
        <v>0</v>
      </c>
      <c r="U710" t="n">
        <v>0</v>
      </c>
      <c r="V710" t="n">
        <v>0</v>
      </c>
      <c r="W710" t="n">
        <v>0</v>
      </c>
      <c r="X710" t="n">
        <v>0</v>
      </c>
      <c r="Y710" t="n">
        <v>0</v>
      </c>
      <c r="Z710" t="n">
        <v>0</v>
      </c>
      <c r="AA710" t="n">
        <v>0</v>
      </c>
      <c r="AB710" t="n">
        <v>0</v>
      </c>
      <c r="AC710" t="n">
        <v>0</v>
      </c>
      <c r="AD710" t="n">
        <v>0</v>
      </c>
      <c r="AE710" t="n">
        <v>1</v>
      </c>
      <c r="AF710" t="n">
        <v>0</v>
      </c>
      <c r="AG710" t="n">
        <v>0</v>
      </c>
      <c r="AH710" t="n">
        <v>0</v>
      </c>
      <c r="AI710" t="n">
        <v>0</v>
      </c>
      <c r="AJ710" t="n">
        <v>0</v>
      </c>
      <c r="AK710" t="n">
        <v>1</v>
      </c>
      <c r="AL710" t="n">
        <v>0</v>
      </c>
      <c r="AM710" t="n">
        <v>0</v>
      </c>
      <c r="AN710" t="n">
        <v>1</v>
      </c>
      <c r="AO710" t="n">
        <v>0</v>
      </c>
      <c r="AP710" t="n">
        <v>0</v>
      </c>
      <c r="AQ710" t="n">
        <v>0</v>
      </c>
      <c r="AR710" t="n">
        <v>0</v>
      </c>
      <c r="AS710" t="n">
        <v>1</v>
      </c>
      <c r="AT710" t="n">
        <v>0</v>
      </c>
      <c r="AU710" s="63" t="n">
        <v>32</v>
      </c>
      <c r="AV710" s="64">
        <f>IFERROR(INDEX($B710:$AT710,1,'번호선택_참고표'!$C$55),0)+IFERROR(INDEX($B710:$AT710,1,'번호선택_참고표'!$D$55),0)+IFERROR(INDEX($B710:$AT710,1,'번호선택_참고표'!$E$55),0)+IFERROR(INDEX($B710:$AT710,1,'번호선택_참고표'!$F$55),0)+IFERROR(INDEX($B710:$AT710,1,'번호선택_참고표'!$G$55),0)+IFERROR(INDEX($B710:$AT710,1,'번호선택_참고표'!$H$55),0)</f>
        <v/>
      </c>
      <c r="AW710" s="64">
        <f>IF(OR('번호선택_참고표'!$C$55=$AU710,'번호선택_참고표'!$D$55=$AU710,'번호선택_참고표'!$E$55=$AU710,'번호선택_참고표'!$F$55=$AU710,'번호선택_참고표'!$G$55=$AU710,'번호선택_참고표'!$H$55=$AU710),1,0)</f>
        <v/>
      </c>
      <c r="AX710" s="64">
        <f>IF(AV710=6,6,IF(AND(AV710=5,AW710=1),5,IF(AND(AV710=5,AW710=0),4,IF(AV710=4,3,IF(AV710=3,2,0)))))</f>
        <v/>
      </c>
      <c r="AY710" s="64">
        <f>IF(AV710=6,"1등",IF(AND(AV710=5,AW710=1),"2등",IF(AND(AV710=5,AW710=0),"3등",IF(AV710=4,"4등",IF(AV710=3,"5등","-")))))</f>
        <v/>
      </c>
      <c r="AZ710" s="64">
        <f>AV710*10000+AW710*1000+ROW()</f>
        <v/>
      </c>
      <c r="BB710" s="63" t="inlineStr">
        <is>
          <t>10 18 30 36 39 44</t>
        </is>
      </c>
    </row>
    <row r="711">
      <c r="A711" s="64" t="n">
        <v>710</v>
      </c>
      <c r="B711" t="n">
        <v>0</v>
      </c>
      <c r="C711" t="n">
        <v>0</v>
      </c>
      <c r="D711" t="n">
        <v>1</v>
      </c>
      <c r="E711" t="n">
        <v>1</v>
      </c>
      <c r="F711" t="n">
        <v>0</v>
      </c>
      <c r="G711" t="n">
        <v>0</v>
      </c>
      <c r="H711" t="n">
        <v>0</v>
      </c>
      <c r="I711" t="n">
        <v>0</v>
      </c>
      <c r="J711" t="n">
        <v>1</v>
      </c>
      <c r="K711" t="n">
        <v>0</v>
      </c>
      <c r="L711" t="n">
        <v>0</v>
      </c>
      <c r="M711" t="n">
        <v>0</v>
      </c>
      <c r="N711" t="n">
        <v>0</v>
      </c>
      <c r="O711" t="n">
        <v>0</v>
      </c>
      <c r="P711" t="n">
        <v>0</v>
      </c>
      <c r="Q711" t="n">
        <v>0</v>
      </c>
      <c r="R711" t="n">
        <v>0</v>
      </c>
      <c r="S711" t="n">
        <v>0</v>
      </c>
      <c r="T711" t="n">
        <v>0</v>
      </c>
      <c r="U711" t="n">
        <v>0</v>
      </c>
      <c r="V711" t="n">
        <v>0</v>
      </c>
      <c r="W711" t="n">
        <v>0</v>
      </c>
      <c r="X711" t="n">
        <v>0</v>
      </c>
      <c r="Y711" t="n">
        <v>1</v>
      </c>
      <c r="Z711" t="n">
        <v>1</v>
      </c>
      <c r="AA711" t="n">
        <v>0</v>
      </c>
      <c r="AB711" t="n">
        <v>0</v>
      </c>
      <c r="AC711" t="n">
        <v>0</v>
      </c>
      <c r="AD711" t="n">
        <v>0</v>
      </c>
      <c r="AE711" t="n">
        <v>0</v>
      </c>
      <c r="AF711" t="n">
        <v>0</v>
      </c>
      <c r="AG711" t="n">
        <v>0</v>
      </c>
      <c r="AH711" t="n">
        <v>1</v>
      </c>
      <c r="AI711" t="n">
        <v>0</v>
      </c>
      <c r="AJ711" t="n">
        <v>0</v>
      </c>
      <c r="AK711" t="n">
        <v>0</v>
      </c>
      <c r="AL711" t="n">
        <v>0</v>
      </c>
      <c r="AM711" t="n">
        <v>0</v>
      </c>
      <c r="AN711" t="n">
        <v>0</v>
      </c>
      <c r="AO711" t="n">
        <v>0</v>
      </c>
      <c r="AP711" t="n">
        <v>0</v>
      </c>
      <c r="AQ711" t="n">
        <v>0</v>
      </c>
      <c r="AR711" t="n">
        <v>0</v>
      </c>
      <c r="AS711" t="n">
        <v>0</v>
      </c>
      <c r="AT711" t="n">
        <v>0</v>
      </c>
      <c r="AU711" s="63" t="n">
        <v>10</v>
      </c>
      <c r="AV711" s="64">
        <f>IFERROR(INDEX($B711:$AT711,1,'번호선택_참고표'!$C$55),0)+IFERROR(INDEX($B711:$AT711,1,'번호선택_참고표'!$D$55),0)+IFERROR(INDEX($B711:$AT711,1,'번호선택_참고표'!$E$55),0)+IFERROR(INDEX($B711:$AT711,1,'번호선택_참고표'!$F$55),0)+IFERROR(INDEX($B711:$AT711,1,'번호선택_참고표'!$G$55),0)+IFERROR(INDEX($B711:$AT711,1,'번호선택_참고표'!$H$55),0)</f>
        <v/>
      </c>
      <c r="AW711" s="64">
        <f>IF(OR('번호선택_참고표'!$C$55=$AU711,'번호선택_참고표'!$D$55=$AU711,'번호선택_참고표'!$E$55=$AU711,'번호선택_참고표'!$F$55=$AU711,'번호선택_참고표'!$G$55=$AU711,'번호선택_참고표'!$H$55=$AU711),1,0)</f>
        <v/>
      </c>
      <c r="AX711" s="64">
        <f>IF(AV711=6,6,IF(AND(AV711=5,AW711=1),5,IF(AND(AV711=5,AW711=0),4,IF(AV711=4,3,IF(AV711=3,2,0)))))</f>
        <v/>
      </c>
      <c r="AY711" s="64">
        <f>IF(AV711=6,"1등",IF(AND(AV711=5,AW711=1),"2등",IF(AND(AV711=5,AW711=0),"3등",IF(AV711=4,"4등",IF(AV711=3,"5등","-")))))</f>
        <v/>
      </c>
      <c r="AZ711" s="64">
        <f>AV711*10000+AW711*1000+ROW()</f>
        <v/>
      </c>
      <c r="BB711" s="63" t="inlineStr">
        <is>
          <t>3 4 9 24 25 33</t>
        </is>
      </c>
    </row>
    <row r="712">
      <c r="A712" s="64" t="n">
        <v>711</v>
      </c>
      <c r="B712" t="n">
        <v>0</v>
      </c>
      <c r="C712" t="n">
        <v>0</v>
      </c>
      <c r="D712" t="n">
        <v>0</v>
      </c>
      <c r="E712" t="n">
        <v>0</v>
      </c>
      <c r="F712" t="n">
        <v>0</v>
      </c>
      <c r="G712" t="n">
        <v>0</v>
      </c>
      <c r="H712" t="n">
        <v>0</v>
      </c>
      <c r="I712" t="n">
        <v>0</v>
      </c>
      <c r="J712" t="n">
        <v>0</v>
      </c>
      <c r="K712" t="n">
        <v>0</v>
      </c>
      <c r="L712" t="n">
        <v>1</v>
      </c>
      <c r="M712" t="n">
        <v>0</v>
      </c>
      <c r="N712" t="n">
        <v>0</v>
      </c>
      <c r="O712" t="n">
        <v>0</v>
      </c>
      <c r="P712" t="n">
        <v>1</v>
      </c>
      <c r="Q712" t="n">
        <v>0</v>
      </c>
      <c r="R712" t="n">
        <v>0</v>
      </c>
      <c r="S712" t="n">
        <v>0</v>
      </c>
      <c r="T712" t="n">
        <v>0</v>
      </c>
      <c r="U712" t="n">
        <v>0</v>
      </c>
      <c r="V712" t="n">
        <v>0</v>
      </c>
      <c r="W712" t="n">
        <v>0</v>
      </c>
      <c r="X712" t="n">
        <v>0</v>
      </c>
      <c r="Y712" t="n">
        <v>1</v>
      </c>
      <c r="Z712" t="n">
        <v>0</v>
      </c>
      <c r="AA712" t="n">
        <v>0</v>
      </c>
      <c r="AB712" t="n">
        <v>0</v>
      </c>
      <c r="AC712" t="n">
        <v>0</v>
      </c>
      <c r="AD712" t="n">
        <v>0</v>
      </c>
      <c r="AE712" t="n">
        <v>0</v>
      </c>
      <c r="AF712" t="n">
        <v>0</v>
      </c>
      <c r="AG712" t="n">
        <v>0</v>
      </c>
      <c r="AH712" t="n">
        <v>0</v>
      </c>
      <c r="AI712" t="n">
        <v>0</v>
      </c>
      <c r="AJ712" t="n">
        <v>1</v>
      </c>
      <c r="AK712" t="n">
        <v>0</v>
      </c>
      <c r="AL712" t="n">
        <v>1</v>
      </c>
      <c r="AM712" t="n">
        <v>0</v>
      </c>
      <c r="AN712" t="n">
        <v>0</v>
      </c>
      <c r="AO712" t="n">
        <v>0</v>
      </c>
      <c r="AP712" t="n">
        <v>0</v>
      </c>
      <c r="AQ712" t="n">
        <v>0</v>
      </c>
      <c r="AR712" t="n">
        <v>0</v>
      </c>
      <c r="AS712" t="n">
        <v>0</v>
      </c>
      <c r="AT712" t="n">
        <v>1</v>
      </c>
      <c r="AU712" s="63" t="n">
        <v>42</v>
      </c>
      <c r="AV712" s="64">
        <f>IFERROR(INDEX($B712:$AT712,1,'번호선택_참고표'!$C$55),0)+IFERROR(INDEX($B712:$AT712,1,'번호선택_참고표'!$D$55),0)+IFERROR(INDEX($B712:$AT712,1,'번호선택_참고표'!$E$55),0)+IFERROR(INDEX($B712:$AT712,1,'번호선택_참고표'!$F$55),0)+IFERROR(INDEX($B712:$AT712,1,'번호선택_참고표'!$G$55),0)+IFERROR(INDEX($B712:$AT712,1,'번호선택_참고표'!$H$55),0)</f>
        <v/>
      </c>
      <c r="AW712" s="64">
        <f>IF(OR('번호선택_참고표'!$C$55=$AU712,'번호선택_참고표'!$D$55=$AU712,'번호선택_참고표'!$E$55=$AU712,'번호선택_참고표'!$F$55=$AU712,'번호선택_참고표'!$G$55=$AU712,'번호선택_참고표'!$H$55=$AU712),1,0)</f>
        <v/>
      </c>
      <c r="AX712" s="64">
        <f>IF(AV712=6,6,IF(AND(AV712=5,AW712=1),5,IF(AND(AV712=5,AW712=0),4,IF(AV712=4,3,IF(AV712=3,2,0)))))</f>
        <v/>
      </c>
      <c r="AY712" s="64">
        <f>IF(AV712=6,"1등",IF(AND(AV712=5,AW712=1),"2등",IF(AND(AV712=5,AW712=0),"3등",IF(AV712=4,"4등",IF(AV712=3,"5등","-")))))</f>
        <v/>
      </c>
      <c r="AZ712" s="64">
        <f>AV712*10000+AW712*1000+ROW()</f>
        <v/>
      </c>
      <c r="BB712" s="63" t="inlineStr">
        <is>
          <t>11 15 24 35 37 45</t>
        </is>
      </c>
    </row>
    <row r="713">
      <c r="A713" s="64" t="n">
        <v>712</v>
      </c>
      <c r="B713" t="n">
        <v>0</v>
      </c>
      <c r="C713" t="n">
        <v>0</v>
      </c>
      <c r="D713" t="n">
        <v>0</v>
      </c>
      <c r="E713" t="n">
        <v>0</v>
      </c>
      <c r="F713" t="n">
        <v>0</v>
      </c>
      <c r="G713" t="n">
        <v>0</v>
      </c>
      <c r="H713" t="n">
        <v>0</v>
      </c>
      <c r="I713" t="n">
        <v>0</v>
      </c>
      <c r="J713" t="n">
        <v>0</v>
      </c>
      <c r="K713" t="n">
        <v>0</v>
      </c>
      <c r="L713" t="n">
        <v>0</v>
      </c>
      <c r="M713" t="n">
        <v>0</v>
      </c>
      <c r="N713" t="n">
        <v>0</v>
      </c>
      <c r="O713" t="n">
        <v>0</v>
      </c>
      <c r="P713" t="n">
        <v>0</v>
      </c>
      <c r="Q713" t="n">
        <v>0</v>
      </c>
      <c r="R713" t="n">
        <v>1</v>
      </c>
      <c r="S713" t="n">
        <v>0</v>
      </c>
      <c r="T713" t="n">
        <v>0</v>
      </c>
      <c r="U713" t="n">
        <v>1</v>
      </c>
      <c r="V713" t="n">
        <v>0</v>
      </c>
      <c r="W713" t="n">
        <v>0</v>
      </c>
      <c r="X713" t="n">
        <v>0</v>
      </c>
      <c r="Y713" t="n">
        <v>0</v>
      </c>
      <c r="Z713" t="n">
        <v>0</v>
      </c>
      <c r="AA713" t="n">
        <v>0</v>
      </c>
      <c r="AB713" t="n">
        <v>0</v>
      </c>
      <c r="AC713" t="n">
        <v>0</v>
      </c>
      <c r="AD713" t="n">
        <v>0</v>
      </c>
      <c r="AE713" t="n">
        <v>1</v>
      </c>
      <c r="AF713" t="n">
        <v>1</v>
      </c>
      <c r="AG713" t="n">
        <v>0</v>
      </c>
      <c r="AH713" t="n">
        <v>1</v>
      </c>
      <c r="AI713" t="n">
        <v>0</v>
      </c>
      <c r="AJ713" t="n">
        <v>0</v>
      </c>
      <c r="AK713" t="n">
        <v>0</v>
      </c>
      <c r="AL713" t="n">
        <v>0</v>
      </c>
      <c r="AM713" t="n">
        <v>0</v>
      </c>
      <c r="AN713" t="n">
        <v>0</v>
      </c>
      <c r="AO713" t="n">
        <v>0</v>
      </c>
      <c r="AP713" t="n">
        <v>0</v>
      </c>
      <c r="AQ713" t="n">
        <v>0</v>
      </c>
      <c r="AR713" t="n">
        <v>0</v>
      </c>
      <c r="AS713" t="n">
        <v>0</v>
      </c>
      <c r="AT713" t="n">
        <v>1</v>
      </c>
      <c r="AU713" s="63" t="n">
        <v>19</v>
      </c>
      <c r="AV713" s="64">
        <f>IFERROR(INDEX($B713:$AT713,1,'번호선택_참고표'!$C$55),0)+IFERROR(INDEX($B713:$AT713,1,'번호선택_참고표'!$D$55),0)+IFERROR(INDEX($B713:$AT713,1,'번호선택_참고표'!$E$55),0)+IFERROR(INDEX($B713:$AT713,1,'번호선택_참고표'!$F$55),0)+IFERROR(INDEX($B713:$AT713,1,'번호선택_참고표'!$G$55),0)+IFERROR(INDEX($B713:$AT713,1,'번호선택_참고표'!$H$55),0)</f>
        <v/>
      </c>
      <c r="AW713" s="64">
        <f>IF(OR('번호선택_참고표'!$C$55=$AU713,'번호선택_참고표'!$D$55=$AU713,'번호선택_참고표'!$E$55=$AU713,'번호선택_참고표'!$F$55=$AU713,'번호선택_참고표'!$G$55=$AU713,'번호선택_참고표'!$H$55=$AU713),1,0)</f>
        <v/>
      </c>
      <c r="AX713" s="64">
        <f>IF(AV713=6,6,IF(AND(AV713=5,AW713=1),5,IF(AND(AV713=5,AW713=0),4,IF(AV713=4,3,IF(AV713=3,2,0)))))</f>
        <v/>
      </c>
      <c r="AY713" s="64">
        <f>IF(AV713=6,"1등",IF(AND(AV713=5,AW713=1),"2등",IF(AND(AV713=5,AW713=0),"3등",IF(AV713=4,"4등",IF(AV713=3,"5등","-")))))</f>
        <v/>
      </c>
      <c r="AZ713" s="64">
        <f>AV713*10000+AW713*1000+ROW()</f>
        <v/>
      </c>
      <c r="BB713" s="63" t="inlineStr">
        <is>
          <t>17 20 30 31 33 45</t>
        </is>
      </c>
    </row>
    <row r="714">
      <c r="A714" s="64" t="n">
        <v>713</v>
      </c>
      <c r="B714" t="n">
        <v>0</v>
      </c>
      <c r="C714" t="n">
        <v>1</v>
      </c>
      <c r="D714" t="n">
        <v>0</v>
      </c>
      <c r="E714" t="n">
        <v>0</v>
      </c>
      <c r="F714" t="n">
        <v>1</v>
      </c>
      <c r="G714" t="n">
        <v>0</v>
      </c>
      <c r="H714" t="n">
        <v>0</v>
      </c>
      <c r="I714" t="n">
        <v>0</v>
      </c>
      <c r="J714" t="n">
        <v>0</v>
      </c>
      <c r="K714" t="n">
        <v>0</v>
      </c>
      <c r="L714" t="n">
        <v>0</v>
      </c>
      <c r="M714" t="n">
        <v>0</v>
      </c>
      <c r="N714" t="n">
        <v>0</v>
      </c>
      <c r="O714" t="n">
        <v>0</v>
      </c>
      <c r="P714" t="n">
        <v>1</v>
      </c>
      <c r="Q714" t="n">
        <v>0</v>
      </c>
      <c r="R714" t="n">
        <v>0</v>
      </c>
      <c r="S714" t="n">
        <v>1</v>
      </c>
      <c r="T714" t="n">
        <v>1</v>
      </c>
      <c r="U714" t="n">
        <v>0</v>
      </c>
      <c r="V714" t="n">
        <v>0</v>
      </c>
      <c r="W714" t="n">
        <v>0</v>
      </c>
      <c r="X714" t="n">
        <v>1</v>
      </c>
      <c r="Y714" t="n">
        <v>0</v>
      </c>
      <c r="Z714" t="n">
        <v>0</v>
      </c>
      <c r="AA714" t="n">
        <v>0</v>
      </c>
      <c r="AB714" t="n">
        <v>0</v>
      </c>
      <c r="AC714" t="n">
        <v>0</v>
      </c>
      <c r="AD714" t="n">
        <v>0</v>
      </c>
      <c r="AE714" t="n">
        <v>0</v>
      </c>
      <c r="AF714" t="n">
        <v>0</v>
      </c>
      <c r="AG714" t="n">
        <v>0</v>
      </c>
      <c r="AH714" t="n">
        <v>0</v>
      </c>
      <c r="AI714" t="n">
        <v>0</v>
      </c>
      <c r="AJ714" t="n">
        <v>0</v>
      </c>
      <c r="AK714" t="n">
        <v>0</v>
      </c>
      <c r="AL714" t="n">
        <v>0</v>
      </c>
      <c r="AM714" t="n">
        <v>0</v>
      </c>
      <c r="AN714" t="n">
        <v>0</v>
      </c>
      <c r="AO714" t="n">
        <v>0</v>
      </c>
      <c r="AP714" t="n">
        <v>0</v>
      </c>
      <c r="AQ714" t="n">
        <v>0</v>
      </c>
      <c r="AR714" t="n">
        <v>0</v>
      </c>
      <c r="AS714" t="n">
        <v>0</v>
      </c>
      <c r="AT714" t="n">
        <v>0</v>
      </c>
      <c r="AU714" s="63" t="n">
        <v>44</v>
      </c>
      <c r="AV714" s="64">
        <f>IFERROR(INDEX($B714:$AT714,1,'번호선택_참고표'!$C$55),0)+IFERROR(INDEX($B714:$AT714,1,'번호선택_참고표'!$D$55),0)+IFERROR(INDEX($B714:$AT714,1,'번호선택_참고표'!$E$55),0)+IFERROR(INDEX($B714:$AT714,1,'번호선택_참고표'!$F$55),0)+IFERROR(INDEX($B714:$AT714,1,'번호선택_참고표'!$G$55),0)+IFERROR(INDEX($B714:$AT714,1,'번호선택_참고표'!$H$55),0)</f>
        <v/>
      </c>
      <c r="AW714" s="64">
        <f>IF(OR('번호선택_참고표'!$C$55=$AU714,'번호선택_참고표'!$D$55=$AU714,'번호선택_참고표'!$E$55=$AU714,'번호선택_참고표'!$F$55=$AU714,'번호선택_참고표'!$G$55=$AU714,'번호선택_참고표'!$H$55=$AU714),1,0)</f>
        <v/>
      </c>
      <c r="AX714" s="64">
        <f>IF(AV714=6,6,IF(AND(AV714=5,AW714=1),5,IF(AND(AV714=5,AW714=0),4,IF(AV714=4,3,IF(AV714=3,2,0)))))</f>
        <v/>
      </c>
      <c r="AY714" s="64">
        <f>IF(AV714=6,"1등",IF(AND(AV714=5,AW714=1),"2등",IF(AND(AV714=5,AW714=0),"3등",IF(AV714=4,"4등",IF(AV714=3,"5등","-")))))</f>
        <v/>
      </c>
      <c r="AZ714" s="64">
        <f>AV714*10000+AW714*1000+ROW()</f>
        <v/>
      </c>
      <c r="BB714" s="63" t="inlineStr">
        <is>
          <t>2 5 15 18 19 23</t>
        </is>
      </c>
    </row>
    <row r="715">
      <c r="A715" s="64" t="n">
        <v>714</v>
      </c>
      <c r="B715" t="n">
        <v>1</v>
      </c>
      <c r="C715" t="n">
        <v>0</v>
      </c>
      <c r="D715" t="n">
        <v>0</v>
      </c>
      <c r="E715" t="n">
        <v>0</v>
      </c>
      <c r="F715" t="n">
        <v>0</v>
      </c>
      <c r="G715" t="n">
        <v>0</v>
      </c>
      <c r="H715" t="n">
        <v>1</v>
      </c>
      <c r="I715" t="n">
        <v>0</v>
      </c>
      <c r="J715" t="n">
        <v>0</v>
      </c>
      <c r="K715" t="n">
        <v>0</v>
      </c>
      <c r="L715" t="n">
        <v>0</v>
      </c>
      <c r="M715" t="n">
        <v>0</v>
      </c>
      <c r="N715" t="n">
        <v>0</v>
      </c>
      <c r="O715" t="n">
        <v>0</v>
      </c>
      <c r="P715" t="n">
        <v>0</v>
      </c>
      <c r="Q715" t="n">
        <v>0</v>
      </c>
      <c r="R715" t="n">
        <v>0</v>
      </c>
      <c r="S715" t="n">
        <v>0</v>
      </c>
      <c r="T715" t="n">
        <v>0</v>
      </c>
      <c r="U715" t="n">
        <v>0</v>
      </c>
      <c r="V715" t="n">
        <v>0</v>
      </c>
      <c r="W715" t="n">
        <v>1</v>
      </c>
      <c r="X715" t="n">
        <v>0</v>
      </c>
      <c r="Y715" t="n">
        <v>0</v>
      </c>
      <c r="Z715" t="n">
        <v>0</v>
      </c>
      <c r="AA715" t="n">
        <v>0</v>
      </c>
      <c r="AB715" t="n">
        <v>0</v>
      </c>
      <c r="AC715" t="n">
        <v>0</v>
      </c>
      <c r="AD715" t="n">
        <v>0</v>
      </c>
      <c r="AE715" t="n">
        <v>0</v>
      </c>
      <c r="AF715" t="n">
        <v>0</v>
      </c>
      <c r="AG715" t="n">
        <v>0</v>
      </c>
      <c r="AH715" t="n">
        <v>1</v>
      </c>
      <c r="AI715" t="n">
        <v>0</v>
      </c>
      <c r="AJ715" t="n">
        <v>0</v>
      </c>
      <c r="AK715" t="n">
        <v>0</v>
      </c>
      <c r="AL715" t="n">
        <v>1</v>
      </c>
      <c r="AM715" t="n">
        <v>0</v>
      </c>
      <c r="AN715" t="n">
        <v>0</v>
      </c>
      <c r="AO715" t="n">
        <v>1</v>
      </c>
      <c r="AP715" t="n">
        <v>0</v>
      </c>
      <c r="AQ715" t="n">
        <v>0</v>
      </c>
      <c r="AR715" t="n">
        <v>0</v>
      </c>
      <c r="AS715" t="n">
        <v>0</v>
      </c>
      <c r="AT715" t="n">
        <v>0</v>
      </c>
      <c r="AU715" s="63" t="n">
        <v>20</v>
      </c>
      <c r="AV715" s="64">
        <f>IFERROR(INDEX($B715:$AT715,1,'번호선택_참고표'!$C$55),0)+IFERROR(INDEX($B715:$AT715,1,'번호선택_참고표'!$D$55),0)+IFERROR(INDEX($B715:$AT715,1,'번호선택_참고표'!$E$55),0)+IFERROR(INDEX($B715:$AT715,1,'번호선택_참고표'!$F$55),0)+IFERROR(INDEX($B715:$AT715,1,'번호선택_참고표'!$G$55),0)+IFERROR(INDEX($B715:$AT715,1,'번호선택_참고표'!$H$55),0)</f>
        <v/>
      </c>
      <c r="AW715" s="64">
        <f>IF(OR('번호선택_참고표'!$C$55=$AU715,'번호선택_참고표'!$D$55=$AU715,'번호선택_참고표'!$E$55=$AU715,'번호선택_참고표'!$F$55=$AU715,'번호선택_참고표'!$G$55=$AU715,'번호선택_참고표'!$H$55=$AU715),1,0)</f>
        <v/>
      </c>
      <c r="AX715" s="64">
        <f>IF(AV715=6,6,IF(AND(AV715=5,AW715=1),5,IF(AND(AV715=5,AW715=0),4,IF(AV715=4,3,IF(AV715=3,2,0)))))</f>
        <v/>
      </c>
      <c r="AY715" s="64">
        <f>IF(AV715=6,"1등",IF(AND(AV715=5,AW715=1),"2등",IF(AND(AV715=5,AW715=0),"3등",IF(AV715=4,"4등",IF(AV715=3,"5등","-")))))</f>
        <v/>
      </c>
      <c r="AZ715" s="64">
        <f>AV715*10000+AW715*1000+ROW()</f>
        <v/>
      </c>
      <c r="BB715" s="63" t="inlineStr">
        <is>
          <t>1 7 22 33 37 40</t>
        </is>
      </c>
    </row>
    <row r="716">
      <c r="A716" s="64" t="n">
        <v>715</v>
      </c>
      <c r="B716" t="n">
        <v>0</v>
      </c>
      <c r="C716" t="n">
        <v>1</v>
      </c>
      <c r="D716" t="n">
        <v>0</v>
      </c>
      <c r="E716" t="n">
        <v>0</v>
      </c>
      <c r="F716" t="n">
        <v>0</v>
      </c>
      <c r="G716" t="n">
        <v>0</v>
      </c>
      <c r="H716" t="n">
        <v>1</v>
      </c>
      <c r="I716" t="n">
        <v>0</v>
      </c>
      <c r="J716" t="n">
        <v>0</v>
      </c>
      <c r="K716" t="n">
        <v>0</v>
      </c>
      <c r="L716" t="n">
        <v>0</v>
      </c>
      <c r="M716" t="n">
        <v>0</v>
      </c>
      <c r="N716" t="n">
        <v>0</v>
      </c>
      <c r="O716" t="n">
        <v>0</v>
      </c>
      <c r="P716" t="n">
        <v>0</v>
      </c>
      <c r="Q716" t="n">
        <v>0</v>
      </c>
      <c r="R716" t="n">
        <v>0</v>
      </c>
      <c r="S716" t="n">
        <v>0</v>
      </c>
      <c r="T716" t="n">
        <v>0</v>
      </c>
      <c r="U716" t="n">
        <v>0</v>
      </c>
      <c r="V716" t="n">
        <v>0</v>
      </c>
      <c r="W716" t="n">
        <v>0</v>
      </c>
      <c r="X716" t="n">
        <v>0</v>
      </c>
      <c r="Y716" t="n">
        <v>0</v>
      </c>
      <c r="Z716" t="n">
        <v>0</v>
      </c>
      <c r="AA716" t="n">
        <v>0</v>
      </c>
      <c r="AB716" t="n">
        <v>1</v>
      </c>
      <c r="AC716" t="n">
        <v>0</v>
      </c>
      <c r="AD716" t="n">
        <v>0</v>
      </c>
      <c r="AE716" t="n">
        <v>0</v>
      </c>
      <c r="AF716" t="n">
        <v>0</v>
      </c>
      <c r="AG716" t="n">
        <v>0</v>
      </c>
      <c r="AH716" t="n">
        <v>1</v>
      </c>
      <c r="AI716" t="n">
        <v>0</v>
      </c>
      <c r="AJ716" t="n">
        <v>0</v>
      </c>
      <c r="AK716" t="n">
        <v>0</v>
      </c>
      <c r="AL716" t="n">
        <v>0</v>
      </c>
      <c r="AM716" t="n">
        <v>0</v>
      </c>
      <c r="AN716" t="n">
        <v>0</v>
      </c>
      <c r="AO716" t="n">
        <v>0</v>
      </c>
      <c r="AP716" t="n">
        <v>1</v>
      </c>
      <c r="AQ716" t="n">
        <v>0</v>
      </c>
      <c r="AR716" t="n">
        <v>0</v>
      </c>
      <c r="AS716" t="n">
        <v>1</v>
      </c>
      <c r="AT716" t="n">
        <v>0</v>
      </c>
      <c r="AU716" s="63" t="n">
        <v>10</v>
      </c>
      <c r="AV716" s="64">
        <f>IFERROR(INDEX($B716:$AT716,1,'번호선택_참고표'!$C$55),0)+IFERROR(INDEX($B716:$AT716,1,'번호선택_참고표'!$D$55),0)+IFERROR(INDEX($B716:$AT716,1,'번호선택_참고표'!$E$55),0)+IFERROR(INDEX($B716:$AT716,1,'번호선택_참고표'!$F$55),0)+IFERROR(INDEX($B716:$AT716,1,'번호선택_참고표'!$G$55),0)+IFERROR(INDEX($B716:$AT716,1,'번호선택_참고표'!$H$55),0)</f>
        <v/>
      </c>
      <c r="AW716" s="64">
        <f>IF(OR('번호선택_참고표'!$C$55=$AU716,'번호선택_참고표'!$D$55=$AU716,'번호선택_참고표'!$E$55=$AU716,'번호선택_참고표'!$F$55=$AU716,'번호선택_참고표'!$G$55=$AU716,'번호선택_참고표'!$H$55=$AU716),1,0)</f>
        <v/>
      </c>
      <c r="AX716" s="64">
        <f>IF(AV716=6,6,IF(AND(AV716=5,AW716=1),5,IF(AND(AV716=5,AW716=0),4,IF(AV716=4,3,IF(AV716=3,2,0)))))</f>
        <v/>
      </c>
      <c r="AY716" s="64">
        <f>IF(AV716=6,"1등",IF(AND(AV716=5,AW716=1),"2등",IF(AND(AV716=5,AW716=0),"3등",IF(AV716=4,"4등",IF(AV716=3,"5등","-")))))</f>
        <v/>
      </c>
      <c r="AZ716" s="64">
        <f>AV716*10000+AW716*1000+ROW()</f>
        <v/>
      </c>
      <c r="BB716" s="63" t="inlineStr">
        <is>
          <t>2 7 27 33 41 44</t>
        </is>
      </c>
    </row>
    <row r="717">
      <c r="A717" s="64" t="n">
        <v>716</v>
      </c>
      <c r="B717" t="n">
        <v>0</v>
      </c>
      <c r="C717" t="n">
        <v>1</v>
      </c>
      <c r="D717" t="n">
        <v>0</v>
      </c>
      <c r="E717" t="n">
        <v>0</v>
      </c>
      <c r="F717" t="n">
        <v>0</v>
      </c>
      <c r="G717" t="n">
        <v>1</v>
      </c>
      <c r="H717" t="n">
        <v>0</v>
      </c>
      <c r="I717" t="n">
        <v>0</v>
      </c>
      <c r="J717" t="n">
        <v>0</v>
      </c>
      <c r="K717" t="n">
        <v>0</v>
      </c>
      <c r="L717" t="n">
        <v>0</v>
      </c>
      <c r="M717" t="n">
        <v>0</v>
      </c>
      <c r="N717" t="n">
        <v>1</v>
      </c>
      <c r="O717" t="n">
        <v>0</v>
      </c>
      <c r="P717" t="n">
        <v>0</v>
      </c>
      <c r="Q717" t="n">
        <v>1</v>
      </c>
      <c r="R717" t="n">
        <v>0</v>
      </c>
      <c r="S717" t="n">
        <v>0</v>
      </c>
      <c r="T717" t="n">
        <v>0</v>
      </c>
      <c r="U717" t="n">
        <v>0</v>
      </c>
      <c r="V717" t="n">
        <v>0</v>
      </c>
      <c r="W717" t="n">
        <v>0</v>
      </c>
      <c r="X717" t="n">
        <v>0</v>
      </c>
      <c r="Y717" t="n">
        <v>0</v>
      </c>
      <c r="Z717" t="n">
        <v>0</v>
      </c>
      <c r="AA717" t="n">
        <v>0</v>
      </c>
      <c r="AB717" t="n">
        <v>0</v>
      </c>
      <c r="AC717" t="n">
        <v>0</v>
      </c>
      <c r="AD717" t="n">
        <v>1</v>
      </c>
      <c r="AE717" t="n">
        <v>1</v>
      </c>
      <c r="AF717" t="n">
        <v>0</v>
      </c>
      <c r="AG717" t="n">
        <v>0</v>
      </c>
      <c r="AH717" t="n">
        <v>0</v>
      </c>
      <c r="AI717" t="n">
        <v>0</v>
      </c>
      <c r="AJ717" t="n">
        <v>0</v>
      </c>
      <c r="AK717" t="n">
        <v>0</v>
      </c>
      <c r="AL717" t="n">
        <v>0</v>
      </c>
      <c r="AM717" t="n">
        <v>0</v>
      </c>
      <c r="AN717" t="n">
        <v>0</v>
      </c>
      <c r="AO717" t="n">
        <v>0</v>
      </c>
      <c r="AP717" t="n">
        <v>0</v>
      </c>
      <c r="AQ717" t="n">
        <v>0</v>
      </c>
      <c r="AR717" t="n">
        <v>0</v>
      </c>
      <c r="AS717" t="n">
        <v>0</v>
      </c>
      <c r="AT717" t="n">
        <v>0</v>
      </c>
      <c r="AU717" s="63" t="n">
        <v>21</v>
      </c>
      <c r="AV717" s="64">
        <f>IFERROR(INDEX($B717:$AT717,1,'번호선택_참고표'!$C$55),0)+IFERROR(INDEX($B717:$AT717,1,'번호선택_참고표'!$D$55),0)+IFERROR(INDEX($B717:$AT717,1,'번호선택_참고표'!$E$55),0)+IFERROR(INDEX($B717:$AT717,1,'번호선택_참고표'!$F$55),0)+IFERROR(INDEX($B717:$AT717,1,'번호선택_참고표'!$G$55),0)+IFERROR(INDEX($B717:$AT717,1,'번호선택_참고표'!$H$55),0)</f>
        <v/>
      </c>
      <c r="AW717" s="64">
        <f>IF(OR('번호선택_참고표'!$C$55=$AU717,'번호선택_참고표'!$D$55=$AU717,'번호선택_참고표'!$E$55=$AU717,'번호선택_참고표'!$F$55=$AU717,'번호선택_참고표'!$G$55=$AU717,'번호선택_참고표'!$H$55=$AU717),1,0)</f>
        <v/>
      </c>
      <c r="AX717" s="64">
        <f>IF(AV717=6,6,IF(AND(AV717=5,AW717=1),5,IF(AND(AV717=5,AW717=0),4,IF(AV717=4,3,IF(AV717=3,2,0)))))</f>
        <v/>
      </c>
      <c r="AY717" s="64">
        <f>IF(AV717=6,"1등",IF(AND(AV717=5,AW717=1),"2등",IF(AND(AV717=5,AW717=0),"3등",IF(AV717=4,"4등",IF(AV717=3,"5등","-")))))</f>
        <v/>
      </c>
      <c r="AZ717" s="64">
        <f>AV717*10000+AW717*1000+ROW()</f>
        <v/>
      </c>
      <c r="BB717" s="63" t="inlineStr">
        <is>
          <t>2 6 13 16 29 30</t>
        </is>
      </c>
    </row>
    <row r="718">
      <c r="A718" s="64" t="n">
        <v>717</v>
      </c>
      <c r="B718" t="n">
        <v>0</v>
      </c>
      <c r="C718" t="n">
        <v>1</v>
      </c>
      <c r="D718" t="n">
        <v>0</v>
      </c>
      <c r="E718" t="n">
        <v>0</v>
      </c>
      <c r="F718" t="n">
        <v>0</v>
      </c>
      <c r="G718" t="n">
        <v>0</v>
      </c>
      <c r="H718" t="n">
        <v>0</v>
      </c>
      <c r="I718" t="n">
        <v>0</v>
      </c>
      <c r="J718" t="n">
        <v>0</v>
      </c>
      <c r="K718" t="n">
        <v>0</v>
      </c>
      <c r="L718" t="n">
        <v>1</v>
      </c>
      <c r="M718" t="n">
        <v>0</v>
      </c>
      <c r="N718" t="n">
        <v>0</v>
      </c>
      <c r="O718" t="n">
        <v>0</v>
      </c>
      <c r="P718" t="n">
        <v>0</v>
      </c>
      <c r="Q718" t="n">
        <v>0</v>
      </c>
      <c r="R718" t="n">
        <v>0</v>
      </c>
      <c r="S718" t="n">
        <v>0</v>
      </c>
      <c r="T718" t="n">
        <v>1</v>
      </c>
      <c r="U718" t="n">
        <v>0</v>
      </c>
      <c r="V718" t="n">
        <v>0</v>
      </c>
      <c r="W718" t="n">
        <v>0</v>
      </c>
      <c r="X718" t="n">
        <v>0</v>
      </c>
      <c r="Y718" t="n">
        <v>0</v>
      </c>
      <c r="Z718" t="n">
        <v>1</v>
      </c>
      <c r="AA718" t="n">
        <v>0</v>
      </c>
      <c r="AB718" t="n">
        <v>0</v>
      </c>
      <c r="AC718" t="n">
        <v>1</v>
      </c>
      <c r="AD718" t="n">
        <v>0</v>
      </c>
      <c r="AE718" t="n">
        <v>0</v>
      </c>
      <c r="AF718" t="n">
        <v>0</v>
      </c>
      <c r="AG718" t="n">
        <v>1</v>
      </c>
      <c r="AH718" t="n">
        <v>0</v>
      </c>
      <c r="AI718" t="n">
        <v>0</v>
      </c>
      <c r="AJ718" t="n">
        <v>0</v>
      </c>
      <c r="AK718" t="n">
        <v>0</v>
      </c>
      <c r="AL718" t="n">
        <v>0</v>
      </c>
      <c r="AM718" t="n">
        <v>0</v>
      </c>
      <c r="AN718" t="n">
        <v>0</v>
      </c>
      <c r="AO718" t="n">
        <v>0</v>
      </c>
      <c r="AP718" t="n">
        <v>0</v>
      </c>
      <c r="AQ718" t="n">
        <v>0</v>
      </c>
      <c r="AR718" t="n">
        <v>0</v>
      </c>
      <c r="AS718" t="n">
        <v>0</v>
      </c>
      <c r="AT718" t="n">
        <v>0</v>
      </c>
      <c r="AU718" s="63" t="n">
        <v>44</v>
      </c>
      <c r="AV718" s="64">
        <f>IFERROR(INDEX($B718:$AT718,1,'번호선택_참고표'!$C$55),0)+IFERROR(INDEX($B718:$AT718,1,'번호선택_참고표'!$D$55),0)+IFERROR(INDEX($B718:$AT718,1,'번호선택_참고표'!$E$55),0)+IFERROR(INDEX($B718:$AT718,1,'번호선택_참고표'!$F$55),0)+IFERROR(INDEX($B718:$AT718,1,'번호선택_참고표'!$G$55),0)+IFERROR(INDEX($B718:$AT718,1,'번호선택_참고표'!$H$55),0)</f>
        <v/>
      </c>
      <c r="AW718" s="64">
        <f>IF(OR('번호선택_참고표'!$C$55=$AU718,'번호선택_참고표'!$D$55=$AU718,'번호선택_참고표'!$E$55=$AU718,'번호선택_참고표'!$F$55=$AU718,'번호선택_참고표'!$G$55=$AU718,'번호선택_참고표'!$H$55=$AU718),1,0)</f>
        <v/>
      </c>
      <c r="AX718" s="64">
        <f>IF(AV718=6,6,IF(AND(AV718=5,AW718=1),5,IF(AND(AV718=5,AW718=0),4,IF(AV718=4,3,IF(AV718=3,2,0)))))</f>
        <v/>
      </c>
      <c r="AY718" s="64">
        <f>IF(AV718=6,"1등",IF(AND(AV718=5,AW718=1),"2등",IF(AND(AV718=5,AW718=0),"3등",IF(AV718=4,"4등",IF(AV718=3,"5등","-")))))</f>
        <v/>
      </c>
      <c r="AZ718" s="64">
        <f>AV718*10000+AW718*1000+ROW()</f>
        <v/>
      </c>
      <c r="BB718" s="63" t="inlineStr">
        <is>
          <t>2 11 19 25 28 32</t>
        </is>
      </c>
    </row>
    <row r="719">
      <c r="A719" s="64" t="n">
        <v>718</v>
      </c>
      <c r="B719" t="n">
        <v>0</v>
      </c>
      <c r="C719" t="n">
        <v>0</v>
      </c>
      <c r="D719" t="n">
        <v>0</v>
      </c>
      <c r="E719" t="n">
        <v>1</v>
      </c>
      <c r="F719" t="n">
        <v>0</v>
      </c>
      <c r="G719" t="n">
        <v>0</v>
      </c>
      <c r="H719" t="n">
        <v>0</v>
      </c>
      <c r="I719" t="n">
        <v>0</v>
      </c>
      <c r="J719" t="n">
        <v>0</v>
      </c>
      <c r="K719" t="n">
        <v>0</v>
      </c>
      <c r="L719" t="n">
        <v>1</v>
      </c>
      <c r="M719" t="n">
        <v>0</v>
      </c>
      <c r="N719" t="n">
        <v>0</v>
      </c>
      <c r="O719" t="n">
        <v>0</v>
      </c>
      <c r="P719" t="n">
        <v>0</v>
      </c>
      <c r="Q719" t="n">
        <v>0</v>
      </c>
      <c r="R719" t="n">
        <v>0</v>
      </c>
      <c r="S719" t="n">
        <v>0</v>
      </c>
      <c r="T719" t="n">
        <v>0</v>
      </c>
      <c r="U719" t="n">
        <v>1</v>
      </c>
      <c r="V719" t="n">
        <v>0</v>
      </c>
      <c r="W719" t="n">
        <v>0</v>
      </c>
      <c r="X719" t="n">
        <v>1</v>
      </c>
      <c r="Y719" t="n">
        <v>0</v>
      </c>
      <c r="Z719" t="n">
        <v>0</v>
      </c>
      <c r="AA719" t="n">
        <v>0</v>
      </c>
      <c r="AB719" t="n">
        <v>0</v>
      </c>
      <c r="AC719" t="n">
        <v>0</v>
      </c>
      <c r="AD719" t="n">
        <v>0</v>
      </c>
      <c r="AE719" t="n">
        <v>0</v>
      </c>
      <c r="AF719" t="n">
        <v>0</v>
      </c>
      <c r="AG719" t="n">
        <v>1</v>
      </c>
      <c r="AH719" t="n">
        <v>0</v>
      </c>
      <c r="AI719" t="n">
        <v>0</v>
      </c>
      <c r="AJ719" t="n">
        <v>0</v>
      </c>
      <c r="AK719" t="n">
        <v>0</v>
      </c>
      <c r="AL719" t="n">
        <v>0</v>
      </c>
      <c r="AM719" t="n">
        <v>0</v>
      </c>
      <c r="AN719" t="n">
        <v>1</v>
      </c>
      <c r="AO719" t="n">
        <v>0</v>
      </c>
      <c r="AP719" t="n">
        <v>0</v>
      </c>
      <c r="AQ719" t="n">
        <v>0</v>
      </c>
      <c r="AR719" t="n">
        <v>0</v>
      </c>
      <c r="AS719" t="n">
        <v>0</v>
      </c>
      <c r="AT719" t="n">
        <v>0</v>
      </c>
      <c r="AU719" s="63" t="n">
        <v>40</v>
      </c>
      <c r="AV719" s="64">
        <f>IFERROR(INDEX($B719:$AT719,1,'번호선택_참고표'!$C$55),0)+IFERROR(INDEX($B719:$AT719,1,'번호선택_참고표'!$D$55),0)+IFERROR(INDEX($B719:$AT719,1,'번호선택_참고표'!$E$55),0)+IFERROR(INDEX($B719:$AT719,1,'번호선택_참고표'!$F$55),0)+IFERROR(INDEX($B719:$AT719,1,'번호선택_참고표'!$G$55),0)+IFERROR(INDEX($B719:$AT719,1,'번호선택_참고표'!$H$55),0)</f>
        <v/>
      </c>
      <c r="AW719" s="64">
        <f>IF(OR('번호선택_참고표'!$C$55=$AU719,'번호선택_참고표'!$D$55=$AU719,'번호선택_참고표'!$E$55=$AU719,'번호선택_참고표'!$F$55=$AU719,'번호선택_참고표'!$G$55=$AU719,'번호선택_참고표'!$H$55=$AU719),1,0)</f>
        <v/>
      </c>
      <c r="AX719" s="64">
        <f>IF(AV719=6,6,IF(AND(AV719=5,AW719=1),5,IF(AND(AV719=5,AW719=0),4,IF(AV719=4,3,IF(AV719=3,2,0)))))</f>
        <v/>
      </c>
      <c r="AY719" s="64">
        <f>IF(AV719=6,"1등",IF(AND(AV719=5,AW719=1),"2등",IF(AND(AV719=5,AW719=0),"3등",IF(AV719=4,"4등",IF(AV719=3,"5등","-")))))</f>
        <v/>
      </c>
      <c r="AZ719" s="64">
        <f>AV719*10000+AW719*1000+ROW()</f>
        <v/>
      </c>
      <c r="BB719" s="63" t="inlineStr">
        <is>
          <t>4 11 20 23 32 39</t>
        </is>
      </c>
    </row>
    <row r="720">
      <c r="A720" s="64" t="n">
        <v>719</v>
      </c>
      <c r="B720" t="n">
        <v>0</v>
      </c>
      <c r="C720" t="n">
        <v>0</v>
      </c>
      <c r="D720" t="n">
        <v>0</v>
      </c>
      <c r="E720" t="n">
        <v>1</v>
      </c>
      <c r="F720" t="n">
        <v>0</v>
      </c>
      <c r="G720" t="n">
        <v>0</v>
      </c>
      <c r="H720" t="n">
        <v>0</v>
      </c>
      <c r="I720" t="n">
        <v>1</v>
      </c>
      <c r="J720" t="n">
        <v>0</v>
      </c>
      <c r="K720" t="n">
        <v>0</v>
      </c>
      <c r="L720" t="n">
        <v>0</v>
      </c>
      <c r="M720" t="n">
        <v>0</v>
      </c>
      <c r="N720" t="n">
        <v>1</v>
      </c>
      <c r="O720" t="n">
        <v>0</v>
      </c>
      <c r="P720" t="n">
        <v>0</v>
      </c>
      <c r="Q720" t="n">
        <v>0</v>
      </c>
      <c r="R720" t="n">
        <v>0</v>
      </c>
      <c r="S720" t="n">
        <v>0</v>
      </c>
      <c r="T720" t="n">
        <v>1</v>
      </c>
      <c r="U720" t="n">
        <v>1</v>
      </c>
      <c r="V720" t="n">
        <v>0</v>
      </c>
      <c r="W720" t="n">
        <v>0</v>
      </c>
      <c r="X720" t="n">
        <v>0</v>
      </c>
      <c r="Y720" t="n">
        <v>0</v>
      </c>
      <c r="Z720" t="n">
        <v>0</v>
      </c>
      <c r="AA720" t="n">
        <v>0</v>
      </c>
      <c r="AB720" t="n">
        <v>0</v>
      </c>
      <c r="AC720" t="n">
        <v>0</v>
      </c>
      <c r="AD720" t="n">
        <v>0</v>
      </c>
      <c r="AE720" t="n">
        <v>0</v>
      </c>
      <c r="AF720" t="n">
        <v>0</v>
      </c>
      <c r="AG720" t="n">
        <v>0</v>
      </c>
      <c r="AH720" t="n">
        <v>0</v>
      </c>
      <c r="AI720" t="n">
        <v>0</v>
      </c>
      <c r="AJ720" t="n">
        <v>0</v>
      </c>
      <c r="AK720" t="n">
        <v>0</v>
      </c>
      <c r="AL720" t="n">
        <v>0</v>
      </c>
      <c r="AM720" t="n">
        <v>0</v>
      </c>
      <c r="AN720" t="n">
        <v>0</v>
      </c>
      <c r="AO720" t="n">
        <v>0</v>
      </c>
      <c r="AP720" t="n">
        <v>0</v>
      </c>
      <c r="AQ720" t="n">
        <v>0</v>
      </c>
      <c r="AR720" t="n">
        <v>1</v>
      </c>
      <c r="AS720" t="n">
        <v>0</v>
      </c>
      <c r="AT720" t="n">
        <v>0</v>
      </c>
      <c r="AU720" s="63" t="n">
        <v>26</v>
      </c>
      <c r="AV720" s="64">
        <f>IFERROR(INDEX($B720:$AT720,1,'번호선택_참고표'!$C$55),0)+IFERROR(INDEX($B720:$AT720,1,'번호선택_참고표'!$D$55),0)+IFERROR(INDEX($B720:$AT720,1,'번호선택_참고표'!$E$55),0)+IFERROR(INDEX($B720:$AT720,1,'번호선택_참고표'!$F$55),0)+IFERROR(INDEX($B720:$AT720,1,'번호선택_참고표'!$G$55),0)+IFERROR(INDEX($B720:$AT720,1,'번호선택_참고표'!$H$55),0)</f>
        <v/>
      </c>
      <c r="AW720" s="64">
        <f>IF(OR('번호선택_참고표'!$C$55=$AU720,'번호선택_참고표'!$D$55=$AU720,'번호선택_참고표'!$E$55=$AU720,'번호선택_참고표'!$F$55=$AU720,'번호선택_참고표'!$G$55=$AU720,'번호선택_참고표'!$H$55=$AU720),1,0)</f>
        <v/>
      </c>
      <c r="AX720" s="64">
        <f>IF(AV720=6,6,IF(AND(AV720=5,AW720=1),5,IF(AND(AV720=5,AW720=0),4,IF(AV720=4,3,IF(AV720=3,2,0)))))</f>
        <v/>
      </c>
      <c r="AY720" s="64">
        <f>IF(AV720=6,"1등",IF(AND(AV720=5,AW720=1),"2등",IF(AND(AV720=5,AW720=0),"3등",IF(AV720=4,"4등",IF(AV720=3,"5등","-")))))</f>
        <v/>
      </c>
      <c r="AZ720" s="64">
        <f>AV720*10000+AW720*1000+ROW()</f>
        <v/>
      </c>
      <c r="BB720" s="63" t="inlineStr">
        <is>
          <t>4 8 13 19 20 43</t>
        </is>
      </c>
    </row>
    <row r="721">
      <c r="A721" s="64" t="n">
        <v>720</v>
      </c>
      <c r="B721" t="n">
        <v>1</v>
      </c>
      <c r="C721" t="n">
        <v>0</v>
      </c>
      <c r="D721" t="n">
        <v>0</v>
      </c>
      <c r="E721" t="n">
        <v>0</v>
      </c>
      <c r="F721" t="n">
        <v>0</v>
      </c>
      <c r="G721" t="n">
        <v>0</v>
      </c>
      <c r="H721" t="n">
        <v>0</v>
      </c>
      <c r="I721" t="n">
        <v>0</v>
      </c>
      <c r="J721" t="n">
        <v>0</v>
      </c>
      <c r="K721" t="n">
        <v>0</v>
      </c>
      <c r="L721" t="n">
        <v>0</v>
      </c>
      <c r="M721" t="n">
        <v>1</v>
      </c>
      <c r="N721" t="n">
        <v>0</v>
      </c>
      <c r="O721" t="n">
        <v>0</v>
      </c>
      <c r="P721" t="n">
        <v>0</v>
      </c>
      <c r="Q721" t="n">
        <v>0</v>
      </c>
      <c r="R721" t="n">
        <v>0</v>
      </c>
      <c r="S721" t="n">
        <v>0</v>
      </c>
      <c r="T721" t="n">
        <v>0</v>
      </c>
      <c r="U721" t="n">
        <v>0</v>
      </c>
      <c r="V721" t="n">
        <v>0</v>
      </c>
      <c r="W721" t="n">
        <v>0</v>
      </c>
      <c r="X721" t="n">
        <v>0</v>
      </c>
      <c r="Y721" t="n">
        <v>0</v>
      </c>
      <c r="Z721" t="n">
        <v>0</v>
      </c>
      <c r="AA721" t="n">
        <v>0</v>
      </c>
      <c r="AB721" t="n">
        <v>0</v>
      </c>
      <c r="AC721" t="n">
        <v>0</v>
      </c>
      <c r="AD721" t="n">
        <v>1</v>
      </c>
      <c r="AE721" t="n">
        <v>0</v>
      </c>
      <c r="AF721" t="n">
        <v>0</v>
      </c>
      <c r="AG721" t="n">
        <v>0</v>
      </c>
      <c r="AH721" t="n">
        <v>0</v>
      </c>
      <c r="AI721" t="n">
        <v>1</v>
      </c>
      <c r="AJ721" t="n">
        <v>0</v>
      </c>
      <c r="AK721" t="n">
        <v>1</v>
      </c>
      <c r="AL721" t="n">
        <v>1</v>
      </c>
      <c r="AM721" t="n">
        <v>0</v>
      </c>
      <c r="AN721" t="n">
        <v>0</v>
      </c>
      <c r="AO721" t="n">
        <v>0</v>
      </c>
      <c r="AP721" t="n">
        <v>0</v>
      </c>
      <c r="AQ721" t="n">
        <v>0</v>
      </c>
      <c r="AR721" t="n">
        <v>0</v>
      </c>
      <c r="AS721" t="n">
        <v>0</v>
      </c>
      <c r="AT721" t="n">
        <v>0</v>
      </c>
      <c r="AU721" s="63" t="n">
        <v>41</v>
      </c>
      <c r="AV721" s="64">
        <f>IFERROR(INDEX($B721:$AT721,1,'번호선택_참고표'!$C$55),0)+IFERROR(INDEX($B721:$AT721,1,'번호선택_참고표'!$D$55),0)+IFERROR(INDEX($B721:$AT721,1,'번호선택_참고표'!$E$55),0)+IFERROR(INDEX($B721:$AT721,1,'번호선택_참고표'!$F$55),0)+IFERROR(INDEX($B721:$AT721,1,'번호선택_참고표'!$G$55),0)+IFERROR(INDEX($B721:$AT721,1,'번호선택_참고표'!$H$55),0)</f>
        <v/>
      </c>
      <c r="AW721" s="64">
        <f>IF(OR('번호선택_참고표'!$C$55=$AU721,'번호선택_참고표'!$D$55=$AU721,'번호선택_참고표'!$E$55=$AU721,'번호선택_참고표'!$F$55=$AU721,'번호선택_참고표'!$G$55=$AU721,'번호선택_참고표'!$H$55=$AU721),1,0)</f>
        <v/>
      </c>
      <c r="AX721" s="64">
        <f>IF(AV721=6,6,IF(AND(AV721=5,AW721=1),5,IF(AND(AV721=5,AW721=0),4,IF(AV721=4,3,IF(AV721=3,2,0)))))</f>
        <v/>
      </c>
      <c r="AY721" s="64">
        <f>IF(AV721=6,"1등",IF(AND(AV721=5,AW721=1),"2등",IF(AND(AV721=5,AW721=0),"3등",IF(AV721=4,"4등",IF(AV721=3,"5등","-")))))</f>
        <v/>
      </c>
      <c r="AZ721" s="64">
        <f>AV721*10000+AW721*1000+ROW()</f>
        <v/>
      </c>
      <c r="BB721" s="63" t="inlineStr">
        <is>
          <t>1 12 29 34 36 37</t>
        </is>
      </c>
    </row>
    <row r="722">
      <c r="A722" s="64" t="n">
        <v>721</v>
      </c>
      <c r="B722" t="n">
        <v>1</v>
      </c>
      <c r="C722" t="n">
        <v>0</v>
      </c>
      <c r="D722" t="n">
        <v>0</v>
      </c>
      <c r="E722" t="n">
        <v>0</v>
      </c>
      <c r="F722" t="n">
        <v>0</v>
      </c>
      <c r="G722" t="n">
        <v>0</v>
      </c>
      <c r="H722" t="n">
        <v>0</v>
      </c>
      <c r="I722" t="n">
        <v>0</v>
      </c>
      <c r="J722" t="n">
        <v>0</v>
      </c>
      <c r="K722" t="n">
        <v>0</v>
      </c>
      <c r="L722" t="n">
        <v>0</v>
      </c>
      <c r="M722" t="n">
        <v>0</v>
      </c>
      <c r="N722" t="n">
        <v>0</v>
      </c>
      <c r="O722" t="n">
        <v>0</v>
      </c>
      <c r="P722" t="n">
        <v>0</v>
      </c>
      <c r="Q722" t="n">
        <v>0</v>
      </c>
      <c r="R722" t="n">
        <v>0</v>
      </c>
      <c r="S722" t="n">
        <v>0</v>
      </c>
      <c r="T722" t="n">
        <v>0</v>
      </c>
      <c r="U722" t="n">
        <v>0</v>
      </c>
      <c r="V722" t="n">
        <v>0</v>
      </c>
      <c r="W722" t="n">
        <v>0</v>
      </c>
      <c r="X722" t="n">
        <v>0</v>
      </c>
      <c r="Y722" t="n">
        <v>0</v>
      </c>
      <c r="Z722" t="n">
        <v>0</v>
      </c>
      <c r="AA722" t="n">
        <v>0</v>
      </c>
      <c r="AB722" t="n">
        <v>0</v>
      </c>
      <c r="AC722" t="n">
        <v>1</v>
      </c>
      <c r="AD722" t="n">
        <v>0</v>
      </c>
      <c r="AE722" t="n">
        <v>0</v>
      </c>
      <c r="AF722" t="n">
        <v>0</v>
      </c>
      <c r="AG722" t="n">
        <v>0</v>
      </c>
      <c r="AH722" t="n">
        <v>0</v>
      </c>
      <c r="AI722" t="n">
        <v>0</v>
      </c>
      <c r="AJ722" t="n">
        <v>1</v>
      </c>
      <c r="AK722" t="n">
        <v>0</v>
      </c>
      <c r="AL722" t="n">
        <v>0</v>
      </c>
      <c r="AM722" t="n">
        <v>0</v>
      </c>
      <c r="AN722" t="n">
        <v>0</v>
      </c>
      <c r="AO722" t="n">
        <v>0</v>
      </c>
      <c r="AP722" t="n">
        <v>1</v>
      </c>
      <c r="AQ722" t="n">
        <v>0</v>
      </c>
      <c r="AR722" t="n">
        <v>1</v>
      </c>
      <c r="AS722" t="n">
        <v>1</v>
      </c>
      <c r="AT722" t="n">
        <v>0</v>
      </c>
      <c r="AU722" s="63" t="n">
        <v>31</v>
      </c>
      <c r="AV722" s="64">
        <f>IFERROR(INDEX($B722:$AT722,1,'번호선택_참고표'!$C$55),0)+IFERROR(INDEX($B722:$AT722,1,'번호선택_참고표'!$D$55),0)+IFERROR(INDEX($B722:$AT722,1,'번호선택_참고표'!$E$55),0)+IFERROR(INDEX($B722:$AT722,1,'번호선택_참고표'!$F$55),0)+IFERROR(INDEX($B722:$AT722,1,'번호선택_참고표'!$G$55),0)+IFERROR(INDEX($B722:$AT722,1,'번호선택_참고표'!$H$55),0)</f>
        <v/>
      </c>
      <c r="AW722" s="64">
        <f>IF(OR('번호선택_참고표'!$C$55=$AU722,'번호선택_참고표'!$D$55=$AU722,'번호선택_참고표'!$E$55=$AU722,'번호선택_참고표'!$F$55=$AU722,'번호선택_참고표'!$G$55=$AU722,'번호선택_참고표'!$H$55=$AU722),1,0)</f>
        <v/>
      </c>
      <c r="AX722" s="64">
        <f>IF(AV722=6,6,IF(AND(AV722=5,AW722=1),5,IF(AND(AV722=5,AW722=0),4,IF(AV722=4,3,IF(AV722=3,2,0)))))</f>
        <v/>
      </c>
      <c r="AY722" s="64">
        <f>IF(AV722=6,"1등",IF(AND(AV722=5,AW722=1),"2등",IF(AND(AV722=5,AW722=0),"3등",IF(AV722=4,"4등",IF(AV722=3,"5등","-")))))</f>
        <v/>
      </c>
      <c r="AZ722" s="64">
        <f>AV722*10000+AW722*1000+ROW()</f>
        <v/>
      </c>
      <c r="BB722" s="63" t="inlineStr">
        <is>
          <t>1 28 35 41 43 44</t>
        </is>
      </c>
    </row>
    <row r="723">
      <c r="A723" s="64" t="n">
        <v>722</v>
      </c>
      <c r="B723" t="n">
        <v>0</v>
      </c>
      <c r="C723" t="n">
        <v>0</v>
      </c>
      <c r="D723" t="n">
        <v>0</v>
      </c>
      <c r="E723" t="n">
        <v>0</v>
      </c>
      <c r="F723" t="n">
        <v>0</v>
      </c>
      <c r="G723" t="n">
        <v>0</v>
      </c>
      <c r="H723" t="n">
        <v>0</v>
      </c>
      <c r="I723" t="n">
        <v>0</v>
      </c>
      <c r="J723" t="n">
        <v>0</v>
      </c>
      <c r="K723" t="n">
        <v>0</v>
      </c>
      <c r="L723" t="n">
        <v>0</v>
      </c>
      <c r="M723" t="n">
        <v>1</v>
      </c>
      <c r="N723" t="n">
        <v>0</v>
      </c>
      <c r="O723" t="n">
        <v>1</v>
      </c>
      <c r="P723" t="n">
        <v>0</v>
      </c>
      <c r="Q723" t="n">
        <v>0</v>
      </c>
      <c r="R723" t="n">
        <v>0</v>
      </c>
      <c r="S723" t="n">
        <v>0</v>
      </c>
      <c r="T723" t="n">
        <v>0</v>
      </c>
      <c r="U723" t="n">
        <v>0</v>
      </c>
      <c r="V723" t="n">
        <v>1</v>
      </c>
      <c r="W723" t="n">
        <v>0</v>
      </c>
      <c r="X723" t="n">
        <v>0</v>
      </c>
      <c r="Y723" t="n">
        <v>0</v>
      </c>
      <c r="Z723" t="n">
        <v>0</v>
      </c>
      <c r="AA723" t="n">
        <v>0</v>
      </c>
      <c r="AB723" t="n">
        <v>0</v>
      </c>
      <c r="AC723" t="n">
        <v>0</v>
      </c>
      <c r="AD723" t="n">
        <v>0</v>
      </c>
      <c r="AE723" t="n">
        <v>1</v>
      </c>
      <c r="AF723" t="n">
        <v>0</v>
      </c>
      <c r="AG723" t="n">
        <v>0</v>
      </c>
      <c r="AH723" t="n">
        <v>0</v>
      </c>
      <c r="AI723" t="n">
        <v>0</v>
      </c>
      <c r="AJ723" t="n">
        <v>0</v>
      </c>
      <c r="AK723" t="n">
        <v>0</v>
      </c>
      <c r="AL723" t="n">
        <v>0</v>
      </c>
      <c r="AM723" t="n">
        <v>0</v>
      </c>
      <c r="AN723" t="n">
        <v>1</v>
      </c>
      <c r="AO723" t="n">
        <v>0</v>
      </c>
      <c r="AP723" t="n">
        <v>0</v>
      </c>
      <c r="AQ723" t="n">
        <v>0</v>
      </c>
      <c r="AR723" t="n">
        <v>1</v>
      </c>
      <c r="AS723" t="n">
        <v>0</v>
      </c>
      <c r="AT723" t="n">
        <v>0</v>
      </c>
      <c r="AU723" s="63" t="n">
        <v>45</v>
      </c>
      <c r="AV723" s="64">
        <f>IFERROR(INDEX($B723:$AT723,1,'번호선택_참고표'!$C$55),0)+IFERROR(INDEX($B723:$AT723,1,'번호선택_참고표'!$D$55),0)+IFERROR(INDEX($B723:$AT723,1,'번호선택_참고표'!$E$55),0)+IFERROR(INDEX($B723:$AT723,1,'번호선택_참고표'!$F$55),0)+IFERROR(INDEX($B723:$AT723,1,'번호선택_참고표'!$G$55),0)+IFERROR(INDEX($B723:$AT723,1,'번호선택_참고표'!$H$55),0)</f>
        <v/>
      </c>
      <c r="AW723" s="64">
        <f>IF(OR('번호선택_참고표'!$C$55=$AU723,'번호선택_참고표'!$D$55=$AU723,'번호선택_참고표'!$E$55=$AU723,'번호선택_참고표'!$F$55=$AU723,'번호선택_참고표'!$G$55=$AU723,'번호선택_참고표'!$H$55=$AU723),1,0)</f>
        <v/>
      </c>
      <c r="AX723" s="64">
        <f>IF(AV723=6,6,IF(AND(AV723=5,AW723=1),5,IF(AND(AV723=5,AW723=0),4,IF(AV723=4,3,IF(AV723=3,2,0)))))</f>
        <v/>
      </c>
      <c r="AY723" s="64">
        <f>IF(AV723=6,"1등",IF(AND(AV723=5,AW723=1),"2등",IF(AND(AV723=5,AW723=0),"3등",IF(AV723=4,"4등",IF(AV723=3,"5등","-")))))</f>
        <v/>
      </c>
      <c r="AZ723" s="64">
        <f>AV723*10000+AW723*1000+ROW()</f>
        <v/>
      </c>
      <c r="BB723" s="63" t="inlineStr">
        <is>
          <t>12 14 21 30 39 43</t>
        </is>
      </c>
    </row>
    <row r="724">
      <c r="A724" s="64" t="n">
        <v>723</v>
      </c>
      <c r="B724" t="n">
        <v>0</v>
      </c>
      <c r="C724" t="n">
        <v>0</v>
      </c>
      <c r="D724" t="n">
        <v>0</v>
      </c>
      <c r="E724" t="n">
        <v>0</v>
      </c>
      <c r="F724" t="n">
        <v>0</v>
      </c>
      <c r="G724" t="n">
        <v>0</v>
      </c>
      <c r="H724" t="n">
        <v>0</v>
      </c>
      <c r="I724" t="n">
        <v>0</v>
      </c>
      <c r="J724" t="n">
        <v>0</v>
      </c>
      <c r="K724" t="n">
        <v>0</v>
      </c>
      <c r="L724" t="n">
        <v>0</v>
      </c>
      <c r="M724" t="n">
        <v>0</v>
      </c>
      <c r="N724" t="n">
        <v>0</v>
      </c>
      <c r="O724" t="n">
        <v>0</v>
      </c>
      <c r="P724" t="n">
        <v>0</v>
      </c>
      <c r="Q724" t="n">
        <v>0</v>
      </c>
      <c r="R724" t="n">
        <v>0</v>
      </c>
      <c r="S724" t="n">
        <v>0</v>
      </c>
      <c r="T724" t="n">
        <v>0</v>
      </c>
      <c r="U724" t="n">
        <v>1</v>
      </c>
      <c r="V724" t="n">
        <v>0</v>
      </c>
      <c r="W724" t="n">
        <v>0</v>
      </c>
      <c r="X724" t="n">
        <v>0</v>
      </c>
      <c r="Y724" t="n">
        <v>0</v>
      </c>
      <c r="Z724" t="n">
        <v>0</v>
      </c>
      <c r="AA724" t="n">
        <v>0</v>
      </c>
      <c r="AB724" t="n">
        <v>0</v>
      </c>
      <c r="AC724" t="n">
        <v>0</v>
      </c>
      <c r="AD724" t="n">
        <v>0</v>
      </c>
      <c r="AE724" t="n">
        <v>1</v>
      </c>
      <c r="AF724" t="n">
        <v>0</v>
      </c>
      <c r="AG724" t="n">
        <v>0</v>
      </c>
      <c r="AH724" t="n">
        <v>1</v>
      </c>
      <c r="AI724" t="n">
        <v>0</v>
      </c>
      <c r="AJ724" t="n">
        <v>1</v>
      </c>
      <c r="AK724" t="n">
        <v>1</v>
      </c>
      <c r="AL724" t="n">
        <v>0</v>
      </c>
      <c r="AM724" t="n">
        <v>0</v>
      </c>
      <c r="AN724" t="n">
        <v>0</v>
      </c>
      <c r="AO724" t="n">
        <v>0</v>
      </c>
      <c r="AP724" t="n">
        <v>0</v>
      </c>
      <c r="AQ724" t="n">
        <v>0</v>
      </c>
      <c r="AR724" t="n">
        <v>0</v>
      </c>
      <c r="AS724" t="n">
        <v>1</v>
      </c>
      <c r="AT724" t="n">
        <v>0</v>
      </c>
      <c r="AU724" s="63" t="n">
        <v>22</v>
      </c>
      <c r="AV724" s="64">
        <f>IFERROR(INDEX($B724:$AT724,1,'번호선택_참고표'!$C$55),0)+IFERROR(INDEX($B724:$AT724,1,'번호선택_참고표'!$D$55),0)+IFERROR(INDEX($B724:$AT724,1,'번호선택_참고표'!$E$55),0)+IFERROR(INDEX($B724:$AT724,1,'번호선택_참고표'!$F$55),0)+IFERROR(INDEX($B724:$AT724,1,'번호선택_참고표'!$G$55),0)+IFERROR(INDEX($B724:$AT724,1,'번호선택_참고표'!$H$55),0)</f>
        <v/>
      </c>
      <c r="AW724" s="64">
        <f>IF(OR('번호선택_참고표'!$C$55=$AU724,'번호선택_참고표'!$D$55=$AU724,'번호선택_참고표'!$E$55=$AU724,'번호선택_참고표'!$F$55=$AU724,'번호선택_참고표'!$G$55=$AU724,'번호선택_참고표'!$H$55=$AU724),1,0)</f>
        <v/>
      </c>
      <c r="AX724" s="64">
        <f>IF(AV724=6,6,IF(AND(AV724=5,AW724=1),5,IF(AND(AV724=5,AW724=0),4,IF(AV724=4,3,IF(AV724=3,2,0)))))</f>
        <v/>
      </c>
      <c r="AY724" s="64">
        <f>IF(AV724=6,"1등",IF(AND(AV724=5,AW724=1),"2등",IF(AND(AV724=5,AW724=0),"3등",IF(AV724=4,"4등",IF(AV724=3,"5등","-")))))</f>
        <v/>
      </c>
      <c r="AZ724" s="64">
        <f>AV724*10000+AW724*1000+ROW()</f>
        <v/>
      </c>
      <c r="BB724" s="63" t="inlineStr">
        <is>
          <t>20 30 33 35 36 44</t>
        </is>
      </c>
    </row>
    <row r="725">
      <c r="A725" s="64" t="n">
        <v>724</v>
      </c>
      <c r="B725" t="n">
        <v>0</v>
      </c>
      <c r="C725" t="n">
        <v>1</v>
      </c>
      <c r="D725" t="n">
        <v>0</v>
      </c>
      <c r="E725" t="n">
        <v>0</v>
      </c>
      <c r="F725" t="n">
        <v>0</v>
      </c>
      <c r="G725" t="n">
        <v>0</v>
      </c>
      <c r="H725" t="n">
        <v>0</v>
      </c>
      <c r="I725" t="n">
        <v>1</v>
      </c>
      <c r="J725" t="n">
        <v>0</v>
      </c>
      <c r="K725" t="n">
        <v>0</v>
      </c>
      <c r="L725" t="n">
        <v>0</v>
      </c>
      <c r="M725" t="n">
        <v>0</v>
      </c>
      <c r="N725" t="n">
        <v>0</v>
      </c>
      <c r="O725" t="n">
        <v>0</v>
      </c>
      <c r="P725" t="n">
        <v>0</v>
      </c>
      <c r="Q725" t="n">
        <v>0</v>
      </c>
      <c r="R725" t="n">
        <v>0</v>
      </c>
      <c r="S725" t="n">
        <v>0</v>
      </c>
      <c r="T725" t="n">
        <v>0</v>
      </c>
      <c r="U725" t="n">
        <v>0</v>
      </c>
      <c r="V725" t="n">
        <v>0</v>
      </c>
      <c r="W725" t="n">
        <v>0</v>
      </c>
      <c r="X725" t="n">
        <v>0</v>
      </c>
      <c r="Y725" t="n">
        <v>0</v>
      </c>
      <c r="Z725" t="n">
        <v>0</v>
      </c>
      <c r="AA725" t="n">
        <v>0</v>
      </c>
      <c r="AB725" t="n">
        <v>0</v>
      </c>
      <c r="AC725" t="n">
        <v>0</v>
      </c>
      <c r="AD725" t="n">
        <v>0</v>
      </c>
      <c r="AE725" t="n">
        <v>0</v>
      </c>
      <c r="AF725" t="n">
        <v>0</v>
      </c>
      <c r="AG725" t="n">
        <v>0</v>
      </c>
      <c r="AH725" t="n">
        <v>1</v>
      </c>
      <c r="AI725" t="n">
        <v>0</v>
      </c>
      <c r="AJ725" t="n">
        <v>1</v>
      </c>
      <c r="AK725" t="n">
        <v>0</v>
      </c>
      <c r="AL725" t="n">
        <v>1</v>
      </c>
      <c r="AM725" t="n">
        <v>0</v>
      </c>
      <c r="AN725" t="n">
        <v>0</v>
      </c>
      <c r="AO725" t="n">
        <v>0</v>
      </c>
      <c r="AP725" t="n">
        <v>1</v>
      </c>
      <c r="AQ725" t="n">
        <v>0</v>
      </c>
      <c r="AR725" t="n">
        <v>0</v>
      </c>
      <c r="AS725" t="n">
        <v>0</v>
      </c>
      <c r="AT725" t="n">
        <v>0</v>
      </c>
      <c r="AU725" s="63" t="n">
        <v>14</v>
      </c>
      <c r="AV725" s="64">
        <f>IFERROR(INDEX($B725:$AT725,1,'번호선택_참고표'!$C$55),0)+IFERROR(INDEX($B725:$AT725,1,'번호선택_참고표'!$D$55),0)+IFERROR(INDEX($B725:$AT725,1,'번호선택_참고표'!$E$55),0)+IFERROR(INDEX($B725:$AT725,1,'번호선택_참고표'!$F$55),0)+IFERROR(INDEX($B725:$AT725,1,'번호선택_참고표'!$G$55),0)+IFERROR(INDEX($B725:$AT725,1,'번호선택_참고표'!$H$55),0)</f>
        <v/>
      </c>
      <c r="AW725" s="64">
        <f>IF(OR('번호선택_참고표'!$C$55=$AU725,'번호선택_참고표'!$D$55=$AU725,'번호선택_참고표'!$E$55=$AU725,'번호선택_참고표'!$F$55=$AU725,'번호선택_참고표'!$G$55=$AU725,'번호선택_참고표'!$H$55=$AU725),1,0)</f>
        <v/>
      </c>
      <c r="AX725" s="64">
        <f>IF(AV725=6,6,IF(AND(AV725=5,AW725=1),5,IF(AND(AV725=5,AW725=0),4,IF(AV725=4,3,IF(AV725=3,2,0)))))</f>
        <v/>
      </c>
      <c r="AY725" s="64">
        <f>IF(AV725=6,"1등",IF(AND(AV725=5,AW725=1),"2등",IF(AND(AV725=5,AW725=0),"3등",IF(AV725=4,"4등",IF(AV725=3,"5등","-")))))</f>
        <v/>
      </c>
      <c r="AZ725" s="64">
        <f>AV725*10000+AW725*1000+ROW()</f>
        <v/>
      </c>
      <c r="BB725" s="63" t="inlineStr">
        <is>
          <t>2 8 33 35 37 41</t>
        </is>
      </c>
    </row>
    <row r="726">
      <c r="A726" s="64" t="n">
        <v>725</v>
      </c>
      <c r="B726" t="n">
        <v>0</v>
      </c>
      <c r="C726" t="n">
        <v>0</v>
      </c>
      <c r="D726" t="n">
        <v>0</v>
      </c>
      <c r="E726" t="n">
        <v>0</v>
      </c>
      <c r="F726" t="n">
        <v>0</v>
      </c>
      <c r="G726" t="n">
        <v>1</v>
      </c>
      <c r="H726" t="n">
        <v>1</v>
      </c>
      <c r="I726" t="n">
        <v>0</v>
      </c>
      <c r="J726" t="n">
        <v>0</v>
      </c>
      <c r="K726" t="n">
        <v>0</v>
      </c>
      <c r="L726" t="n">
        <v>0</v>
      </c>
      <c r="M726" t="n">
        <v>0</v>
      </c>
      <c r="N726" t="n">
        <v>0</v>
      </c>
      <c r="O726" t="n">
        <v>0</v>
      </c>
      <c r="P726" t="n">
        <v>0</v>
      </c>
      <c r="Q726" t="n">
        <v>0</v>
      </c>
      <c r="R726" t="n">
        <v>0</v>
      </c>
      <c r="S726" t="n">
        <v>0</v>
      </c>
      <c r="T726" t="n">
        <v>1</v>
      </c>
      <c r="U726" t="n">
        <v>0</v>
      </c>
      <c r="V726" t="n">
        <v>1</v>
      </c>
      <c r="W726" t="n">
        <v>0</v>
      </c>
      <c r="X726" t="n">
        <v>0</v>
      </c>
      <c r="Y726" t="n">
        <v>0</v>
      </c>
      <c r="Z726" t="n">
        <v>0</v>
      </c>
      <c r="AA726" t="n">
        <v>0</v>
      </c>
      <c r="AB726" t="n">
        <v>0</v>
      </c>
      <c r="AC726" t="n">
        <v>0</v>
      </c>
      <c r="AD726" t="n">
        <v>0</v>
      </c>
      <c r="AE726" t="n">
        <v>0</v>
      </c>
      <c r="AF726" t="n">
        <v>0</v>
      </c>
      <c r="AG726" t="n">
        <v>0</v>
      </c>
      <c r="AH726" t="n">
        <v>0</v>
      </c>
      <c r="AI726" t="n">
        <v>0</v>
      </c>
      <c r="AJ726" t="n">
        <v>0</v>
      </c>
      <c r="AK726" t="n">
        <v>0</v>
      </c>
      <c r="AL726" t="n">
        <v>0</v>
      </c>
      <c r="AM726" t="n">
        <v>0</v>
      </c>
      <c r="AN726" t="n">
        <v>0</v>
      </c>
      <c r="AO726" t="n">
        <v>0</v>
      </c>
      <c r="AP726" t="n">
        <v>1</v>
      </c>
      <c r="AQ726" t="n">
        <v>0</v>
      </c>
      <c r="AR726" t="n">
        <v>1</v>
      </c>
      <c r="AS726" t="n">
        <v>0</v>
      </c>
      <c r="AT726" t="n">
        <v>0</v>
      </c>
      <c r="AU726" s="63" t="n">
        <v>38</v>
      </c>
      <c r="AV726" s="64">
        <f>IFERROR(INDEX($B726:$AT726,1,'번호선택_참고표'!$C$55),0)+IFERROR(INDEX($B726:$AT726,1,'번호선택_참고표'!$D$55),0)+IFERROR(INDEX($B726:$AT726,1,'번호선택_참고표'!$E$55),0)+IFERROR(INDEX($B726:$AT726,1,'번호선택_참고표'!$F$55),0)+IFERROR(INDEX($B726:$AT726,1,'번호선택_참고표'!$G$55),0)+IFERROR(INDEX($B726:$AT726,1,'번호선택_참고표'!$H$55),0)</f>
        <v/>
      </c>
      <c r="AW726" s="64">
        <f>IF(OR('번호선택_참고표'!$C$55=$AU726,'번호선택_참고표'!$D$55=$AU726,'번호선택_참고표'!$E$55=$AU726,'번호선택_참고표'!$F$55=$AU726,'번호선택_참고표'!$G$55=$AU726,'번호선택_참고표'!$H$55=$AU726),1,0)</f>
        <v/>
      </c>
      <c r="AX726" s="64">
        <f>IF(AV726=6,6,IF(AND(AV726=5,AW726=1),5,IF(AND(AV726=5,AW726=0),4,IF(AV726=4,3,IF(AV726=3,2,0)))))</f>
        <v/>
      </c>
      <c r="AY726" s="64">
        <f>IF(AV726=6,"1등",IF(AND(AV726=5,AW726=1),"2등",IF(AND(AV726=5,AW726=0),"3등",IF(AV726=4,"4등",IF(AV726=3,"5등","-")))))</f>
        <v/>
      </c>
      <c r="AZ726" s="64">
        <f>AV726*10000+AW726*1000+ROW()</f>
        <v/>
      </c>
      <c r="BB726" s="63" t="inlineStr">
        <is>
          <t>6 7 19 21 41 43</t>
        </is>
      </c>
    </row>
    <row r="727">
      <c r="A727" s="64" t="n">
        <v>726</v>
      </c>
      <c r="B727" t="n">
        <v>1</v>
      </c>
      <c r="C727" t="n">
        <v>0</v>
      </c>
      <c r="D727" t="n">
        <v>0</v>
      </c>
      <c r="E727" t="n">
        <v>0</v>
      </c>
      <c r="F727" t="n">
        <v>0</v>
      </c>
      <c r="G727" t="n">
        <v>0</v>
      </c>
      <c r="H727" t="n">
        <v>0</v>
      </c>
      <c r="I727" t="n">
        <v>0</v>
      </c>
      <c r="J727" t="n">
        <v>0</v>
      </c>
      <c r="K727" t="n">
        <v>0</v>
      </c>
      <c r="L727" t="n">
        <v>1</v>
      </c>
      <c r="M727" t="n">
        <v>0</v>
      </c>
      <c r="N727" t="n">
        <v>0</v>
      </c>
      <c r="O727" t="n">
        <v>0</v>
      </c>
      <c r="P727" t="n">
        <v>0</v>
      </c>
      <c r="Q727" t="n">
        <v>0</v>
      </c>
      <c r="R727" t="n">
        <v>0</v>
      </c>
      <c r="S727" t="n">
        <v>0</v>
      </c>
      <c r="T727" t="n">
        <v>0</v>
      </c>
      <c r="U727" t="n">
        <v>0</v>
      </c>
      <c r="V727" t="n">
        <v>1</v>
      </c>
      <c r="W727" t="n">
        <v>0</v>
      </c>
      <c r="X727" t="n">
        <v>1</v>
      </c>
      <c r="Y727" t="n">
        <v>0</v>
      </c>
      <c r="Z727" t="n">
        <v>0</v>
      </c>
      <c r="AA727" t="n">
        <v>0</v>
      </c>
      <c r="AB727" t="n">
        <v>0</v>
      </c>
      <c r="AC727" t="n">
        <v>0</v>
      </c>
      <c r="AD727" t="n">
        <v>0</v>
      </c>
      <c r="AE727" t="n">
        <v>0</v>
      </c>
      <c r="AF727" t="n">
        <v>0</v>
      </c>
      <c r="AG727" t="n">
        <v>0</v>
      </c>
      <c r="AH727" t="n">
        <v>0</v>
      </c>
      <c r="AI727" t="n">
        <v>1</v>
      </c>
      <c r="AJ727" t="n">
        <v>0</v>
      </c>
      <c r="AK727" t="n">
        <v>0</v>
      </c>
      <c r="AL727" t="n">
        <v>0</v>
      </c>
      <c r="AM727" t="n">
        <v>0</v>
      </c>
      <c r="AN727" t="n">
        <v>0</v>
      </c>
      <c r="AO727" t="n">
        <v>0</v>
      </c>
      <c r="AP727" t="n">
        <v>0</v>
      </c>
      <c r="AQ727" t="n">
        <v>0</v>
      </c>
      <c r="AR727" t="n">
        <v>0</v>
      </c>
      <c r="AS727" t="n">
        <v>1</v>
      </c>
      <c r="AT727" t="n">
        <v>0</v>
      </c>
      <c r="AU727" s="63" t="n">
        <v>24</v>
      </c>
      <c r="AV727" s="64">
        <f>IFERROR(INDEX($B727:$AT727,1,'번호선택_참고표'!$C$55),0)+IFERROR(INDEX($B727:$AT727,1,'번호선택_참고표'!$D$55),0)+IFERROR(INDEX($B727:$AT727,1,'번호선택_참고표'!$E$55),0)+IFERROR(INDEX($B727:$AT727,1,'번호선택_참고표'!$F$55),0)+IFERROR(INDEX($B727:$AT727,1,'번호선택_참고표'!$G$55),0)+IFERROR(INDEX($B727:$AT727,1,'번호선택_참고표'!$H$55),0)</f>
        <v/>
      </c>
      <c r="AW727" s="64">
        <f>IF(OR('번호선택_참고표'!$C$55=$AU727,'번호선택_참고표'!$D$55=$AU727,'번호선택_참고표'!$E$55=$AU727,'번호선택_참고표'!$F$55=$AU727,'번호선택_참고표'!$G$55=$AU727,'번호선택_참고표'!$H$55=$AU727),1,0)</f>
        <v/>
      </c>
      <c r="AX727" s="64">
        <f>IF(AV727=6,6,IF(AND(AV727=5,AW727=1),5,IF(AND(AV727=5,AW727=0),4,IF(AV727=4,3,IF(AV727=3,2,0)))))</f>
        <v/>
      </c>
      <c r="AY727" s="64">
        <f>IF(AV727=6,"1등",IF(AND(AV727=5,AW727=1),"2등",IF(AND(AV727=5,AW727=0),"3등",IF(AV727=4,"4등",IF(AV727=3,"5등","-")))))</f>
        <v/>
      </c>
      <c r="AZ727" s="64">
        <f>AV727*10000+AW727*1000+ROW()</f>
        <v/>
      </c>
      <c r="BB727" s="63" t="inlineStr">
        <is>
          <t>1 11 21 23 34 44</t>
        </is>
      </c>
    </row>
    <row r="728">
      <c r="A728" s="64" t="n">
        <v>727</v>
      </c>
      <c r="B728" t="n">
        <v>0</v>
      </c>
      <c r="C728" t="n">
        <v>0</v>
      </c>
      <c r="D728" t="n">
        <v>0</v>
      </c>
      <c r="E728" t="n">
        <v>0</v>
      </c>
      <c r="F728" t="n">
        <v>0</v>
      </c>
      <c r="G728" t="n">
        <v>0</v>
      </c>
      <c r="H728" t="n">
        <v>1</v>
      </c>
      <c r="I728" t="n">
        <v>1</v>
      </c>
      <c r="J728" t="n">
        <v>0</v>
      </c>
      <c r="K728" t="n">
        <v>1</v>
      </c>
      <c r="L728" t="n">
        <v>0</v>
      </c>
      <c r="M728" t="n">
        <v>0</v>
      </c>
      <c r="N728" t="n">
        <v>0</v>
      </c>
      <c r="O728" t="n">
        <v>0</v>
      </c>
      <c r="P728" t="n">
        <v>0</v>
      </c>
      <c r="Q728" t="n">
        <v>0</v>
      </c>
      <c r="R728" t="n">
        <v>0</v>
      </c>
      <c r="S728" t="n">
        <v>0</v>
      </c>
      <c r="T728" t="n">
        <v>1</v>
      </c>
      <c r="U728" t="n">
        <v>0</v>
      </c>
      <c r="V728" t="n">
        <v>1</v>
      </c>
      <c r="W728" t="n">
        <v>0</v>
      </c>
      <c r="X728" t="n">
        <v>0</v>
      </c>
      <c r="Y728" t="n">
        <v>0</v>
      </c>
      <c r="Z728" t="n">
        <v>0</v>
      </c>
      <c r="AA728" t="n">
        <v>0</v>
      </c>
      <c r="AB728" t="n">
        <v>0</v>
      </c>
      <c r="AC728" t="n">
        <v>0</v>
      </c>
      <c r="AD728" t="n">
        <v>0</v>
      </c>
      <c r="AE728" t="n">
        <v>0</v>
      </c>
      <c r="AF728" t="n">
        <v>1</v>
      </c>
      <c r="AG728" t="n">
        <v>0</v>
      </c>
      <c r="AH728" t="n">
        <v>0</v>
      </c>
      <c r="AI728" t="n">
        <v>0</v>
      </c>
      <c r="AJ728" t="n">
        <v>0</v>
      </c>
      <c r="AK728" t="n">
        <v>0</v>
      </c>
      <c r="AL728" t="n">
        <v>0</v>
      </c>
      <c r="AM728" t="n">
        <v>0</v>
      </c>
      <c r="AN728" t="n">
        <v>0</v>
      </c>
      <c r="AO728" t="n">
        <v>0</v>
      </c>
      <c r="AP728" t="n">
        <v>0</v>
      </c>
      <c r="AQ728" t="n">
        <v>0</v>
      </c>
      <c r="AR728" t="n">
        <v>0</v>
      </c>
      <c r="AS728" t="n">
        <v>0</v>
      </c>
      <c r="AT728" t="n">
        <v>0</v>
      </c>
      <c r="AU728" s="63" t="n">
        <v>20</v>
      </c>
      <c r="AV728" s="64">
        <f>IFERROR(INDEX($B728:$AT728,1,'번호선택_참고표'!$C$55),0)+IFERROR(INDEX($B728:$AT728,1,'번호선택_참고표'!$D$55),0)+IFERROR(INDEX($B728:$AT728,1,'번호선택_참고표'!$E$55),0)+IFERROR(INDEX($B728:$AT728,1,'번호선택_참고표'!$F$55),0)+IFERROR(INDEX($B728:$AT728,1,'번호선택_참고표'!$G$55),0)+IFERROR(INDEX($B728:$AT728,1,'번호선택_참고표'!$H$55),0)</f>
        <v/>
      </c>
      <c r="AW728" s="64">
        <f>IF(OR('번호선택_참고표'!$C$55=$AU728,'번호선택_참고표'!$D$55=$AU728,'번호선택_참고표'!$E$55=$AU728,'번호선택_참고표'!$F$55=$AU728,'번호선택_참고표'!$G$55=$AU728,'번호선택_참고표'!$H$55=$AU728),1,0)</f>
        <v/>
      </c>
      <c r="AX728" s="64">
        <f>IF(AV728=6,6,IF(AND(AV728=5,AW728=1),5,IF(AND(AV728=5,AW728=0),4,IF(AV728=4,3,IF(AV728=3,2,0)))))</f>
        <v/>
      </c>
      <c r="AY728" s="64">
        <f>IF(AV728=6,"1등",IF(AND(AV728=5,AW728=1),"2등",IF(AND(AV728=5,AW728=0),"3등",IF(AV728=4,"4등",IF(AV728=3,"5등","-")))))</f>
        <v/>
      </c>
      <c r="AZ728" s="64">
        <f>AV728*10000+AW728*1000+ROW()</f>
        <v/>
      </c>
      <c r="BB728" s="63" t="inlineStr">
        <is>
          <t>7 8 10 19 21 31</t>
        </is>
      </c>
    </row>
    <row r="729">
      <c r="A729" s="64" t="n">
        <v>728</v>
      </c>
      <c r="B729" t="n">
        <v>0</v>
      </c>
      <c r="C729" t="n">
        <v>0</v>
      </c>
      <c r="D729" t="n">
        <v>1</v>
      </c>
      <c r="E729" t="n">
        <v>0</v>
      </c>
      <c r="F729" t="n">
        <v>0</v>
      </c>
      <c r="G729" t="n">
        <v>1</v>
      </c>
      <c r="H729" t="n">
        <v>0</v>
      </c>
      <c r="I729" t="n">
        <v>0</v>
      </c>
      <c r="J729" t="n">
        <v>0</v>
      </c>
      <c r="K729" t="n">
        <v>1</v>
      </c>
      <c r="L729" t="n">
        <v>0</v>
      </c>
      <c r="M729" t="n">
        <v>0</v>
      </c>
      <c r="N729" t="n">
        <v>0</v>
      </c>
      <c r="O729" t="n">
        <v>0</v>
      </c>
      <c r="P729" t="n">
        <v>0</v>
      </c>
      <c r="Q729" t="n">
        <v>0</v>
      </c>
      <c r="R729" t="n">
        <v>0</v>
      </c>
      <c r="S729" t="n">
        <v>0</v>
      </c>
      <c r="T729" t="n">
        <v>0</v>
      </c>
      <c r="U729" t="n">
        <v>0</v>
      </c>
      <c r="V729" t="n">
        <v>0</v>
      </c>
      <c r="W729" t="n">
        <v>0</v>
      </c>
      <c r="X729" t="n">
        <v>0</v>
      </c>
      <c r="Y729" t="n">
        <v>0</v>
      </c>
      <c r="Z729" t="n">
        <v>0</v>
      </c>
      <c r="AA729" t="n">
        <v>0</v>
      </c>
      <c r="AB729" t="n">
        <v>0</v>
      </c>
      <c r="AC729" t="n">
        <v>0</v>
      </c>
      <c r="AD729" t="n">
        <v>0</v>
      </c>
      <c r="AE729" t="n">
        <v>1</v>
      </c>
      <c r="AF729" t="n">
        <v>0</v>
      </c>
      <c r="AG729" t="n">
        <v>0</v>
      </c>
      <c r="AH729" t="n">
        <v>0</v>
      </c>
      <c r="AI729" t="n">
        <v>1</v>
      </c>
      <c r="AJ729" t="n">
        <v>0</v>
      </c>
      <c r="AK729" t="n">
        <v>0</v>
      </c>
      <c r="AL729" t="n">
        <v>1</v>
      </c>
      <c r="AM729" t="n">
        <v>0</v>
      </c>
      <c r="AN729" t="n">
        <v>0</v>
      </c>
      <c r="AO729" t="n">
        <v>0</v>
      </c>
      <c r="AP729" t="n">
        <v>0</v>
      </c>
      <c r="AQ729" t="n">
        <v>0</v>
      </c>
      <c r="AR729" t="n">
        <v>0</v>
      </c>
      <c r="AS729" t="n">
        <v>0</v>
      </c>
      <c r="AT729" t="n">
        <v>0</v>
      </c>
      <c r="AU729" s="63" t="n">
        <v>36</v>
      </c>
      <c r="AV729" s="64">
        <f>IFERROR(INDEX($B729:$AT729,1,'번호선택_참고표'!$C$55),0)+IFERROR(INDEX($B729:$AT729,1,'번호선택_참고표'!$D$55),0)+IFERROR(INDEX($B729:$AT729,1,'번호선택_참고표'!$E$55),0)+IFERROR(INDEX($B729:$AT729,1,'번호선택_참고표'!$F$55),0)+IFERROR(INDEX($B729:$AT729,1,'번호선택_참고표'!$G$55),0)+IFERROR(INDEX($B729:$AT729,1,'번호선택_참고표'!$H$55),0)</f>
        <v/>
      </c>
      <c r="AW729" s="64">
        <f>IF(OR('번호선택_참고표'!$C$55=$AU729,'번호선택_참고표'!$D$55=$AU729,'번호선택_참고표'!$E$55=$AU729,'번호선택_참고표'!$F$55=$AU729,'번호선택_참고표'!$G$55=$AU729,'번호선택_참고표'!$H$55=$AU729),1,0)</f>
        <v/>
      </c>
      <c r="AX729" s="64">
        <f>IF(AV729=6,6,IF(AND(AV729=5,AW729=1),5,IF(AND(AV729=5,AW729=0),4,IF(AV729=4,3,IF(AV729=3,2,0)))))</f>
        <v/>
      </c>
      <c r="AY729" s="64">
        <f>IF(AV729=6,"1등",IF(AND(AV729=5,AW729=1),"2등",IF(AND(AV729=5,AW729=0),"3등",IF(AV729=4,"4등",IF(AV729=3,"5등","-")))))</f>
        <v/>
      </c>
      <c r="AZ729" s="64">
        <f>AV729*10000+AW729*1000+ROW()</f>
        <v/>
      </c>
      <c r="BB729" s="63" t="inlineStr">
        <is>
          <t>3 6 10 30 34 37</t>
        </is>
      </c>
    </row>
    <row r="730">
      <c r="A730" s="64" t="n">
        <v>729</v>
      </c>
      <c r="B730" t="n">
        <v>0</v>
      </c>
      <c r="C730" t="n">
        <v>0</v>
      </c>
      <c r="D730" t="n">
        <v>0</v>
      </c>
      <c r="E730" t="n">
        <v>0</v>
      </c>
      <c r="F730" t="n">
        <v>0</v>
      </c>
      <c r="G730" t="n">
        <v>0</v>
      </c>
      <c r="H730" t="n">
        <v>0</v>
      </c>
      <c r="I730" t="n">
        <v>0</v>
      </c>
      <c r="J730" t="n">
        <v>0</v>
      </c>
      <c r="K730" t="n">
        <v>0</v>
      </c>
      <c r="L730" t="n">
        <v>1</v>
      </c>
      <c r="M730" t="n">
        <v>0</v>
      </c>
      <c r="N730" t="n">
        <v>0</v>
      </c>
      <c r="O730" t="n">
        <v>0</v>
      </c>
      <c r="P730" t="n">
        <v>0</v>
      </c>
      <c r="Q730" t="n">
        <v>0</v>
      </c>
      <c r="R730" t="n">
        <v>1</v>
      </c>
      <c r="S730" t="n">
        <v>0</v>
      </c>
      <c r="T730" t="n">
        <v>0</v>
      </c>
      <c r="U730" t="n">
        <v>0</v>
      </c>
      <c r="V730" t="n">
        <v>1</v>
      </c>
      <c r="W730" t="n">
        <v>0</v>
      </c>
      <c r="X730" t="n">
        <v>0</v>
      </c>
      <c r="Y730" t="n">
        <v>0</v>
      </c>
      <c r="Z730" t="n">
        <v>0</v>
      </c>
      <c r="AA730" t="n">
        <v>1</v>
      </c>
      <c r="AB730" t="n">
        <v>0</v>
      </c>
      <c r="AC730" t="n">
        <v>0</v>
      </c>
      <c r="AD730" t="n">
        <v>0</v>
      </c>
      <c r="AE730" t="n">
        <v>0</v>
      </c>
      <c r="AF730" t="n">
        <v>0</v>
      </c>
      <c r="AG730" t="n">
        <v>0</v>
      </c>
      <c r="AH730" t="n">
        <v>0</v>
      </c>
      <c r="AI730" t="n">
        <v>0</v>
      </c>
      <c r="AJ730" t="n">
        <v>0</v>
      </c>
      <c r="AK730" t="n">
        <v>1</v>
      </c>
      <c r="AL730" t="n">
        <v>0</v>
      </c>
      <c r="AM730" t="n">
        <v>0</v>
      </c>
      <c r="AN730" t="n">
        <v>0</v>
      </c>
      <c r="AO730" t="n">
        <v>0</v>
      </c>
      <c r="AP730" t="n">
        <v>0</v>
      </c>
      <c r="AQ730" t="n">
        <v>0</v>
      </c>
      <c r="AR730" t="n">
        <v>0</v>
      </c>
      <c r="AS730" t="n">
        <v>0</v>
      </c>
      <c r="AT730" t="n">
        <v>1</v>
      </c>
      <c r="AU730" s="63" t="n">
        <v>16</v>
      </c>
      <c r="AV730" s="64">
        <f>IFERROR(INDEX($B730:$AT730,1,'번호선택_참고표'!$C$55),0)+IFERROR(INDEX($B730:$AT730,1,'번호선택_참고표'!$D$55),0)+IFERROR(INDEX($B730:$AT730,1,'번호선택_참고표'!$E$55),0)+IFERROR(INDEX($B730:$AT730,1,'번호선택_참고표'!$F$55),0)+IFERROR(INDEX($B730:$AT730,1,'번호선택_참고표'!$G$55),0)+IFERROR(INDEX($B730:$AT730,1,'번호선택_참고표'!$H$55),0)</f>
        <v/>
      </c>
      <c r="AW730" s="64">
        <f>IF(OR('번호선택_참고표'!$C$55=$AU730,'번호선택_참고표'!$D$55=$AU730,'번호선택_참고표'!$E$55=$AU730,'번호선택_참고표'!$F$55=$AU730,'번호선택_참고표'!$G$55=$AU730,'번호선택_참고표'!$H$55=$AU730),1,0)</f>
        <v/>
      </c>
      <c r="AX730" s="64">
        <f>IF(AV730=6,6,IF(AND(AV730=5,AW730=1),5,IF(AND(AV730=5,AW730=0),4,IF(AV730=4,3,IF(AV730=3,2,0)))))</f>
        <v/>
      </c>
      <c r="AY730" s="64">
        <f>IF(AV730=6,"1등",IF(AND(AV730=5,AW730=1),"2등",IF(AND(AV730=5,AW730=0),"3등",IF(AV730=4,"4등",IF(AV730=3,"5등","-")))))</f>
        <v/>
      </c>
      <c r="AZ730" s="64">
        <f>AV730*10000+AW730*1000+ROW()</f>
        <v/>
      </c>
      <c r="BB730" s="63" t="inlineStr">
        <is>
          <t>11 17 21 26 36 45</t>
        </is>
      </c>
    </row>
    <row r="731">
      <c r="A731" s="64" t="n">
        <v>730</v>
      </c>
      <c r="B731" t="n">
        <v>0</v>
      </c>
      <c r="C731" t="n">
        <v>0</v>
      </c>
      <c r="D731" t="n">
        <v>0</v>
      </c>
      <c r="E731" t="n">
        <v>1</v>
      </c>
      <c r="F731" t="n">
        <v>0</v>
      </c>
      <c r="G731" t="n">
        <v>0</v>
      </c>
      <c r="H731" t="n">
        <v>0</v>
      </c>
      <c r="I731" t="n">
        <v>0</v>
      </c>
      <c r="J731" t="n">
        <v>0</v>
      </c>
      <c r="K731" t="n">
        <v>1</v>
      </c>
      <c r="L731" t="n">
        <v>0</v>
      </c>
      <c r="M731" t="n">
        <v>0</v>
      </c>
      <c r="N731" t="n">
        <v>0</v>
      </c>
      <c r="O731" t="n">
        <v>1</v>
      </c>
      <c r="P731" t="n">
        <v>1</v>
      </c>
      <c r="Q731" t="n">
        <v>0</v>
      </c>
      <c r="R731" t="n">
        <v>0</v>
      </c>
      <c r="S731" t="n">
        <v>1</v>
      </c>
      <c r="T731" t="n">
        <v>0</v>
      </c>
      <c r="U731" t="n">
        <v>0</v>
      </c>
      <c r="V731" t="n">
        <v>0</v>
      </c>
      <c r="W731" t="n">
        <v>1</v>
      </c>
      <c r="X731" t="n">
        <v>0</v>
      </c>
      <c r="Y731" t="n">
        <v>0</v>
      </c>
      <c r="Z731" t="n">
        <v>0</v>
      </c>
      <c r="AA731" t="n">
        <v>0</v>
      </c>
      <c r="AB731" t="n">
        <v>0</v>
      </c>
      <c r="AC731" t="n">
        <v>0</v>
      </c>
      <c r="AD731" t="n">
        <v>0</v>
      </c>
      <c r="AE731" t="n">
        <v>0</v>
      </c>
      <c r="AF731" t="n">
        <v>0</v>
      </c>
      <c r="AG731" t="n">
        <v>0</v>
      </c>
      <c r="AH731" t="n">
        <v>0</v>
      </c>
      <c r="AI731" t="n">
        <v>0</v>
      </c>
      <c r="AJ731" t="n">
        <v>0</v>
      </c>
      <c r="AK731" t="n">
        <v>0</v>
      </c>
      <c r="AL731" t="n">
        <v>0</v>
      </c>
      <c r="AM731" t="n">
        <v>0</v>
      </c>
      <c r="AN731" t="n">
        <v>0</v>
      </c>
      <c r="AO731" t="n">
        <v>0</v>
      </c>
      <c r="AP731" t="n">
        <v>0</v>
      </c>
      <c r="AQ731" t="n">
        <v>0</v>
      </c>
      <c r="AR731" t="n">
        <v>0</v>
      </c>
      <c r="AS731" t="n">
        <v>0</v>
      </c>
      <c r="AT731" t="n">
        <v>0</v>
      </c>
      <c r="AU731" s="63" t="n">
        <v>39</v>
      </c>
      <c r="AV731" s="64">
        <f>IFERROR(INDEX($B731:$AT731,1,'번호선택_참고표'!$C$55),0)+IFERROR(INDEX($B731:$AT731,1,'번호선택_참고표'!$D$55),0)+IFERROR(INDEX($B731:$AT731,1,'번호선택_참고표'!$E$55),0)+IFERROR(INDEX($B731:$AT731,1,'번호선택_참고표'!$F$55),0)+IFERROR(INDEX($B731:$AT731,1,'번호선택_참고표'!$G$55),0)+IFERROR(INDEX($B731:$AT731,1,'번호선택_참고표'!$H$55),0)</f>
        <v/>
      </c>
      <c r="AW731" s="64">
        <f>IF(OR('번호선택_참고표'!$C$55=$AU731,'번호선택_참고표'!$D$55=$AU731,'번호선택_참고표'!$E$55=$AU731,'번호선택_참고표'!$F$55=$AU731,'번호선택_참고표'!$G$55=$AU731,'번호선택_참고표'!$H$55=$AU731),1,0)</f>
        <v/>
      </c>
      <c r="AX731" s="64">
        <f>IF(AV731=6,6,IF(AND(AV731=5,AW731=1),5,IF(AND(AV731=5,AW731=0),4,IF(AV731=4,3,IF(AV731=3,2,0)))))</f>
        <v/>
      </c>
      <c r="AY731" s="64">
        <f>IF(AV731=6,"1등",IF(AND(AV731=5,AW731=1),"2등",IF(AND(AV731=5,AW731=0),"3등",IF(AV731=4,"4등",IF(AV731=3,"5등","-")))))</f>
        <v/>
      </c>
      <c r="AZ731" s="64">
        <f>AV731*10000+AW731*1000+ROW()</f>
        <v/>
      </c>
      <c r="BB731" s="63" t="inlineStr">
        <is>
          <t>4 10 14 15 18 22</t>
        </is>
      </c>
    </row>
    <row r="732">
      <c r="A732" s="64" t="n">
        <v>731</v>
      </c>
      <c r="B732" t="n">
        <v>0</v>
      </c>
      <c r="C732" t="n">
        <v>1</v>
      </c>
      <c r="D732" t="n">
        <v>0</v>
      </c>
      <c r="E732" t="n">
        <v>0</v>
      </c>
      <c r="F732" t="n">
        <v>0</v>
      </c>
      <c r="G732" t="n">
        <v>0</v>
      </c>
      <c r="H732" t="n">
        <v>1</v>
      </c>
      <c r="I732" t="n">
        <v>0</v>
      </c>
      <c r="J732" t="n">
        <v>0</v>
      </c>
      <c r="K732" t="n">
        <v>0</v>
      </c>
      <c r="L732" t="n">
        <v>0</v>
      </c>
      <c r="M732" t="n">
        <v>0</v>
      </c>
      <c r="N732" t="n">
        <v>1</v>
      </c>
      <c r="O732" t="n">
        <v>0</v>
      </c>
      <c r="P732" t="n">
        <v>0</v>
      </c>
      <c r="Q732" t="n">
        <v>0</v>
      </c>
      <c r="R732" t="n">
        <v>0</v>
      </c>
      <c r="S732" t="n">
        <v>0</v>
      </c>
      <c r="T732" t="n">
        <v>0</v>
      </c>
      <c r="U732" t="n">
        <v>0</v>
      </c>
      <c r="V732" t="n">
        <v>0</v>
      </c>
      <c r="W732" t="n">
        <v>0</v>
      </c>
      <c r="X732" t="n">
        <v>0</v>
      </c>
      <c r="Y732" t="n">
        <v>0</v>
      </c>
      <c r="Z732" t="n">
        <v>1</v>
      </c>
      <c r="AA732" t="n">
        <v>0</v>
      </c>
      <c r="AB732" t="n">
        <v>0</v>
      </c>
      <c r="AC732" t="n">
        <v>0</v>
      </c>
      <c r="AD732" t="n">
        <v>0</v>
      </c>
      <c r="AE732" t="n">
        <v>0</v>
      </c>
      <c r="AF732" t="n">
        <v>0</v>
      </c>
      <c r="AG732" t="n">
        <v>0</v>
      </c>
      <c r="AH732" t="n">
        <v>0</v>
      </c>
      <c r="AI732" t="n">
        <v>0</v>
      </c>
      <c r="AJ732" t="n">
        <v>0</v>
      </c>
      <c r="AK732" t="n">
        <v>0</v>
      </c>
      <c r="AL732" t="n">
        <v>0</v>
      </c>
      <c r="AM732" t="n">
        <v>0</v>
      </c>
      <c r="AN732" t="n">
        <v>0</v>
      </c>
      <c r="AO732" t="n">
        <v>0</v>
      </c>
      <c r="AP732" t="n">
        <v>0</v>
      </c>
      <c r="AQ732" t="n">
        <v>1</v>
      </c>
      <c r="AR732" t="n">
        <v>0</v>
      </c>
      <c r="AS732" t="n">
        <v>0</v>
      </c>
      <c r="AT732" t="n">
        <v>1</v>
      </c>
      <c r="AU732" s="63" t="n">
        <v>39</v>
      </c>
      <c r="AV732" s="64">
        <f>IFERROR(INDEX($B732:$AT732,1,'번호선택_참고표'!$C$55),0)+IFERROR(INDEX($B732:$AT732,1,'번호선택_참고표'!$D$55),0)+IFERROR(INDEX($B732:$AT732,1,'번호선택_참고표'!$E$55),0)+IFERROR(INDEX($B732:$AT732,1,'번호선택_참고표'!$F$55),0)+IFERROR(INDEX($B732:$AT732,1,'번호선택_참고표'!$G$55),0)+IFERROR(INDEX($B732:$AT732,1,'번호선택_참고표'!$H$55),0)</f>
        <v/>
      </c>
      <c r="AW732" s="64">
        <f>IF(OR('번호선택_참고표'!$C$55=$AU732,'번호선택_참고표'!$D$55=$AU732,'번호선택_참고표'!$E$55=$AU732,'번호선택_참고표'!$F$55=$AU732,'번호선택_참고표'!$G$55=$AU732,'번호선택_참고표'!$H$55=$AU732),1,0)</f>
        <v/>
      </c>
      <c r="AX732" s="64">
        <f>IF(AV732=6,6,IF(AND(AV732=5,AW732=1),5,IF(AND(AV732=5,AW732=0),4,IF(AV732=4,3,IF(AV732=3,2,0)))))</f>
        <v/>
      </c>
      <c r="AY732" s="64">
        <f>IF(AV732=6,"1등",IF(AND(AV732=5,AW732=1),"2등",IF(AND(AV732=5,AW732=0),"3등",IF(AV732=4,"4등",IF(AV732=3,"5등","-")))))</f>
        <v/>
      </c>
      <c r="AZ732" s="64">
        <f>AV732*10000+AW732*1000+ROW()</f>
        <v/>
      </c>
      <c r="BB732" s="63" t="inlineStr">
        <is>
          <t>2 7 13 25 42 45</t>
        </is>
      </c>
    </row>
    <row r="733">
      <c r="A733" s="64" t="n">
        <v>732</v>
      </c>
      <c r="B733" t="n">
        <v>0</v>
      </c>
      <c r="C733" t="n">
        <v>1</v>
      </c>
      <c r="D733" t="n">
        <v>0</v>
      </c>
      <c r="E733" t="n">
        <v>1</v>
      </c>
      <c r="F733" t="n">
        <v>1</v>
      </c>
      <c r="G733" t="n">
        <v>0</v>
      </c>
      <c r="H733" t="n">
        <v>0</v>
      </c>
      <c r="I733" t="n">
        <v>0</v>
      </c>
      <c r="J733" t="n">
        <v>0</v>
      </c>
      <c r="K733" t="n">
        <v>0</v>
      </c>
      <c r="L733" t="n">
        <v>0</v>
      </c>
      <c r="M733" t="n">
        <v>0</v>
      </c>
      <c r="N733" t="n">
        <v>0</v>
      </c>
      <c r="O733" t="n">
        <v>0</v>
      </c>
      <c r="P733" t="n">
        <v>0</v>
      </c>
      <c r="Q733" t="n">
        <v>0</v>
      </c>
      <c r="R733" t="n">
        <v>1</v>
      </c>
      <c r="S733" t="n">
        <v>0</v>
      </c>
      <c r="T733" t="n">
        <v>0</v>
      </c>
      <c r="U733" t="n">
        <v>0</v>
      </c>
      <c r="V733" t="n">
        <v>0</v>
      </c>
      <c r="W733" t="n">
        <v>0</v>
      </c>
      <c r="X733" t="n">
        <v>0</v>
      </c>
      <c r="Y733" t="n">
        <v>0</v>
      </c>
      <c r="Z733" t="n">
        <v>0</v>
      </c>
      <c r="AA733" t="n">
        <v>0</v>
      </c>
      <c r="AB733" t="n">
        <v>1</v>
      </c>
      <c r="AC733" t="n">
        <v>0</v>
      </c>
      <c r="AD733" t="n">
        <v>0</v>
      </c>
      <c r="AE733" t="n">
        <v>0</v>
      </c>
      <c r="AF733" t="n">
        <v>0</v>
      </c>
      <c r="AG733" t="n">
        <v>1</v>
      </c>
      <c r="AH733" t="n">
        <v>0</v>
      </c>
      <c r="AI733" t="n">
        <v>0</v>
      </c>
      <c r="AJ733" t="n">
        <v>0</v>
      </c>
      <c r="AK733" t="n">
        <v>0</v>
      </c>
      <c r="AL733" t="n">
        <v>0</v>
      </c>
      <c r="AM733" t="n">
        <v>0</v>
      </c>
      <c r="AN733" t="n">
        <v>0</v>
      </c>
      <c r="AO733" t="n">
        <v>0</v>
      </c>
      <c r="AP733" t="n">
        <v>0</v>
      </c>
      <c r="AQ733" t="n">
        <v>0</v>
      </c>
      <c r="AR733" t="n">
        <v>0</v>
      </c>
      <c r="AS733" t="n">
        <v>0</v>
      </c>
      <c r="AT733" t="n">
        <v>0</v>
      </c>
      <c r="AU733" s="63" t="n">
        <v>43</v>
      </c>
      <c r="AV733" s="64">
        <f>IFERROR(INDEX($B733:$AT733,1,'번호선택_참고표'!$C$55),0)+IFERROR(INDEX($B733:$AT733,1,'번호선택_참고표'!$D$55),0)+IFERROR(INDEX($B733:$AT733,1,'번호선택_참고표'!$E$55),0)+IFERROR(INDEX($B733:$AT733,1,'번호선택_참고표'!$F$55),0)+IFERROR(INDEX($B733:$AT733,1,'번호선택_참고표'!$G$55),0)+IFERROR(INDEX($B733:$AT733,1,'번호선택_참고표'!$H$55),0)</f>
        <v/>
      </c>
      <c r="AW733" s="64">
        <f>IF(OR('번호선택_참고표'!$C$55=$AU733,'번호선택_참고표'!$D$55=$AU733,'번호선택_참고표'!$E$55=$AU733,'번호선택_참고표'!$F$55=$AU733,'번호선택_참고표'!$G$55=$AU733,'번호선택_참고표'!$H$55=$AU733),1,0)</f>
        <v/>
      </c>
      <c r="AX733" s="64">
        <f>IF(AV733=6,6,IF(AND(AV733=5,AW733=1),5,IF(AND(AV733=5,AW733=0),4,IF(AV733=4,3,IF(AV733=3,2,0)))))</f>
        <v/>
      </c>
      <c r="AY733" s="64">
        <f>IF(AV733=6,"1등",IF(AND(AV733=5,AW733=1),"2등",IF(AND(AV733=5,AW733=0),"3등",IF(AV733=4,"4등",IF(AV733=3,"5등","-")))))</f>
        <v/>
      </c>
      <c r="AZ733" s="64">
        <f>AV733*10000+AW733*1000+ROW()</f>
        <v/>
      </c>
      <c r="BB733" s="63" t="inlineStr">
        <is>
          <t>2 4 5 17 27 32</t>
        </is>
      </c>
    </row>
    <row r="734">
      <c r="A734" s="64" t="n">
        <v>733</v>
      </c>
      <c r="B734" t="n">
        <v>0</v>
      </c>
      <c r="C734" t="n">
        <v>0</v>
      </c>
      <c r="D734" t="n">
        <v>0</v>
      </c>
      <c r="E734" t="n">
        <v>0</v>
      </c>
      <c r="F734" t="n">
        <v>0</v>
      </c>
      <c r="G734" t="n">
        <v>0</v>
      </c>
      <c r="H734" t="n">
        <v>0</v>
      </c>
      <c r="I734" t="n">
        <v>0</v>
      </c>
      <c r="J734" t="n">
        <v>0</v>
      </c>
      <c r="K734" t="n">
        <v>0</v>
      </c>
      <c r="L734" t="n">
        <v>1</v>
      </c>
      <c r="M734" t="n">
        <v>0</v>
      </c>
      <c r="N734" t="n">
        <v>0</v>
      </c>
      <c r="O734" t="n">
        <v>0</v>
      </c>
      <c r="P734" t="n">
        <v>0</v>
      </c>
      <c r="Q734" t="n">
        <v>0</v>
      </c>
      <c r="R734" t="n">
        <v>0</v>
      </c>
      <c r="S734" t="n">
        <v>0</v>
      </c>
      <c r="T734" t="n">
        <v>0</v>
      </c>
      <c r="U734" t="n">
        <v>0</v>
      </c>
      <c r="V734" t="n">
        <v>0</v>
      </c>
      <c r="W734" t="n">
        <v>0</v>
      </c>
      <c r="X734" t="n">
        <v>0</v>
      </c>
      <c r="Y734" t="n">
        <v>1</v>
      </c>
      <c r="Z734" t="n">
        <v>0</v>
      </c>
      <c r="AA734" t="n">
        <v>0</v>
      </c>
      <c r="AB734" t="n">
        <v>0</v>
      </c>
      <c r="AC734" t="n">
        <v>0</v>
      </c>
      <c r="AD734" t="n">
        <v>0</v>
      </c>
      <c r="AE734" t="n">
        <v>0</v>
      </c>
      <c r="AF734" t="n">
        <v>0</v>
      </c>
      <c r="AG734" t="n">
        <v>1</v>
      </c>
      <c r="AH734" t="n">
        <v>1</v>
      </c>
      <c r="AI734" t="n">
        <v>0</v>
      </c>
      <c r="AJ734" t="n">
        <v>1</v>
      </c>
      <c r="AK734" t="n">
        <v>0</v>
      </c>
      <c r="AL734" t="n">
        <v>0</v>
      </c>
      <c r="AM734" t="n">
        <v>0</v>
      </c>
      <c r="AN734" t="n">
        <v>0</v>
      </c>
      <c r="AO734" t="n">
        <v>1</v>
      </c>
      <c r="AP734" t="n">
        <v>0</v>
      </c>
      <c r="AQ734" t="n">
        <v>0</v>
      </c>
      <c r="AR734" t="n">
        <v>0</v>
      </c>
      <c r="AS734" t="n">
        <v>0</v>
      </c>
      <c r="AT734" t="n">
        <v>0</v>
      </c>
      <c r="AU734" s="63" t="n">
        <v>13</v>
      </c>
      <c r="AV734" s="64">
        <f>IFERROR(INDEX($B734:$AT734,1,'번호선택_참고표'!$C$55),0)+IFERROR(INDEX($B734:$AT734,1,'번호선택_참고표'!$D$55),0)+IFERROR(INDEX($B734:$AT734,1,'번호선택_참고표'!$E$55),0)+IFERROR(INDEX($B734:$AT734,1,'번호선택_참고표'!$F$55),0)+IFERROR(INDEX($B734:$AT734,1,'번호선택_참고표'!$G$55),0)+IFERROR(INDEX($B734:$AT734,1,'번호선택_참고표'!$H$55),0)</f>
        <v/>
      </c>
      <c r="AW734" s="64">
        <f>IF(OR('번호선택_참고표'!$C$55=$AU734,'번호선택_참고표'!$D$55=$AU734,'번호선택_참고표'!$E$55=$AU734,'번호선택_참고표'!$F$55=$AU734,'번호선택_참고표'!$G$55=$AU734,'번호선택_참고표'!$H$55=$AU734),1,0)</f>
        <v/>
      </c>
      <c r="AX734" s="64">
        <f>IF(AV734=6,6,IF(AND(AV734=5,AW734=1),5,IF(AND(AV734=5,AW734=0),4,IF(AV734=4,3,IF(AV734=3,2,0)))))</f>
        <v/>
      </c>
      <c r="AY734" s="64">
        <f>IF(AV734=6,"1등",IF(AND(AV734=5,AW734=1),"2등",IF(AND(AV734=5,AW734=0),"3등",IF(AV734=4,"4등",IF(AV734=3,"5등","-")))))</f>
        <v/>
      </c>
      <c r="AZ734" s="64">
        <f>AV734*10000+AW734*1000+ROW()</f>
        <v/>
      </c>
      <c r="BB734" s="63" t="inlineStr">
        <is>
          <t>11 24 32 33 35 40</t>
        </is>
      </c>
    </row>
    <row r="735">
      <c r="A735" s="64" t="n">
        <v>734</v>
      </c>
      <c r="B735" t="n">
        <v>0</v>
      </c>
      <c r="C735" t="n">
        <v>0</v>
      </c>
      <c r="D735" t="n">
        <v>0</v>
      </c>
      <c r="E735" t="n">
        <v>0</v>
      </c>
      <c r="F735" t="n">
        <v>0</v>
      </c>
      <c r="G735" t="n">
        <v>1</v>
      </c>
      <c r="H735" t="n">
        <v>0</v>
      </c>
      <c r="I735" t="n">
        <v>0</v>
      </c>
      <c r="J735" t="n">
        <v>0</v>
      </c>
      <c r="K735" t="n">
        <v>0</v>
      </c>
      <c r="L735" t="n">
        <v>0</v>
      </c>
      <c r="M735" t="n">
        <v>0</v>
      </c>
      <c r="N735" t="n">
        <v>0</v>
      </c>
      <c r="O735" t="n">
        <v>0</v>
      </c>
      <c r="P735" t="n">
        <v>0</v>
      </c>
      <c r="Q735" t="n">
        <v>1</v>
      </c>
      <c r="R735" t="n">
        <v>0</v>
      </c>
      <c r="S735" t="n">
        <v>0</v>
      </c>
      <c r="T735" t="n">
        <v>0</v>
      </c>
      <c r="U735" t="n">
        <v>0</v>
      </c>
      <c r="V735" t="n">
        <v>0</v>
      </c>
      <c r="W735" t="n">
        <v>0</v>
      </c>
      <c r="X735" t="n">
        <v>0</v>
      </c>
      <c r="Y735" t="n">
        <v>0</v>
      </c>
      <c r="Z735" t="n">
        <v>0</v>
      </c>
      <c r="AA735" t="n">
        <v>0</v>
      </c>
      <c r="AB735" t="n">
        <v>0</v>
      </c>
      <c r="AC735" t="n">
        <v>0</v>
      </c>
      <c r="AD735" t="n">
        <v>0</v>
      </c>
      <c r="AE735" t="n">
        <v>0</v>
      </c>
      <c r="AF735" t="n">
        <v>0</v>
      </c>
      <c r="AG735" t="n">
        <v>0</v>
      </c>
      <c r="AH735" t="n">
        <v>0</v>
      </c>
      <c r="AI735" t="n">
        <v>0</v>
      </c>
      <c r="AJ735" t="n">
        <v>0</v>
      </c>
      <c r="AK735" t="n">
        <v>0</v>
      </c>
      <c r="AL735" t="n">
        <v>1</v>
      </c>
      <c r="AM735" t="n">
        <v>1</v>
      </c>
      <c r="AN735" t="n">
        <v>0</v>
      </c>
      <c r="AO735" t="n">
        <v>0</v>
      </c>
      <c r="AP735" t="n">
        <v>1</v>
      </c>
      <c r="AQ735" t="n">
        <v>0</v>
      </c>
      <c r="AR735" t="n">
        <v>0</v>
      </c>
      <c r="AS735" t="n">
        <v>0</v>
      </c>
      <c r="AT735" t="n">
        <v>1</v>
      </c>
      <c r="AU735" s="63" t="n">
        <v>18</v>
      </c>
      <c r="AV735" s="64">
        <f>IFERROR(INDEX($B735:$AT735,1,'번호선택_참고표'!$C$55),0)+IFERROR(INDEX($B735:$AT735,1,'번호선택_참고표'!$D$55),0)+IFERROR(INDEX($B735:$AT735,1,'번호선택_참고표'!$E$55),0)+IFERROR(INDEX($B735:$AT735,1,'번호선택_참고표'!$F$55),0)+IFERROR(INDEX($B735:$AT735,1,'번호선택_참고표'!$G$55),0)+IFERROR(INDEX($B735:$AT735,1,'번호선택_참고표'!$H$55),0)</f>
        <v/>
      </c>
      <c r="AW735" s="64">
        <f>IF(OR('번호선택_참고표'!$C$55=$AU735,'번호선택_참고표'!$D$55=$AU735,'번호선택_참고표'!$E$55=$AU735,'번호선택_참고표'!$F$55=$AU735,'번호선택_참고표'!$G$55=$AU735,'번호선택_참고표'!$H$55=$AU735),1,0)</f>
        <v/>
      </c>
      <c r="AX735" s="64">
        <f>IF(AV735=6,6,IF(AND(AV735=5,AW735=1),5,IF(AND(AV735=5,AW735=0),4,IF(AV735=4,3,IF(AV735=3,2,0)))))</f>
        <v/>
      </c>
      <c r="AY735" s="64">
        <f>IF(AV735=6,"1등",IF(AND(AV735=5,AW735=1),"2등",IF(AND(AV735=5,AW735=0),"3등",IF(AV735=4,"4등",IF(AV735=3,"5등","-")))))</f>
        <v/>
      </c>
      <c r="AZ735" s="64">
        <f>AV735*10000+AW735*1000+ROW()</f>
        <v/>
      </c>
      <c r="BB735" s="63" t="inlineStr">
        <is>
          <t>6 16 37 38 41 45</t>
        </is>
      </c>
    </row>
    <row r="736">
      <c r="A736" s="64" t="n">
        <v>735</v>
      </c>
      <c r="B736" t="n">
        <v>0</v>
      </c>
      <c r="C736" t="n">
        <v>0</v>
      </c>
      <c r="D736" t="n">
        <v>0</v>
      </c>
      <c r="E736" t="n">
        <v>0</v>
      </c>
      <c r="F736" t="n">
        <v>1</v>
      </c>
      <c r="G736" t="n">
        <v>0</v>
      </c>
      <c r="H736" t="n">
        <v>0</v>
      </c>
      <c r="I736" t="n">
        <v>0</v>
      </c>
      <c r="J736" t="n">
        <v>0</v>
      </c>
      <c r="K736" t="n">
        <v>1</v>
      </c>
      <c r="L736" t="n">
        <v>0</v>
      </c>
      <c r="M736" t="n">
        <v>0</v>
      </c>
      <c r="N736" t="n">
        <v>1</v>
      </c>
      <c r="O736" t="n">
        <v>0</v>
      </c>
      <c r="P736" t="n">
        <v>0</v>
      </c>
      <c r="Q736" t="n">
        <v>0</v>
      </c>
      <c r="R736" t="n">
        <v>0</v>
      </c>
      <c r="S736" t="n">
        <v>0</v>
      </c>
      <c r="T736" t="n">
        <v>0</v>
      </c>
      <c r="U736" t="n">
        <v>0</v>
      </c>
      <c r="V736" t="n">
        <v>0</v>
      </c>
      <c r="W736" t="n">
        <v>0</v>
      </c>
      <c r="X736" t="n">
        <v>0</v>
      </c>
      <c r="Y736" t="n">
        <v>0</v>
      </c>
      <c r="Z736" t="n">
        <v>0</v>
      </c>
      <c r="AA736" t="n">
        <v>0</v>
      </c>
      <c r="AB736" t="n">
        <v>1</v>
      </c>
      <c r="AC736" t="n">
        <v>0</v>
      </c>
      <c r="AD736" t="n">
        <v>0</v>
      </c>
      <c r="AE736" t="n">
        <v>0</v>
      </c>
      <c r="AF736" t="n">
        <v>0</v>
      </c>
      <c r="AG736" t="n">
        <v>0</v>
      </c>
      <c r="AH736" t="n">
        <v>0</v>
      </c>
      <c r="AI736" t="n">
        <v>0</v>
      </c>
      <c r="AJ736" t="n">
        <v>0</v>
      </c>
      <c r="AK736" t="n">
        <v>0</v>
      </c>
      <c r="AL736" t="n">
        <v>1</v>
      </c>
      <c r="AM736" t="n">
        <v>0</v>
      </c>
      <c r="AN736" t="n">
        <v>0</v>
      </c>
      <c r="AO736" t="n">
        <v>0</v>
      </c>
      <c r="AP736" t="n">
        <v>1</v>
      </c>
      <c r="AQ736" t="n">
        <v>0</v>
      </c>
      <c r="AR736" t="n">
        <v>0</v>
      </c>
      <c r="AS736" t="n">
        <v>0</v>
      </c>
      <c r="AT736" t="n">
        <v>0</v>
      </c>
      <c r="AU736" s="63" t="n">
        <v>4</v>
      </c>
      <c r="AV736" s="64">
        <f>IFERROR(INDEX($B736:$AT736,1,'번호선택_참고표'!$C$55),0)+IFERROR(INDEX($B736:$AT736,1,'번호선택_참고표'!$D$55),0)+IFERROR(INDEX($B736:$AT736,1,'번호선택_참고표'!$E$55),0)+IFERROR(INDEX($B736:$AT736,1,'번호선택_참고표'!$F$55),0)+IFERROR(INDEX($B736:$AT736,1,'번호선택_참고표'!$G$55),0)+IFERROR(INDEX($B736:$AT736,1,'번호선택_참고표'!$H$55),0)</f>
        <v/>
      </c>
      <c r="AW736" s="64">
        <f>IF(OR('번호선택_참고표'!$C$55=$AU736,'번호선택_참고표'!$D$55=$AU736,'번호선택_참고표'!$E$55=$AU736,'번호선택_참고표'!$F$55=$AU736,'번호선택_참고표'!$G$55=$AU736,'번호선택_참고표'!$H$55=$AU736),1,0)</f>
        <v/>
      </c>
      <c r="AX736" s="64">
        <f>IF(AV736=6,6,IF(AND(AV736=5,AW736=1),5,IF(AND(AV736=5,AW736=0),4,IF(AV736=4,3,IF(AV736=3,2,0)))))</f>
        <v/>
      </c>
      <c r="AY736" s="64">
        <f>IF(AV736=6,"1등",IF(AND(AV736=5,AW736=1),"2등",IF(AND(AV736=5,AW736=0),"3등",IF(AV736=4,"4등",IF(AV736=3,"5등","-")))))</f>
        <v/>
      </c>
      <c r="AZ736" s="64">
        <f>AV736*10000+AW736*1000+ROW()</f>
        <v/>
      </c>
      <c r="BB736" s="63" t="inlineStr">
        <is>
          <t>5 10 13 27 37 41</t>
        </is>
      </c>
    </row>
    <row r="737">
      <c r="A737" s="64" t="n">
        <v>736</v>
      </c>
      <c r="B737" t="n">
        <v>0</v>
      </c>
      <c r="C737" t="n">
        <v>1</v>
      </c>
      <c r="D737" t="n">
        <v>0</v>
      </c>
      <c r="E737" t="n">
        <v>0</v>
      </c>
      <c r="F737" t="n">
        <v>0</v>
      </c>
      <c r="G737" t="n">
        <v>0</v>
      </c>
      <c r="H737" t="n">
        <v>0</v>
      </c>
      <c r="I737" t="n">
        <v>0</v>
      </c>
      <c r="J737" t="n">
        <v>0</v>
      </c>
      <c r="K737" t="n">
        <v>0</v>
      </c>
      <c r="L737" t="n">
        <v>1</v>
      </c>
      <c r="M737" t="n">
        <v>0</v>
      </c>
      <c r="N737" t="n">
        <v>0</v>
      </c>
      <c r="O737" t="n">
        <v>0</v>
      </c>
      <c r="P737" t="n">
        <v>0</v>
      </c>
      <c r="Q737" t="n">
        <v>0</v>
      </c>
      <c r="R737" t="n">
        <v>1</v>
      </c>
      <c r="S737" t="n">
        <v>1</v>
      </c>
      <c r="T737" t="n">
        <v>0</v>
      </c>
      <c r="U737" t="n">
        <v>0</v>
      </c>
      <c r="V737" t="n">
        <v>1</v>
      </c>
      <c r="W737" t="n">
        <v>0</v>
      </c>
      <c r="X737" t="n">
        <v>0</v>
      </c>
      <c r="Y737" t="n">
        <v>0</v>
      </c>
      <c r="Z737" t="n">
        <v>0</v>
      </c>
      <c r="AA737" t="n">
        <v>0</v>
      </c>
      <c r="AB737" t="n">
        <v>1</v>
      </c>
      <c r="AC737" t="n">
        <v>0</v>
      </c>
      <c r="AD737" t="n">
        <v>0</v>
      </c>
      <c r="AE737" t="n">
        <v>0</v>
      </c>
      <c r="AF737" t="n">
        <v>0</v>
      </c>
      <c r="AG737" t="n">
        <v>0</v>
      </c>
      <c r="AH737" t="n">
        <v>0</v>
      </c>
      <c r="AI737" t="n">
        <v>0</v>
      </c>
      <c r="AJ737" t="n">
        <v>0</v>
      </c>
      <c r="AK737" t="n">
        <v>0</v>
      </c>
      <c r="AL737" t="n">
        <v>0</v>
      </c>
      <c r="AM737" t="n">
        <v>0</v>
      </c>
      <c r="AN737" t="n">
        <v>0</v>
      </c>
      <c r="AO737" t="n">
        <v>0</v>
      </c>
      <c r="AP737" t="n">
        <v>0</v>
      </c>
      <c r="AQ737" t="n">
        <v>0</v>
      </c>
      <c r="AR737" t="n">
        <v>0</v>
      </c>
      <c r="AS737" t="n">
        <v>0</v>
      </c>
      <c r="AT737" t="n">
        <v>0</v>
      </c>
      <c r="AU737" s="63" t="n">
        <v>6</v>
      </c>
      <c r="AV737" s="64">
        <f>IFERROR(INDEX($B737:$AT737,1,'번호선택_참고표'!$C$55),0)+IFERROR(INDEX($B737:$AT737,1,'번호선택_참고표'!$D$55),0)+IFERROR(INDEX($B737:$AT737,1,'번호선택_참고표'!$E$55),0)+IFERROR(INDEX($B737:$AT737,1,'번호선택_참고표'!$F$55),0)+IFERROR(INDEX($B737:$AT737,1,'번호선택_참고표'!$G$55),0)+IFERROR(INDEX($B737:$AT737,1,'번호선택_참고표'!$H$55),0)</f>
        <v/>
      </c>
      <c r="AW737" s="64">
        <f>IF(OR('번호선택_참고표'!$C$55=$AU737,'번호선택_참고표'!$D$55=$AU737,'번호선택_참고표'!$E$55=$AU737,'번호선택_참고표'!$F$55=$AU737,'번호선택_참고표'!$G$55=$AU737,'번호선택_참고표'!$H$55=$AU737),1,0)</f>
        <v/>
      </c>
      <c r="AX737" s="64">
        <f>IF(AV737=6,6,IF(AND(AV737=5,AW737=1),5,IF(AND(AV737=5,AW737=0),4,IF(AV737=4,3,IF(AV737=3,2,0)))))</f>
        <v/>
      </c>
      <c r="AY737" s="64">
        <f>IF(AV737=6,"1등",IF(AND(AV737=5,AW737=1),"2등",IF(AND(AV737=5,AW737=0),"3등",IF(AV737=4,"4등",IF(AV737=3,"5등","-")))))</f>
        <v/>
      </c>
      <c r="AZ737" s="64">
        <f>AV737*10000+AW737*1000+ROW()</f>
        <v/>
      </c>
      <c r="BB737" s="63" t="inlineStr">
        <is>
          <t>2 11 17 18 21 27</t>
        </is>
      </c>
    </row>
    <row r="738">
      <c r="A738" s="64" t="n">
        <v>737</v>
      </c>
      <c r="B738" t="n">
        <v>0</v>
      </c>
      <c r="C738" t="n">
        <v>0</v>
      </c>
      <c r="D738" t="n">
        <v>0</v>
      </c>
      <c r="E738" t="n">
        <v>0</v>
      </c>
      <c r="F738" t="n">
        <v>0</v>
      </c>
      <c r="G738" t="n">
        <v>0</v>
      </c>
      <c r="H738" t="n">
        <v>0</v>
      </c>
      <c r="I738" t="n">
        <v>0</v>
      </c>
      <c r="J738" t="n">
        <v>0</v>
      </c>
      <c r="K738" t="n">
        <v>0</v>
      </c>
      <c r="L738" t="n">
        <v>0</v>
      </c>
      <c r="M738" t="n">
        <v>0</v>
      </c>
      <c r="N738" t="n">
        <v>1</v>
      </c>
      <c r="O738" t="n">
        <v>0</v>
      </c>
      <c r="P738" t="n">
        <v>1</v>
      </c>
      <c r="Q738" t="n">
        <v>0</v>
      </c>
      <c r="R738" t="n">
        <v>0</v>
      </c>
      <c r="S738" t="n">
        <v>1</v>
      </c>
      <c r="T738" t="n">
        <v>0</v>
      </c>
      <c r="U738" t="n">
        <v>0</v>
      </c>
      <c r="V738" t="n">
        <v>0</v>
      </c>
      <c r="W738" t="n">
        <v>0</v>
      </c>
      <c r="X738" t="n">
        <v>0</v>
      </c>
      <c r="Y738" t="n">
        <v>1</v>
      </c>
      <c r="Z738" t="n">
        <v>0</v>
      </c>
      <c r="AA738" t="n">
        <v>0</v>
      </c>
      <c r="AB738" t="n">
        <v>1</v>
      </c>
      <c r="AC738" t="n">
        <v>0</v>
      </c>
      <c r="AD738" t="n">
        <v>0</v>
      </c>
      <c r="AE738" t="n">
        <v>0</v>
      </c>
      <c r="AF738" t="n">
        <v>0</v>
      </c>
      <c r="AG738" t="n">
        <v>0</v>
      </c>
      <c r="AH738" t="n">
        <v>0</v>
      </c>
      <c r="AI738" t="n">
        <v>0</v>
      </c>
      <c r="AJ738" t="n">
        <v>0</v>
      </c>
      <c r="AK738" t="n">
        <v>0</v>
      </c>
      <c r="AL738" t="n">
        <v>0</v>
      </c>
      <c r="AM738" t="n">
        <v>0</v>
      </c>
      <c r="AN738" t="n">
        <v>0</v>
      </c>
      <c r="AO738" t="n">
        <v>0</v>
      </c>
      <c r="AP738" t="n">
        <v>1</v>
      </c>
      <c r="AQ738" t="n">
        <v>0</v>
      </c>
      <c r="AR738" t="n">
        <v>0</v>
      </c>
      <c r="AS738" t="n">
        <v>0</v>
      </c>
      <c r="AT738" t="n">
        <v>0</v>
      </c>
      <c r="AU738" s="63" t="n">
        <v>11</v>
      </c>
      <c r="AV738" s="64">
        <f>IFERROR(INDEX($B738:$AT738,1,'번호선택_참고표'!$C$55),0)+IFERROR(INDEX($B738:$AT738,1,'번호선택_참고표'!$D$55),0)+IFERROR(INDEX($B738:$AT738,1,'번호선택_참고표'!$E$55),0)+IFERROR(INDEX($B738:$AT738,1,'번호선택_참고표'!$F$55),0)+IFERROR(INDEX($B738:$AT738,1,'번호선택_참고표'!$G$55),0)+IFERROR(INDEX($B738:$AT738,1,'번호선택_참고표'!$H$55),0)</f>
        <v/>
      </c>
      <c r="AW738" s="64">
        <f>IF(OR('번호선택_참고표'!$C$55=$AU738,'번호선택_참고표'!$D$55=$AU738,'번호선택_참고표'!$E$55=$AU738,'번호선택_참고표'!$F$55=$AU738,'번호선택_참고표'!$G$55=$AU738,'번호선택_참고표'!$H$55=$AU738),1,0)</f>
        <v/>
      </c>
      <c r="AX738" s="64">
        <f>IF(AV738=6,6,IF(AND(AV738=5,AW738=1),5,IF(AND(AV738=5,AW738=0),4,IF(AV738=4,3,IF(AV738=3,2,0)))))</f>
        <v/>
      </c>
      <c r="AY738" s="64">
        <f>IF(AV738=6,"1등",IF(AND(AV738=5,AW738=1),"2등",IF(AND(AV738=5,AW738=0),"3등",IF(AV738=4,"4등",IF(AV738=3,"5등","-")))))</f>
        <v/>
      </c>
      <c r="AZ738" s="64">
        <f>AV738*10000+AW738*1000+ROW()</f>
        <v/>
      </c>
      <c r="BB738" s="63" t="inlineStr">
        <is>
          <t>13 15 18 24 27 41</t>
        </is>
      </c>
    </row>
    <row r="739">
      <c r="A739" s="64" t="n">
        <v>738</v>
      </c>
      <c r="B739" t="n">
        <v>0</v>
      </c>
      <c r="C739" t="n">
        <v>0</v>
      </c>
      <c r="D739" t="n">
        <v>0</v>
      </c>
      <c r="E739" t="n">
        <v>0</v>
      </c>
      <c r="F739" t="n">
        <v>0</v>
      </c>
      <c r="G739" t="n">
        <v>0</v>
      </c>
      <c r="H739" t="n">
        <v>0</v>
      </c>
      <c r="I739" t="n">
        <v>0</v>
      </c>
      <c r="J739" t="n">
        <v>0</v>
      </c>
      <c r="K739" t="n">
        <v>0</v>
      </c>
      <c r="L739" t="n">
        <v>0</v>
      </c>
      <c r="M739" t="n">
        <v>0</v>
      </c>
      <c r="N739" t="n">
        <v>0</v>
      </c>
      <c r="O739" t="n">
        <v>0</v>
      </c>
      <c r="P739" t="n">
        <v>0</v>
      </c>
      <c r="Q739" t="n">
        <v>0</v>
      </c>
      <c r="R739" t="n">
        <v>0</v>
      </c>
      <c r="S739" t="n">
        <v>0</v>
      </c>
      <c r="T739" t="n">
        <v>0</v>
      </c>
      <c r="U739" t="n">
        <v>0</v>
      </c>
      <c r="V739" t="n">
        <v>0</v>
      </c>
      <c r="W739" t="n">
        <v>0</v>
      </c>
      <c r="X739" t="n">
        <v>1</v>
      </c>
      <c r="Y739" t="n">
        <v>0</v>
      </c>
      <c r="Z739" t="n">
        <v>0</v>
      </c>
      <c r="AA739" t="n">
        <v>0</v>
      </c>
      <c r="AB739" t="n">
        <v>1</v>
      </c>
      <c r="AC739" t="n">
        <v>1</v>
      </c>
      <c r="AD739" t="n">
        <v>0</v>
      </c>
      <c r="AE739" t="n">
        <v>0</v>
      </c>
      <c r="AF739" t="n">
        <v>0</v>
      </c>
      <c r="AG739" t="n">
        <v>0</v>
      </c>
      <c r="AH739" t="n">
        <v>0</v>
      </c>
      <c r="AI739" t="n">
        <v>0</v>
      </c>
      <c r="AJ739" t="n">
        <v>0</v>
      </c>
      <c r="AK739" t="n">
        <v>0</v>
      </c>
      <c r="AL739" t="n">
        <v>0</v>
      </c>
      <c r="AM739" t="n">
        <v>1</v>
      </c>
      <c r="AN739" t="n">
        <v>0</v>
      </c>
      <c r="AO739" t="n">
        <v>0</v>
      </c>
      <c r="AP739" t="n">
        <v>0</v>
      </c>
      <c r="AQ739" t="n">
        <v>1</v>
      </c>
      <c r="AR739" t="n">
        <v>1</v>
      </c>
      <c r="AS739" t="n">
        <v>0</v>
      </c>
      <c r="AT739" t="n">
        <v>0</v>
      </c>
      <c r="AU739" s="63" t="n">
        <v>36</v>
      </c>
      <c r="AV739" s="64">
        <f>IFERROR(INDEX($B739:$AT739,1,'번호선택_참고표'!$C$55),0)+IFERROR(INDEX($B739:$AT739,1,'번호선택_참고표'!$D$55),0)+IFERROR(INDEX($B739:$AT739,1,'번호선택_참고표'!$E$55),0)+IFERROR(INDEX($B739:$AT739,1,'번호선택_참고표'!$F$55),0)+IFERROR(INDEX($B739:$AT739,1,'번호선택_참고표'!$G$55),0)+IFERROR(INDEX($B739:$AT739,1,'번호선택_참고표'!$H$55),0)</f>
        <v/>
      </c>
      <c r="AW739" s="64">
        <f>IF(OR('번호선택_참고표'!$C$55=$AU739,'번호선택_참고표'!$D$55=$AU739,'번호선택_참고표'!$E$55=$AU739,'번호선택_참고표'!$F$55=$AU739,'번호선택_참고표'!$G$55=$AU739,'번호선택_참고표'!$H$55=$AU739),1,0)</f>
        <v/>
      </c>
      <c r="AX739" s="64">
        <f>IF(AV739=6,6,IF(AND(AV739=5,AW739=1),5,IF(AND(AV739=5,AW739=0),4,IF(AV739=4,3,IF(AV739=3,2,0)))))</f>
        <v/>
      </c>
      <c r="AY739" s="64">
        <f>IF(AV739=6,"1등",IF(AND(AV739=5,AW739=1),"2등",IF(AND(AV739=5,AW739=0),"3등",IF(AV739=4,"4등",IF(AV739=3,"5등","-")))))</f>
        <v/>
      </c>
      <c r="AZ739" s="64">
        <f>AV739*10000+AW739*1000+ROW()</f>
        <v/>
      </c>
      <c r="BB739" s="63" t="inlineStr">
        <is>
          <t>23 27 28 38 42 43</t>
        </is>
      </c>
    </row>
    <row r="740">
      <c r="A740" s="64" t="n">
        <v>739</v>
      </c>
      <c r="B740" t="n">
        <v>0</v>
      </c>
      <c r="C740" t="n">
        <v>0</v>
      </c>
      <c r="D740" t="n">
        <v>0</v>
      </c>
      <c r="E740" t="n">
        <v>0</v>
      </c>
      <c r="F740" t="n">
        <v>0</v>
      </c>
      <c r="G740" t="n">
        <v>0</v>
      </c>
      <c r="H740" t="n">
        <v>1</v>
      </c>
      <c r="I740" t="n">
        <v>0</v>
      </c>
      <c r="J740" t="n">
        <v>0</v>
      </c>
      <c r="K740" t="n">
        <v>0</v>
      </c>
      <c r="L740" t="n">
        <v>0</v>
      </c>
      <c r="M740" t="n">
        <v>0</v>
      </c>
      <c r="N740" t="n">
        <v>0</v>
      </c>
      <c r="O740" t="n">
        <v>0</v>
      </c>
      <c r="P740" t="n">
        <v>0</v>
      </c>
      <c r="Q740" t="n">
        <v>0</v>
      </c>
      <c r="R740" t="n">
        <v>0</v>
      </c>
      <c r="S740" t="n">
        <v>0</v>
      </c>
      <c r="T740" t="n">
        <v>0</v>
      </c>
      <c r="U740" t="n">
        <v>0</v>
      </c>
      <c r="V740" t="n">
        <v>0</v>
      </c>
      <c r="W740" t="n">
        <v>1</v>
      </c>
      <c r="X740" t="n">
        <v>0</v>
      </c>
      <c r="Y740" t="n">
        <v>0</v>
      </c>
      <c r="Z740" t="n">
        <v>0</v>
      </c>
      <c r="AA740" t="n">
        <v>0</v>
      </c>
      <c r="AB740" t="n">
        <v>0</v>
      </c>
      <c r="AC740" t="n">
        <v>0</v>
      </c>
      <c r="AD740" t="n">
        <v>1</v>
      </c>
      <c r="AE740" t="n">
        <v>0</v>
      </c>
      <c r="AF740" t="n">
        <v>0</v>
      </c>
      <c r="AG740" t="n">
        <v>0</v>
      </c>
      <c r="AH740" t="n">
        <v>1</v>
      </c>
      <c r="AI740" t="n">
        <v>1</v>
      </c>
      <c r="AJ740" t="n">
        <v>1</v>
      </c>
      <c r="AK740" t="n">
        <v>0</v>
      </c>
      <c r="AL740" t="n">
        <v>0</v>
      </c>
      <c r="AM740" t="n">
        <v>0</v>
      </c>
      <c r="AN740" t="n">
        <v>0</v>
      </c>
      <c r="AO740" t="n">
        <v>0</v>
      </c>
      <c r="AP740" t="n">
        <v>0</v>
      </c>
      <c r="AQ740" t="n">
        <v>0</v>
      </c>
      <c r="AR740" t="n">
        <v>0</v>
      </c>
      <c r="AS740" t="n">
        <v>0</v>
      </c>
      <c r="AT740" t="n">
        <v>0</v>
      </c>
      <c r="AU740" s="63" t="n">
        <v>30</v>
      </c>
      <c r="AV740" s="64">
        <f>IFERROR(INDEX($B740:$AT740,1,'번호선택_참고표'!$C$55),0)+IFERROR(INDEX($B740:$AT740,1,'번호선택_참고표'!$D$55),0)+IFERROR(INDEX($B740:$AT740,1,'번호선택_참고표'!$E$55),0)+IFERROR(INDEX($B740:$AT740,1,'번호선택_참고표'!$F$55),0)+IFERROR(INDEX($B740:$AT740,1,'번호선택_참고표'!$G$55),0)+IFERROR(INDEX($B740:$AT740,1,'번호선택_참고표'!$H$55),0)</f>
        <v/>
      </c>
      <c r="AW740" s="64">
        <f>IF(OR('번호선택_참고표'!$C$55=$AU740,'번호선택_참고표'!$D$55=$AU740,'번호선택_참고표'!$E$55=$AU740,'번호선택_참고표'!$F$55=$AU740,'번호선택_참고표'!$G$55=$AU740,'번호선택_참고표'!$H$55=$AU740),1,0)</f>
        <v/>
      </c>
      <c r="AX740" s="64">
        <f>IF(AV740=6,6,IF(AND(AV740=5,AW740=1),5,IF(AND(AV740=5,AW740=0),4,IF(AV740=4,3,IF(AV740=3,2,0)))))</f>
        <v/>
      </c>
      <c r="AY740" s="64">
        <f>IF(AV740=6,"1등",IF(AND(AV740=5,AW740=1),"2등",IF(AND(AV740=5,AW740=0),"3등",IF(AV740=4,"4등",IF(AV740=3,"5등","-")))))</f>
        <v/>
      </c>
      <c r="AZ740" s="64">
        <f>AV740*10000+AW740*1000+ROW()</f>
        <v/>
      </c>
      <c r="BB740" s="63" t="inlineStr">
        <is>
          <t>7 22 29 33 34 35</t>
        </is>
      </c>
    </row>
    <row r="741">
      <c r="A741" s="64" t="n">
        <v>740</v>
      </c>
      <c r="B741" t="n">
        <v>0</v>
      </c>
      <c r="C741" t="n">
        <v>0</v>
      </c>
      <c r="D741" t="n">
        <v>0</v>
      </c>
      <c r="E741" t="n">
        <v>1</v>
      </c>
      <c r="F741" t="n">
        <v>0</v>
      </c>
      <c r="G741" t="n">
        <v>0</v>
      </c>
      <c r="H741" t="n">
        <v>0</v>
      </c>
      <c r="I741" t="n">
        <v>1</v>
      </c>
      <c r="J741" t="n">
        <v>1</v>
      </c>
      <c r="K741" t="n">
        <v>0</v>
      </c>
      <c r="L741" t="n">
        <v>0</v>
      </c>
      <c r="M741" t="n">
        <v>0</v>
      </c>
      <c r="N741" t="n">
        <v>0</v>
      </c>
      <c r="O741" t="n">
        <v>0</v>
      </c>
      <c r="P741" t="n">
        <v>0</v>
      </c>
      <c r="Q741" t="n">
        <v>1</v>
      </c>
      <c r="R741" t="n">
        <v>1</v>
      </c>
      <c r="S741" t="n">
        <v>0</v>
      </c>
      <c r="T741" t="n">
        <v>1</v>
      </c>
      <c r="U741" t="n">
        <v>0</v>
      </c>
      <c r="V741" t="n">
        <v>0</v>
      </c>
      <c r="W741" t="n">
        <v>0</v>
      </c>
      <c r="X741" t="n">
        <v>0</v>
      </c>
      <c r="Y741" t="n">
        <v>0</v>
      </c>
      <c r="Z741" t="n">
        <v>0</v>
      </c>
      <c r="AA741" t="n">
        <v>0</v>
      </c>
      <c r="AB741" t="n">
        <v>0</v>
      </c>
      <c r="AC741" t="n">
        <v>0</v>
      </c>
      <c r="AD741" t="n">
        <v>0</v>
      </c>
      <c r="AE741" t="n">
        <v>0</v>
      </c>
      <c r="AF741" t="n">
        <v>0</v>
      </c>
      <c r="AG741" t="n">
        <v>0</v>
      </c>
      <c r="AH741" t="n">
        <v>0</v>
      </c>
      <c r="AI741" t="n">
        <v>0</v>
      </c>
      <c r="AJ741" t="n">
        <v>0</v>
      </c>
      <c r="AK741" t="n">
        <v>0</v>
      </c>
      <c r="AL741" t="n">
        <v>0</v>
      </c>
      <c r="AM741" t="n">
        <v>0</v>
      </c>
      <c r="AN741" t="n">
        <v>0</v>
      </c>
      <c r="AO741" t="n">
        <v>0</v>
      </c>
      <c r="AP741" t="n">
        <v>0</v>
      </c>
      <c r="AQ741" t="n">
        <v>0</v>
      </c>
      <c r="AR741" t="n">
        <v>0</v>
      </c>
      <c r="AS741" t="n">
        <v>0</v>
      </c>
      <c r="AT741" t="n">
        <v>0</v>
      </c>
      <c r="AU741" s="63" t="n">
        <v>31</v>
      </c>
      <c r="AV741" s="64">
        <f>IFERROR(INDEX($B741:$AT741,1,'번호선택_참고표'!$C$55),0)+IFERROR(INDEX($B741:$AT741,1,'번호선택_참고표'!$D$55),0)+IFERROR(INDEX($B741:$AT741,1,'번호선택_참고표'!$E$55),0)+IFERROR(INDEX($B741:$AT741,1,'번호선택_참고표'!$F$55),0)+IFERROR(INDEX($B741:$AT741,1,'번호선택_참고표'!$G$55),0)+IFERROR(INDEX($B741:$AT741,1,'번호선택_참고표'!$H$55),0)</f>
        <v/>
      </c>
      <c r="AW741" s="64">
        <f>IF(OR('번호선택_참고표'!$C$55=$AU741,'번호선택_참고표'!$D$55=$AU741,'번호선택_참고표'!$E$55=$AU741,'번호선택_참고표'!$F$55=$AU741,'번호선택_참고표'!$G$55=$AU741,'번호선택_참고표'!$H$55=$AU741),1,0)</f>
        <v/>
      </c>
      <c r="AX741" s="64">
        <f>IF(AV741=6,6,IF(AND(AV741=5,AW741=1),5,IF(AND(AV741=5,AW741=0),4,IF(AV741=4,3,IF(AV741=3,2,0)))))</f>
        <v/>
      </c>
      <c r="AY741" s="64">
        <f>IF(AV741=6,"1등",IF(AND(AV741=5,AW741=1),"2등",IF(AND(AV741=5,AW741=0),"3등",IF(AV741=4,"4등",IF(AV741=3,"5등","-")))))</f>
        <v/>
      </c>
      <c r="AZ741" s="64">
        <f>AV741*10000+AW741*1000+ROW()</f>
        <v/>
      </c>
      <c r="BB741" s="63" t="inlineStr">
        <is>
          <t>4 8 9 16 17 19</t>
        </is>
      </c>
    </row>
    <row r="742">
      <c r="A742" s="64" t="n">
        <v>741</v>
      </c>
      <c r="B742" t="n">
        <v>0</v>
      </c>
      <c r="C742" t="n">
        <v>0</v>
      </c>
      <c r="D742" t="n">
        <v>0</v>
      </c>
      <c r="E742" t="n">
        <v>0</v>
      </c>
      <c r="F742" t="n">
        <v>1</v>
      </c>
      <c r="G742" t="n">
        <v>0</v>
      </c>
      <c r="H742" t="n">
        <v>0</v>
      </c>
      <c r="I742" t="n">
        <v>0</v>
      </c>
      <c r="J742" t="n">
        <v>0</v>
      </c>
      <c r="K742" t="n">
        <v>0</v>
      </c>
      <c r="L742" t="n">
        <v>0</v>
      </c>
      <c r="M742" t="n">
        <v>0</v>
      </c>
      <c r="N742" t="n">
        <v>0</v>
      </c>
      <c r="O742" t="n">
        <v>0</v>
      </c>
      <c r="P742" t="n">
        <v>0</v>
      </c>
      <c r="Q742" t="n">
        <v>0</v>
      </c>
      <c r="R742" t="n">
        <v>0</v>
      </c>
      <c r="S742" t="n">
        <v>0</v>
      </c>
      <c r="T742" t="n">
        <v>0</v>
      </c>
      <c r="U742" t="n">
        <v>0</v>
      </c>
      <c r="V742" t="n">
        <v>1</v>
      </c>
      <c r="W742" t="n">
        <v>0</v>
      </c>
      <c r="X742" t="n">
        <v>0</v>
      </c>
      <c r="Y742" t="n">
        <v>0</v>
      </c>
      <c r="Z742" t="n">
        <v>0</v>
      </c>
      <c r="AA742" t="n">
        <v>0</v>
      </c>
      <c r="AB742" t="n">
        <v>1</v>
      </c>
      <c r="AC742" t="n">
        <v>0</v>
      </c>
      <c r="AD742" t="n">
        <v>0</v>
      </c>
      <c r="AE742" t="n">
        <v>0</v>
      </c>
      <c r="AF742" t="n">
        <v>0</v>
      </c>
      <c r="AG742" t="n">
        <v>0</v>
      </c>
      <c r="AH742" t="n">
        <v>0</v>
      </c>
      <c r="AI742" t="n">
        <v>1</v>
      </c>
      <c r="AJ742" t="n">
        <v>0</v>
      </c>
      <c r="AK742" t="n">
        <v>0</v>
      </c>
      <c r="AL742" t="n">
        <v>0</v>
      </c>
      <c r="AM742" t="n">
        <v>0</v>
      </c>
      <c r="AN742" t="n">
        <v>0</v>
      </c>
      <c r="AO742" t="n">
        <v>0</v>
      </c>
      <c r="AP742" t="n">
        <v>0</v>
      </c>
      <c r="AQ742" t="n">
        <v>0</v>
      </c>
      <c r="AR742" t="n">
        <v>0</v>
      </c>
      <c r="AS742" t="n">
        <v>1</v>
      </c>
      <c r="AT742" t="n">
        <v>1</v>
      </c>
      <c r="AU742" s="63" t="n">
        <v>16</v>
      </c>
      <c r="AV742" s="64">
        <f>IFERROR(INDEX($B742:$AT742,1,'번호선택_참고표'!$C$55),0)+IFERROR(INDEX($B742:$AT742,1,'번호선택_참고표'!$D$55),0)+IFERROR(INDEX($B742:$AT742,1,'번호선택_참고표'!$E$55),0)+IFERROR(INDEX($B742:$AT742,1,'번호선택_참고표'!$F$55),0)+IFERROR(INDEX($B742:$AT742,1,'번호선택_참고표'!$G$55),0)+IFERROR(INDEX($B742:$AT742,1,'번호선택_참고표'!$H$55),0)</f>
        <v/>
      </c>
      <c r="AW742" s="64">
        <f>IF(OR('번호선택_참고표'!$C$55=$AU742,'번호선택_참고표'!$D$55=$AU742,'번호선택_참고표'!$E$55=$AU742,'번호선택_참고표'!$F$55=$AU742,'번호선택_참고표'!$G$55=$AU742,'번호선택_참고표'!$H$55=$AU742),1,0)</f>
        <v/>
      </c>
      <c r="AX742" s="64">
        <f>IF(AV742=6,6,IF(AND(AV742=5,AW742=1),5,IF(AND(AV742=5,AW742=0),4,IF(AV742=4,3,IF(AV742=3,2,0)))))</f>
        <v/>
      </c>
      <c r="AY742" s="64">
        <f>IF(AV742=6,"1등",IF(AND(AV742=5,AW742=1),"2등",IF(AND(AV742=5,AW742=0),"3등",IF(AV742=4,"4등",IF(AV742=3,"5등","-")))))</f>
        <v/>
      </c>
      <c r="AZ742" s="64">
        <f>AV742*10000+AW742*1000+ROW()</f>
        <v/>
      </c>
      <c r="BB742" s="63" t="inlineStr">
        <is>
          <t>5 21 27 34 44 45</t>
        </is>
      </c>
    </row>
    <row r="743">
      <c r="A743" s="64" t="n">
        <v>742</v>
      </c>
      <c r="B743" t="n">
        <v>0</v>
      </c>
      <c r="C743" t="n">
        <v>0</v>
      </c>
      <c r="D743" t="n">
        <v>0</v>
      </c>
      <c r="E743" t="n">
        <v>0</v>
      </c>
      <c r="F743" t="n">
        <v>0</v>
      </c>
      <c r="G743" t="n">
        <v>0</v>
      </c>
      <c r="H743" t="n">
        <v>0</v>
      </c>
      <c r="I743" t="n">
        <v>1</v>
      </c>
      <c r="J743" t="n">
        <v>0</v>
      </c>
      <c r="K743" t="n">
        <v>1</v>
      </c>
      <c r="L743" t="n">
        <v>0</v>
      </c>
      <c r="M743" t="n">
        <v>0</v>
      </c>
      <c r="N743" t="n">
        <v>1</v>
      </c>
      <c r="O743" t="n">
        <v>0</v>
      </c>
      <c r="P743" t="n">
        <v>0</v>
      </c>
      <c r="Q743" t="n">
        <v>0</v>
      </c>
      <c r="R743" t="n">
        <v>0</v>
      </c>
      <c r="S743" t="n">
        <v>0</v>
      </c>
      <c r="T743" t="n">
        <v>0</v>
      </c>
      <c r="U743" t="n">
        <v>0</v>
      </c>
      <c r="V743" t="n">
        <v>0</v>
      </c>
      <c r="W743" t="n">
        <v>0</v>
      </c>
      <c r="X743" t="n">
        <v>0</v>
      </c>
      <c r="Y743" t="n">
        <v>0</v>
      </c>
      <c r="Z743" t="n">
        <v>0</v>
      </c>
      <c r="AA743" t="n">
        <v>0</v>
      </c>
      <c r="AB743" t="n">
        <v>0</v>
      </c>
      <c r="AC743" t="n">
        <v>0</v>
      </c>
      <c r="AD743" t="n">
        <v>0</v>
      </c>
      <c r="AE743" t="n">
        <v>0</v>
      </c>
      <c r="AF743" t="n">
        <v>0</v>
      </c>
      <c r="AG743" t="n">
        <v>0</v>
      </c>
      <c r="AH743" t="n">
        <v>0</v>
      </c>
      <c r="AI743" t="n">
        <v>0</v>
      </c>
      <c r="AJ743" t="n">
        <v>0</v>
      </c>
      <c r="AK743" t="n">
        <v>1</v>
      </c>
      <c r="AL743" t="n">
        <v>1</v>
      </c>
      <c r="AM743" t="n">
        <v>0</v>
      </c>
      <c r="AN743" t="n">
        <v>0</v>
      </c>
      <c r="AO743" t="n">
        <v>1</v>
      </c>
      <c r="AP743" t="n">
        <v>0</v>
      </c>
      <c r="AQ743" t="n">
        <v>0</v>
      </c>
      <c r="AR743" t="n">
        <v>0</v>
      </c>
      <c r="AS743" t="n">
        <v>0</v>
      </c>
      <c r="AT743" t="n">
        <v>0</v>
      </c>
      <c r="AU743" s="63" t="n">
        <v>6</v>
      </c>
      <c r="AV743" s="64">
        <f>IFERROR(INDEX($B743:$AT743,1,'번호선택_참고표'!$C$55),0)+IFERROR(INDEX($B743:$AT743,1,'번호선택_참고표'!$D$55),0)+IFERROR(INDEX($B743:$AT743,1,'번호선택_참고표'!$E$55),0)+IFERROR(INDEX($B743:$AT743,1,'번호선택_참고표'!$F$55),0)+IFERROR(INDEX($B743:$AT743,1,'번호선택_참고표'!$G$55),0)+IFERROR(INDEX($B743:$AT743,1,'번호선택_참고표'!$H$55),0)</f>
        <v/>
      </c>
      <c r="AW743" s="64">
        <f>IF(OR('번호선택_참고표'!$C$55=$AU743,'번호선택_참고표'!$D$55=$AU743,'번호선택_참고표'!$E$55=$AU743,'번호선택_참고표'!$F$55=$AU743,'번호선택_참고표'!$G$55=$AU743,'번호선택_참고표'!$H$55=$AU743),1,0)</f>
        <v/>
      </c>
      <c r="AX743" s="64">
        <f>IF(AV743=6,6,IF(AND(AV743=5,AW743=1),5,IF(AND(AV743=5,AW743=0),4,IF(AV743=4,3,IF(AV743=3,2,0)))))</f>
        <v/>
      </c>
      <c r="AY743" s="64">
        <f>IF(AV743=6,"1등",IF(AND(AV743=5,AW743=1),"2등",IF(AND(AV743=5,AW743=0),"3등",IF(AV743=4,"4등",IF(AV743=3,"5등","-")))))</f>
        <v/>
      </c>
      <c r="AZ743" s="64">
        <f>AV743*10000+AW743*1000+ROW()</f>
        <v/>
      </c>
      <c r="BB743" s="63" t="inlineStr">
        <is>
          <t>8 10 13 36 37 40</t>
        </is>
      </c>
    </row>
    <row r="744">
      <c r="A744" s="64" t="n">
        <v>743</v>
      </c>
      <c r="B744" t="n">
        <v>0</v>
      </c>
      <c r="C744" t="n">
        <v>0</v>
      </c>
      <c r="D744" t="n">
        <v>0</v>
      </c>
      <c r="E744" t="n">
        <v>0</v>
      </c>
      <c r="F744" t="n">
        <v>0</v>
      </c>
      <c r="G744" t="n">
        <v>0</v>
      </c>
      <c r="H744" t="n">
        <v>0</v>
      </c>
      <c r="I744" t="n">
        <v>0</v>
      </c>
      <c r="J744" t="n">
        <v>0</v>
      </c>
      <c r="K744" t="n">
        <v>0</v>
      </c>
      <c r="L744" t="n">
        <v>0</v>
      </c>
      <c r="M744" t="n">
        <v>0</v>
      </c>
      <c r="N744" t="n">
        <v>0</v>
      </c>
      <c r="O744" t="n">
        <v>0</v>
      </c>
      <c r="P744" t="n">
        <v>1</v>
      </c>
      <c r="Q744" t="n">
        <v>0</v>
      </c>
      <c r="R744" t="n">
        <v>0</v>
      </c>
      <c r="S744" t="n">
        <v>0</v>
      </c>
      <c r="T744" t="n">
        <v>1</v>
      </c>
      <c r="U744" t="n">
        <v>0</v>
      </c>
      <c r="V744" t="n">
        <v>1</v>
      </c>
      <c r="W744" t="n">
        <v>0</v>
      </c>
      <c r="X744" t="n">
        <v>0</v>
      </c>
      <c r="Y744" t="n">
        <v>0</v>
      </c>
      <c r="Z744" t="n">
        <v>0</v>
      </c>
      <c r="AA744" t="n">
        <v>0</v>
      </c>
      <c r="AB744" t="n">
        <v>0</v>
      </c>
      <c r="AC744" t="n">
        <v>0</v>
      </c>
      <c r="AD744" t="n">
        <v>0</v>
      </c>
      <c r="AE744" t="n">
        <v>0</v>
      </c>
      <c r="AF744" t="n">
        <v>0</v>
      </c>
      <c r="AG744" t="n">
        <v>0</v>
      </c>
      <c r="AH744" t="n">
        <v>0</v>
      </c>
      <c r="AI744" t="n">
        <v>1</v>
      </c>
      <c r="AJ744" t="n">
        <v>0</v>
      </c>
      <c r="AK744" t="n">
        <v>0</v>
      </c>
      <c r="AL744" t="n">
        <v>0</v>
      </c>
      <c r="AM744" t="n">
        <v>0</v>
      </c>
      <c r="AN744" t="n">
        <v>0</v>
      </c>
      <c r="AO744" t="n">
        <v>0</v>
      </c>
      <c r="AP744" t="n">
        <v>1</v>
      </c>
      <c r="AQ744" t="n">
        <v>0</v>
      </c>
      <c r="AR744" t="n">
        <v>0</v>
      </c>
      <c r="AS744" t="n">
        <v>1</v>
      </c>
      <c r="AT744" t="n">
        <v>0</v>
      </c>
      <c r="AU744" s="63" t="n">
        <v>10</v>
      </c>
      <c r="AV744" s="64">
        <f>IFERROR(INDEX($B744:$AT744,1,'번호선택_참고표'!$C$55),0)+IFERROR(INDEX($B744:$AT744,1,'번호선택_참고표'!$D$55),0)+IFERROR(INDEX($B744:$AT744,1,'번호선택_참고표'!$E$55),0)+IFERROR(INDEX($B744:$AT744,1,'번호선택_참고표'!$F$55),0)+IFERROR(INDEX($B744:$AT744,1,'번호선택_참고표'!$G$55),0)+IFERROR(INDEX($B744:$AT744,1,'번호선택_참고표'!$H$55),0)</f>
        <v/>
      </c>
      <c r="AW744" s="64">
        <f>IF(OR('번호선택_참고표'!$C$55=$AU744,'번호선택_참고표'!$D$55=$AU744,'번호선택_참고표'!$E$55=$AU744,'번호선택_참고표'!$F$55=$AU744,'번호선택_참고표'!$G$55=$AU744,'번호선택_참고표'!$H$55=$AU744),1,0)</f>
        <v/>
      </c>
      <c r="AX744" s="64">
        <f>IF(AV744=6,6,IF(AND(AV744=5,AW744=1),5,IF(AND(AV744=5,AW744=0),4,IF(AV744=4,3,IF(AV744=3,2,0)))))</f>
        <v/>
      </c>
      <c r="AY744" s="64">
        <f>IF(AV744=6,"1등",IF(AND(AV744=5,AW744=1),"2등",IF(AND(AV744=5,AW744=0),"3등",IF(AV744=4,"4등",IF(AV744=3,"5등","-")))))</f>
        <v/>
      </c>
      <c r="AZ744" s="64">
        <f>AV744*10000+AW744*1000+ROW()</f>
        <v/>
      </c>
      <c r="BB744" s="63" t="inlineStr">
        <is>
          <t>15 19 21 34 41 44</t>
        </is>
      </c>
    </row>
    <row r="745">
      <c r="A745" s="64" t="n">
        <v>744</v>
      </c>
      <c r="B745" t="n">
        <v>0</v>
      </c>
      <c r="C745" t="n">
        <v>0</v>
      </c>
      <c r="D745" t="n">
        <v>0</v>
      </c>
      <c r="E745" t="n">
        <v>0</v>
      </c>
      <c r="F745" t="n">
        <v>0</v>
      </c>
      <c r="G745" t="n">
        <v>0</v>
      </c>
      <c r="H745" t="n">
        <v>0</v>
      </c>
      <c r="I745" t="n">
        <v>0</v>
      </c>
      <c r="J745" t="n">
        <v>0</v>
      </c>
      <c r="K745" t="n">
        <v>1</v>
      </c>
      <c r="L745" t="n">
        <v>0</v>
      </c>
      <c r="M745" t="n">
        <v>0</v>
      </c>
      <c r="N745" t="n">
        <v>0</v>
      </c>
      <c r="O745" t="n">
        <v>0</v>
      </c>
      <c r="P745" t="n">
        <v>1</v>
      </c>
      <c r="Q745" t="n">
        <v>0</v>
      </c>
      <c r="R745" t="n">
        <v>0</v>
      </c>
      <c r="S745" t="n">
        <v>1</v>
      </c>
      <c r="T745" t="n">
        <v>0</v>
      </c>
      <c r="U745" t="n">
        <v>0</v>
      </c>
      <c r="V745" t="n">
        <v>1</v>
      </c>
      <c r="W745" t="n">
        <v>0</v>
      </c>
      <c r="X745" t="n">
        <v>0</v>
      </c>
      <c r="Y745" t="n">
        <v>0</v>
      </c>
      <c r="Z745" t="n">
        <v>0</v>
      </c>
      <c r="AA745" t="n">
        <v>0</v>
      </c>
      <c r="AB745" t="n">
        <v>0</v>
      </c>
      <c r="AC745" t="n">
        <v>0</v>
      </c>
      <c r="AD745" t="n">
        <v>0</v>
      </c>
      <c r="AE745" t="n">
        <v>0</v>
      </c>
      <c r="AF745" t="n">
        <v>0</v>
      </c>
      <c r="AG745" t="n">
        <v>0</v>
      </c>
      <c r="AH745" t="n">
        <v>0</v>
      </c>
      <c r="AI745" t="n">
        <v>1</v>
      </c>
      <c r="AJ745" t="n">
        <v>0</v>
      </c>
      <c r="AK745" t="n">
        <v>0</v>
      </c>
      <c r="AL745" t="n">
        <v>0</v>
      </c>
      <c r="AM745" t="n">
        <v>0</v>
      </c>
      <c r="AN745" t="n">
        <v>0</v>
      </c>
      <c r="AO745" t="n">
        <v>0</v>
      </c>
      <c r="AP745" t="n">
        <v>1</v>
      </c>
      <c r="AQ745" t="n">
        <v>0</v>
      </c>
      <c r="AR745" t="n">
        <v>0</v>
      </c>
      <c r="AS745" t="n">
        <v>0</v>
      </c>
      <c r="AT745" t="n">
        <v>0</v>
      </c>
      <c r="AU745" s="63" t="n">
        <v>43</v>
      </c>
      <c r="AV745" s="64">
        <f>IFERROR(INDEX($B745:$AT745,1,'번호선택_참고표'!$C$55),0)+IFERROR(INDEX($B745:$AT745,1,'번호선택_참고표'!$D$55),0)+IFERROR(INDEX($B745:$AT745,1,'번호선택_참고표'!$E$55),0)+IFERROR(INDEX($B745:$AT745,1,'번호선택_참고표'!$F$55),0)+IFERROR(INDEX($B745:$AT745,1,'번호선택_참고표'!$G$55),0)+IFERROR(INDEX($B745:$AT745,1,'번호선택_참고표'!$H$55),0)</f>
        <v/>
      </c>
      <c r="AW745" s="64">
        <f>IF(OR('번호선택_참고표'!$C$55=$AU745,'번호선택_참고표'!$D$55=$AU745,'번호선택_참고표'!$E$55=$AU745,'번호선택_참고표'!$F$55=$AU745,'번호선택_참고표'!$G$55=$AU745,'번호선택_참고표'!$H$55=$AU745),1,0)</f>
        <v/>
      </c>
      <c r="AX745" s="64">
        <f>IF(AV745=6,6,IF(AND(AV745=5,AW745=1),5,IF(AND(AV745=5,AW745=0),4,IF(AV745=4,3,IF(AV745=3,2,0)))))</f>
        <v/>
      </c>
      <c r="AY745" s="64">
        <f>IF(AV745=6,"1등",IF(AND(AV745=5,AW745=1),"2등",IF(AND(AV745=5,AW745=0),"3등",IF(AV745=4,"4등",IF(AV745=3,"5등","-")))))</f>
        <v/>
      </c>
      <c r="AZ745" s="64">
        <f>AV745*10000+AW745*1000+ROW()</f>
        <v/>
      </c>
      <c r="BB745" s="63" t="inlineStr">
        <is>
          <t>10 15 18 21 34 41</t>
        </is>
      </c>
    </row>
    <row r="746">
      <c r="A746" s="64" t="n">
        <v>745</v>
      </c>
      <c r="B746" t="n">
        <v>1</v>
      </c>
      <c r="C746" t="n">
        <v>1</v>
      </c>
      <c r="D746" t="n">
        <v>1</v>
      </c>
      <c r="E746" t="n">
        <v>0</v>
      </c>
      <c r="F746" t="n">
        <v>0</v>
      </c>
      <c r="G746" t="n">
        <v>0</v>
      </c>
      <c r="H746" t="n">
        <v>0</v>
      </c>
      <c r="I746" t="n">
        <v>0</v>
      </c>
      <c r="J746" t="n">
        <v>1</v>
      </c>
      <c r="K746" t="n">
        <v>0</v>
      </c>
      <c r="L746" t="n">
        <v>0</v>
      </c>
      <c r="M746" t="n">
        <v>1</v>
      </c>
      <c r="N746" t="n">
        <v>0</v>
      </c>
      <c r="O746" t="n">
        <v>0</v>
      </c>
      <c r="P746" t="n">
        <v>0</v>
      </c>
      <c r="Q746" t="n">
        <v>0</v>
      </c>
      <c r="R746" t="n">
        <v>0</v>
      </c>
      <c r="S746" t="n">
        <v>0</v>
      </c>
      <c r="T746" t="n">
        <v>0</v>
      </c>
      <c r="U746" t="n">
        <v>0</v>
      </c>
      <c r="V746" t="n">
        <v>0</v>
      </c>
      <c r="W746" t="n">
        <v>0</v>
      </c>
      <c r="X746" t="n">
        <v>1</v>
      </c>
      <c r="Y746" t="n">
        <v>0</v>
      </c>
      <c r="Z746" t="n">
        <v>0</v>
      </c>
      <c r="AA746" t="n">
        <v>0</v>
      </c>
      <c r="AB746" t="n">
        <v>0</v>
      </c>
      <c r="AC746" t="n">
        <v>0</v>
      </c>
      <c r="AD746" t="n">
        <v>0</v>
      </c>
      <c r="AE746" t="n">
        <v>0</v>
      </c>
      <c r="AF746" t="n">
        <v>0</v>
      </c>
      <c r="AG746" t="n">
        <v>0</v>
      </c>
      <c r="AH746" t="n">
        <v>0</v>
      </c>
      <c r="AI746" t="n">
        <v>0</v>
      </c>
      <c r="AJ746" t="n">
        <v>0</v>
      </c>
      <c r="AK746" t="n">
        <v>0</v>
      </c>
      <c r="AL746" t="n">
        <v>0</v>
      </c>
      <c r="AM746" t="n">
        <v>0</v>
      </c>
      <c r="AN746" t="n">
        <v>0</v>
      </c>
      <c r="AO746" t="n">
        <v>0</v>
      </c>
      <c r="AP746" t="n">
        <v>0</v>
      </c>
      <c r="AQ746" t="n">
        <v>0</v>
      </c>
      <c r="AR746" t="n">
        <v>0</v>
      </c>
      <c r="AS746" t="n">
        <v>0</v>
      </c>
      <c r="AT746" t="n">
        <v>0</v>
      </c>
      <c r="AU746" s="63" t="n">
        <v>10</v>
      </c>
      <c r="AV746" s="64">
        <f>IFERROR(INDEX($B746:$AT746,1,'번호선택_참고표'!$C$55),0)+IFERROR(INDEX($B746:$AT746,1,'번호선택_참고표'!$D$55),0)+IFERROR(INDEX($B746:$AT746,1,'번호선택_참고표'!$E$55),0)+IFERROR(INDEX($B746:$AT746,1,'번호선택_참고표'!$F$55),0)+IFERROR(INDEX($B746:$AT746,1,'번호선택_참고표'!$G$55),0)+IFERROR(INDEX($B746:$AT746,1,'번호선택_참고표'!$H$55),0)</f>
        <v/>
      </c>
      <c r="AW746" s="64">
        <f>IF(OR('번호선택_참고표'!$C$55=$AU746,'번호선택_참고표'!$D$55=$AU746,'번호선택_참고표'!$E$55=$AU746,'번호선택_참고표'!$F$55=$AU746,'번호선택_참고표'!$G$55=$AU746,'번호선택_참고표'!$H$55=$AU746),1,0)</f>
        <v/>
      </c>
      <c r="AX746" s="64">
        <f>IF(AV746=6,6,IF(AND(AV746=5,AW746=1),5,IF(AND(AV746=5,AW746=0),4,IF(AV746=4,3,IF(AV746=3,2,0)))))</f>
        <v/>
      </c>
      <c r="AY746" s="64">
        <f>IF(AV746=6,"1등",IF(AND(AV746=5,AW746=1),"2등",IF(AND(AV746=5,AW746=0),"3등",IF(AV746=4,"4등",IF(AV746=3,"5등","-")))))</f>
        <v/>
      </c>
      <c r="AZ746" s="64">
        <f>AV746*10000+AW746*1000+ROW()</f>
        <v/>
      </c>
      <c r="BB746" s="63" t="inlineStr">
        <is>
          <t>1 2 3 9 12 23</t>
        </is>
      </c>
    </row>
    <row r="747">
      <c r="A747" s="64" t="n">
        <v>746</v>
      </c>
      <c r="B747" t="n">
        <v>0</v>
      </c>
      <c r="C747" t="n">
        <v>0</v>
      </c>
      <c r="D747" t="n">
        <v>1</v>
      </c>
      <c r="E747" t="n">
        <v>0</v>
      </c>
      <c r="F747" t="n">
        <v>0</v>
      </c>
      <c r="G747" t="n">
        <v>0</v>
      </c>
      <c r="H747" t="n">
        <v>0</v>
      </c>
      <c r="I747" t="n">
        <v>0</v>
      </c>
      <c r="J747" t="n">
        <v>0</v>
      </c>
      <c r="K747" t="n">
        <v>0</v>
      </c>
      <c r="L747" t="n">
        <v>0</v>
      </c>
      <c r="M747" t="n">
        <v>1</v>
      </c>
      <c r="N747" t="n">
        <v>0</v>
      </c>
      <c r="O747" t="n">
        <v>0</v>
      </c>
      <c r="P747" t="n">
        <v>0</v>
      </c>
      <c r="Q747" t="n">
        <v>0</v>
      </c>
      <c r="R747" t="n">
        <v>0</v>
      </c>
      <c r="S747" t="n">
        <v>0</v>
      </c>
      <c r="T747" t="n">
        <v>0</v>
      </c>
      <c r="U747" t="n">
        <v>0</v>
      </c>
      <c r="V747" t="n">
        <v>0</v>
      </c>
      <c r="W747" t="n">
        <v>0</v>
      </c>
      <c r="X747" t="n">
        <v>0</v>
      </c>
      <c r="Y747" t="n">
        <v>0</v>
      </c>
      <c r="Z747" t="n">
        <v>0</v>
      </c>
      <c r="AA747" t="n">
        <v>0</v>
      </c>
      <c r="AB747" t="n">
        <v>0</v>
      </c>
      <c r="AC747" t="n">
        <v>0</v>
      </c>
      <c r="AD747" t="n">
        <v>0</v>
      </c>
      <c r="AE747" t="n">
        <v>0</v>
      </c>
      <c r="AF747" t="n">
        <v>0</v>
      </c>
      <c r="AG747" t="n">
        <v>0</v>
      </c>
      <c r="AH747" t="n">
        <v>1</v>
      </c>
      <c r="AI747" t="n">
        <v>0</v>
      </c>
      <c r="AJ747" t="n">
        <v>0</v>
      </c>
      <c r="AK747" t="n">
        <v>1</v>
      </c>
      <c r="AL747" t="n">
        <v>0</v>
      </c>
      <c r="AM747" t="n">
        <v>0</v>
      </c>
      <c r="AN747" t="n">
        <v>0</v>
      </c>
      <c r="AO747" t="n">
        <v>0</v>
      </c>
      <c r="AP747" t="n">
        <v>0</v>
      </c>
      <c r="AQ747" t="n">
        <v>1</v>
      </c>
      <c r="AR747" t="n">
        <v>0</v>
      </c>
      <c r="AS747" t="n">
        <v>0</v>
      </c>
      <c r="AT747" t="n">
        <v>1</v>
      </c>
      <c r="AU747" s="63" t="n">
        <v>25</v>
      </c>
      <c r="AV747" s="64">
        <f>IFERROR(INDEX($B747:$AT747,1,'번호선택_참고표'!$C$55),0)+IFERROR(INDEX($B747:$AT747,1,'번호선택_참고표'!$D$55),0)+IFERROR(INDEX($B747:$AT747,1,'번호선택_참고표'!$E$55),0)+IFERROR(INDEX($B747:$AT747,1,'번호선택_참고표'!$F$55),0)+IFERROR(INDEX($B747:$AT747,1,'번호선택_참고표'!$G$55),0)+IFERROR(INDEX($B747:$AT747,1,'번호선택_참고표'!$H$55),0)</f>
        <v/>
      </c>
      <c r="AW747" s="64">
        <f>IF(OR('번호선택_참고표'!$C$55=$AU747,'번호선택_참고표'!$D$55=$AU747,'번호선택_참고표'!$E$55=$AU747,'번호선택_참고표'!$F$55=$AU747,'번호선택_참고표'!$G$55=$AU747,'번호선택_참고표'!$H$55=$AU747),1,0)</f>
        <v/>
      </c>
      <c r="AX747" s="64">
        <f>IF(AV747=6,6,IF(AND(AV747=5,AW747=1),5,IF(AND(AV747=5,AW747=0),4,IF(AV747=4,3,IF(AV747=3,2,0)))))</f>
        <v/>
      </c>
      <c r="AY747" s="64">
        <f>IF(AV747=6,"1등",IF(AND(AV747=5,AW747=1),"2등",IF(AND(AV747=5,AW747=0),"3등",IF(AV747=4,"4등",IF(AV747=3,"5등","-")))))</f>
        <v/>
      </c>
      <c r="AZ747" s="64">
        <f>AV747*10000+AW747*1000+ROW()</f>
        <v/>
      </c>
      <c r="BB747" s="63" t="inlineStr">
        <is>
          <t>3 12 33 36 42 45</t>
        </is>
      </c>
    </row>
    <row r="748">
      <c r="A748" s="64" t="n">
        <v>747</v>
      </c>
      <c r="B748" t="n">
        <v>0</v>
      </c>
      <c r="C748" t="n">
        <v>0</v>
      </c>
      <c r="D748" t="n">
        <v>0</v>
      </c>
      <c r="E748" t="n">
        <v>0</v>
      </c>
      <c r="F748" t="n">
        <v>0</v>
      </c>
      <c r="G748" t="n">
        <v>0</v>
      </c>
      <c r="H748" t="n">
        <v>1</v>
      </c>
      <c r="I748" t="n">
        <v>0</v>
      </c>
      <c r="J748" t="n">
        <v>1</v>
      </c>
      <c r="K748" t="n">
        <v>0</v>
      </c>
      <c r="L748" t="n">
        <v>0</v>
      </c>
      <c r="M748" t="n">
        <v>1</v>
      </c>
      <c r="N748" t="n">
        <v>0</v>
      </c>
      <c r="O748" t="n">
        <v>1</v>
      </c>
      <c r="P748" t="n">
        <v>0</v>
      </c>
      <c r="Q748" t="n">
        <v>0</v>
      </c>
      <c r="R748" t="n">
        <v>0</v>
      </c>
      <c r="S748" t="n">
        <v>0</v>
      </c>
      <c r="T748" t="n">
        <v>0</v>
      </c>
      <c r="U748" t="n">
        <v>0</v>
      </c>
      <c r="V748" t="n">
        <v>0</v>
      </c>
      <c r="W748" t="n">
        <v>0</v>
      </c>
      <c r="X748" t="n">
        <v>1</v>
      </c>
      <c r="Y748" t="n">
        <v>0</v>
      </c>
      <c r="Z748" t="n">
        <v>0</v>
      </c>
      <c r="AA748" t="n">
        <v>0</v>
      </c>
      <c r="AB748" t="n">
        <v>0</v>
      </c>
      <c r="AC748" t="n">
        <v>1</v>
      </c>
      <c r="AD748" t="n">
        <v>0</v>
      </c>
      <c r="AE748" t="n">
        <v>0</v>
      </c>
      <c r="AF748" t="n">
        <v>0</v>
      </c>
      <c r="AG748" t="n">
        <v>0</v>
      </c>
      <c r="AH748" t="n">
        <v>0</v>
      </c>
      <c r="AI748" t="n">
        <v>0</v>
      </c>
      <c r="AJ748" t="n">
        <v>0</v>
      </c>
      <c r="AK748" t="n">
        <v>0</v>
      </c>
      <c r="AL748" t="n">
        <v>0</v>
      </c>
      <c r="AM748" t="n">
        <v>0</v>
      </c>
      <c r="AN748" t="n">
        <v>0</v>
      </c>
      <c r="AO748" t="n">
        <v>0</v>
      </c>
      <c r="AP748" t="n">
        <v>0</v>
      </c>
      <c r="AQ748" t="n">
        <v>0</v>
      </c>
      <c r="AR748" t="n">
        <v>0</v>
      </c>
      <c r="AS748" t="n">
        <v>0</v>
      </c>
      <c r="AT748" t="n">
        <v>0</v>
      </c>
      <c r="AU748" s="63" t="n">
        <v>17</v>
      </c>
      <c r="AV748" s="64">
        <f>IFERROR(INDEX($B748:$AT748,1,'번호선택_참고표'!$C$55),0)+IFERROR(INDEX($B748:$AT748,1,'번호선택_참고표'!$D$55),0)+IFERROR(INDEX($B748:$AT748,1,'번호선택_참고표'!$E$55),0)+IFERROR(INDEX($B748:$AT748,1,'번호선택_참고표'!$F$55),0)+IFERROR(INDEX($B748:$AT748,1,'번호선택_참고표'!$G$55),0)+IFERROR(INDEX($B748:$AT748,1,'번호선택_참고표'!$H$55),0)</f>
        <v/>
      </c>
      <c r="AW748" s="64">
        <f>IF(OR('번호선택_참고표'!$C$55=$AU748,'번호선택_참고표'!$D$55=$AU748,'번호선택_참고표'!$E$55=$AU748,'번호선택_참고표'!$F$55=$AU748,'번호선택_참고표'!$G$55=$AU748,'번호선택_참고표'!$H$55=$AU748),1,0)</f>
        <v/>
      </c>
      <c r="AX748" s="64">
        <f>IF(AV748=6,6,IF(AND(AV748=5,AW748=1),5,IF(AND(AV748=5,AW748=0),4,IF(AV748=4,3,IF(AV748=3,2,0)))))</f>
        <v/>
      </c>
      <c r="AY748" s="64">
        <f>IF(AV748=6,"1등",IF(AND(AV748=5,AW748=1),"2등",IF(AND(AV748=5,AW748=0),"3등",IF(AV748=4,"4등",IF(AV748=3,"5등","-")))))</f>
        <v/>
      </c>
      <c r="AZ748" s="64">
        <f>AV748*10000+AW748*1000+ROW()</f>
        <v/>
      </c>
      <c r="BB748" s="63" t="inlineStr">
        <is>
          <t>7 9 12 14 23 28</t>
        </is>
      </c>
    </row>
    <row r="749">
      <c r="A749" s="64" t="n">
        <v>748</v>
      </c>
      <c r="B749" t="n">
        <v>0</v>
      </c>
      <c r="C749" t="n">
        <v>0</v>
      </c>
      <c r="D749" t="n">
        <v>1</v>
      </c>
      <c r="E749" t="n">
        <v>0</v>
      </c>
      <c r="F749" t="n">
        <v>0</v>
      </c>
      <c r="G749" t="n">
        <v>0</v>
      </c>
      <c r="H749" t="n">
        <v>0</v>
      </c>
      <c r="I749" t="n">
        <v>0</v>
      </c>
      <c r="J749" t="n">
        <v>0</v>
      </c>
      <c r="K749" t="n">
        <v>1</v>
      </c>
      <c r="L749" t="n">
        <v>0</v>
      </c>
      <c r="M749" t="n">
        <v>0</v>
      </c>
      <c r="N749" t="n">
        <v>1</v>
      </c>
      <c r="O749" t="n">
        <v>0</v>
      </c>
      <c r="P749" t="n">
        <v>0</v>
      </c>
      <c r="Q749" t="n">
        <v>0</v>
      </c>
      <c r="R749" t="n">
        <v>0</v>
      </c>
      <c r="S749" t="n">
        <v>0</v>
      </c>
      <c r="T749" t="n">
        <v>0</v>
      </c>
      <c r="U749" t="n">
        <v>0</v>
      </c>
      <c r="V749" t="n">
        <v>0</v>
      </c>
      <c r="W749" t="n">
        <v>1</v>
      </c>
      <c r="X749" t="n">
        <v>0</v>
      </c>
      <c r="Y749" t="n">
        <v>0</v>
      </c>
      <c r="Z749" t="n">
        <v>0</v>
      </c>
      <c r="AA749" t="n">
        <v>0</v>
      </c>
      <c r="AB749" t="n">
        <v>0</v>
      </c>
      <c r="AC749" t="n">
        <v>0</v>
      </c>
      <c r="AD749" t="n">
        <v>0</v>
      </c>
      <c r="AE749" t="n">
        <v>0</v>
      </c>
      <c r="AF749" t="n">
        <v>1</v>
      </c>
      <c r="AG749" t="n">
        <v>1</v>
      </c>
      <c r="AH749" t="n">
        <v>0</v>
      </c>
      <c r="AI749" t="n">
        <v>0</v>
      </c>
      <c r="AJ749" t="n">
        <v>0</v>
      </c>
      <c r="AK749" t="n">
        <v>0</v>
      </c>
      <c r="AL749" t="n">
        <v>0</v>
      </c>
      <c r="AM749" t="n">
        <v>0</v>
      </c>
      <c r="AN749" t="n">
        <v>0</v>
      </c>
      <c r="AO749" t="n">
        <v>0</v>
      </c>
      <c r="AP749" t="n">
        <v>0</v>
      </c>
      <c r="AQ749" t="n">
        <v>0</v>
      </c>
      <c r="AR749" t="n">
        <v>0</v>
      </c>
      <c r="AS749" t="n">
        <v>0</v>
      </c>
      <c r="AT749" t="n">
        <v>0</v>
      </c>
      <c r="AU749" s="63" t="n">
        <v>29</v>
      </c>
      <c r="AV749" s="64">
        <f>IFERROR(INDEX($B749:$AT749,1,'번호선택_참고표'!$C$55),0)+IFERROR(INDEX($B749:$AT749,1,'번호선택_참고표'!$D$55),0)+IFERROR(INDEX($B749:$AT749,1,'번호선택_참고표'!$E$55),0)+IFERROR(INDEX($B749:$AT749,1,'번호선택_참고표'!$F$55),0)+IFERROR(INDEX($B749:$AT749,1,'번호선택_참고표'!$G$55),0)+IFERROR(INDEX($B749:$AT749,1,'번호선택_참고표'!$H$55),0)</f>
        <v/>
      </c>
      <c r="AW749" s="64">
        <f>IF(OR('번호선택_참고표'!$C$55=$AU749,'번호선택_참고표'!$D$55=$AU749,'번호선택_참고표'!$E$55=$AU749,'번호선택_참고표'!$F$55=$AU749,'번호선택_참고표'!$G$55=$AU749,'번호선택_참고표'!$H$55=$AU749),1,0)</f>
        <v/>
      </c>
      <c r="AX749" s="64">
        <f>IF(AV749=6,6,IF(AND(AV749=5,AW749=1),5,IF(AND(AV749=5,AW749=0),4,IF(AV749=4,3,IF(AV749=3,2,0)))))</f>
        <v/>
      </c>
      <c r="AY749" s="64">
        <f>IF(AV749=6,"1등",IF(AND(AV749=5,AW749=1),"2등",IF(AND(AV749=5,AW749=0),"3등",IF(AV749=4,"4등",IF(AV749=3,"5등","-")))))</f>
        <v/>
      </c>
      <c r="AZ749" s="64">
        <f>AV749*10000+AW749*1000+ROW()</f>
        <v/>
      </c>
      <c r="BB749" s="63" t="inlineStr">
        <is>
          <t>3 10 13 22 31 32</t>
        </is>
      </c>
    </row>
    <row r="750">
      <c r="A750" s="64" t="n">
        <v>749</v>
      </c>
      <c r="B750" t="n">
        <v>0</v>
      </c>
      <c r="C750" t="n">
        <v>0</v>
      </c>
      <c r="D750" t="n">
        <v>0</v>
      </c>
      <c r="E750" t="n">
        <v>0</v>
      </c>
      <c r="F750" t="n">
        <v>0</v>
      </c>
      <c r="G750" t="n">
        <v>0</v>
      </c>
      <c r="H750" t="n">
        <v>0</v>
      </c>
      <c r="I750" t="n">
        <v>0</v>
      </c>
      <c r="J750" t="n">
        <v>0</v>
      </c>
      <c r="K750" t="n">
        <v>0</v>
      </c>
      <c r="L750" t="n">
        <v>0</v>
      </c>
      <c r="M750" t="n">
        <v>1</v>
      </c>
      <c r="N750" t="n">
        <v>0</v>
      </c>
      <c r="O750" t="n">
        <v>1</v>
      </c>
      <c r="P750" t="n">
        <v>0</v>
      </c>
      <c r="Q750" t="n">
        <v>0</v>
      </c>
      <c r="R750" t="n">
        <v>0</v>
      </c>
      <c r="S750" t="n">
        <v>0</v>
      </c>
      <c r="T750" t="n">
        <v>0</v>
      </c>
      <c r="U750" t="n">
        <v>0</v>
      </c>
      <c r="V750" t="n">
        <v>0</v>
      </c>
      <c r="W750" t="n">
        <v>0</v>
      </c>
      <c r="X750" t="n">
        <v>0</v>
      </c>
      <c r="Y750" t="n">
        <v>1</v>
      </c>
      <c r="Z750" t="n">
        <v>0</v>
      </c>
      <c r="AA750" t="n">
        <v>1</v>
      </c>
      <c r="AB750" t="n">
        <v>0</v>
      </c>
      <c r="AC750" t="n">
        <v>0</v>
      </c>
      <c r="AD750" t="n">
        <v>0</v>
      </c>
      <c r="AE750" t="n">
        <v>0</v>
      </c>
      <c r="AF750" t="n">
        <v>0</v>
      </c>
      <c r="AG750" t="n">
        <v>0</v>
      </c>
      <c r="AH750" t="n">
        <v>0</v>
      </c>
      <c r="AI750" t="n">
        <v>1</v>
      </c>
      <c r="AJ750" t="n">
        <v>0</v>
      </c>
      <c r="AK750" t="n">
        <v>0</v>
      </c>
      <c r="AL750" t="n">
        <v>0</v>
      </c>
      <c r="AM750" t="n">
        <v>0</v>
      </c>
      <c r="AN750" t="n">
        <v>0</v>
      </c>
      <c r="AO750" t="n">
        <v>0</v>
      </c>
      <c r="AP750" t="n">
        <v>0</v>
      </c>
      <c r="AQ750" t="n">
        <v>0</v>
      </c>
      <c r="AR750" t="n">
        <v>0</v>
      </c>
      <c r="AS750" t="n">
        <v>0</v>
      </c>
      <c r="AT750" t="n">
        <v>1</v>
      </c>
      <c r="AU750" s="63" t="n">
        <v>41</v>
      </c>
      <c r="AV750" s="64">
        <f>IFERROR(INDEX($B750:$AT750,1,'번호선택_참고표'!$C$55),0)+IFERROR(INDEX($B750:$AT750,1,'번호선택_참고표'!$D$55),0)+IFERROR(INDEX($B750:$AT750,1,'번호선택_참고표'!$E$55),0)+IFERROR(INDEX($B750:$AT750,1,'번호선택_참고표'!$F$55),0)+IFERROR(INDEX($B750:$AT750,1,'번호선택_참고표'!$G$55),0)+IFERROR(INDEX($B750:$AT750,1,'번호선택_참고표'!$H$55),0)</f>
        <v/>
      </c>
      <c r="AW750" s="64">
        <f>IF(OR('번호선택_참고표'!$C$55=$AU750,'번호선택_참고표'!$D$55=$AU750,'번호선택_참고표'!$E$55=$AU750,'번호선택_참고표'!$F$55=$AU750,'번호선택_참고표'!$G$55=$AU750,'번호선택_참고표'!$H$55=$AU750),1,0)</f>
        <v/>
      </c>
      <c r="AX750" s="64">
        <f>IF(AV750=6,6,IF(AND(AV750=5,AW750=1),5,IF(AND(AV750=5,AW750=0),4,IF(AV750=4,3,IF(AV750=3,2,0)))))</f>
        <v/>
      </c>
      <c r="AY750" s="64">
        <f>IF(AV750=6,"1등",IF(AND(AV750=5,AW750=1),"2등",IF(AND(AV750=5,AW750=0),"3등",IF(AV750=4,"4등",IF(AV750=3,"5등","-")))))</f>
        <v/>
      </c>
      <c r="AZ750" s="64">
        <f>AV750*10000+AW750*1000+ROW()</f>
        <v/>
      </c>
      <c r="BB750" s="63" t="inlineStr">
        <is>
          <t>12 14 24 26 34 45</t>
        </is>
      </c>
    </row>
    <row r="751">
      <c r="A751" s="64" t="n">
        <v>750</v>
      </c>
      <c r="B751" t="n">
        <v>1</v>
      </c>
      <c r="C751" t="n">
        <v>1</v>
      </c>
      <c r="D751" t="n">
        <v>0</v>
      </c>
      <c r="E751" t="n">
        <v>0</v>
      </c>
      <c r="F751" t="n">
        <v>0</v>
      </c>
      <c r="G751" t="n">
        <v>0</v>
      </c>
      <c r="H751" t="n">
        <v>0</v>
      </c>
      <c r="I751" t="n">
        <v>0</v>
      </c>
      <c r="J751" t="n">
        <v>0</v>
      </c>
      <c r="K751" t="n">
        <v>0</v>
      </c>
      <c r="L751" t="n">
        <v>0</v>
      </c>
      <c r="M751" t="n">
        <v>0</v>
      </c>
      <c r="N751" t="n">
        <v>0</v>
      </c>
      <c r="O751" t="n">
        <v>0</v>
      </c>
      <c r="P751" t="n">
        <v>1</v>
      </c>
      <c r="Q751" t="n">
        <v>0</v>
      </c>
      <c r="R751" t="n">
        <v>0</v>
      </c>
      <c r="S751" t="n">
        <v>0</v>
      </c>
      <c r="T751" t="n">
        <v>1</v>
      </c>
      <c r="U751" t="n">
        <v>0</v>
      </c>
      <c r="V751" t="n">
        <v>0</v>
      </c>
      <c r="W751" t="n">
        <v>0</v>
      </c>
      <c r="X751" t="n">
        <v>0</v>
      </c>
      <c r="Y751" t="n">
        <v>1</v>
      </c>
      <c r="Z751" t="n">
        <v>0</v>
      </c>
      <c r="AA751" t="n">
        <v>0</v>
      </c>
      <c r="AB751" t="n">
        <v>0</v>
      </c>
      <c r="AC751" t="n">
        <v>0</v>
      </c>
      <c r="AD751" t="n">
        <v>0</v>
      </c>
      <c r="AE751" t="n">
        <v>0</v>
      </c>
      <c r="AF751" t="n">
        <v>0</v>
      </c>
      <c r="AG751" t="n">
        <v>0</v>
      </c>
      <c r="AH751" t="n">
        <v>0</v>
      </c>
      <c r="AI751" t="n">
        <v>0</v>
      </c>
      <c r="AJ751" t="n">
        <v>0</v>
      </c>
      <c r="AK751" t="n">
        <v>1</v>
      </c>
      <c r="AL751" t="n">
        <v>0</v>
      </c>
      <c r="AM751" t="n">
        <v>0</v>
      </c>
      <c r="AN751" t="n">
        <v>0</v>
      </c>
      <c r="AO751" t="n">
        <v>0</v>
      </c>
      <c r="AP751" t="n">
        <v>0</v>
      </c>
      <c r="AQ751" t="n">
        <v>0</v>
      </c>
      <c r="AR751" t="n">
        <v>0</v>
      </c>
      <c r="AS751" t="n">
        <v>0</v>
      </c>
      <c r="AT751" t="n">
        <v>0</v>
      </c>
      <c r="AU751" s="63" t="n">
        <v>12</v>
      </c>
      <c r="AV751" s="64">
        <f>IFERROR(INDEX($B751:$AT751,1,'번호선택_참고표'!$C$55),0)+IFERROR(INDEX($B751:$AT751,1,'번호선택_참고표'!$D$55),0)+IFERROR(INDEX($B751:$AT751,1,'번호선택_참고표'!$E$55),0)+IFERROR(INDEX($B751:$AT751,1,'번호선택_참고표'!$F$55),0)+IFERROR(INDEX($B751:$AT751,1,'번호선택_참고표'!$G$55),0)+IFERROR(INDEX($B751:$AT751,1,'번호선택_참고표'!$H$55),0)</f>
        <v/>
      </c>
      <c r="AW751" s="64">
        <f>IF(OR('번호선택_참고표'!$C$55=$AU751,'번호선택_참고표'!$D$55=$AU751,'번호선택_참고표'!$E$55=$AU751,'번호선택_참고표'!$F$55=$AU751,'번호선택_참고표'!$G$55=$AU751,'번호선택_참고표'!$H$55=$AU751),1,0)</f>
        <v/>
      </c>
      <c r="AX751" s="64">
        <f>IF(AV751=6,6,IF(AND(AV751=5,AW751=1),5,IF(AND(AV751=5,AW751=0),4,IF(AV751=4,3,IF(AV751=3,2,0)))))</f>
        <v/>
      </c>
      <c r="AY751" s="64">
        <f>IF(AV751=6,"1등",IF(AND(AV751=5,AW751=1),"2등",IF(AND(AV751=5,AW751=0),"3등",IF(AV751=4,"4등",IF(AV751=3,"5등","-")))))</f>
        <v/>
      </c>
      <c r="AZ751" s="64">
        <f>AV751*10000+AW751*1000+ROW()</f>
        <v/>
      </c>
      <c r="BB751" s="63" t="inlineStr">
        <is>
          <t>1 2 15 19 24 36</t>
        </is>
      </c>
    </row>
    <row r="752">
      <c r="A752" s="64" t="n">
        <v>751</v>
      </c>
      <c r="B752" t="n">
        <v>0</v>
      </c>
      <c r="C752" t="n">
        <v>0</v>
      </c>
      <c r="D752" t="n">
        <v>1</v>
      </c>
      <c r="E752" t="n">
        <v>1</v>
      </c>
      <c r="F752" t="n">
        <v>0</v>
      </c>
      <c r="G752" t="n">
        <v>0</v>
      </c>
      <c r="H752" t="n">
        <v>0</v>
      </c>
      <c r="I752" t="n">
        <v>0</v>
      </c>
      <c r="J752" t="n">
        <v>0</v>
      </c>
      <c r="K752" t="n">
        <v>0</v>
      </c>
      <c r="L752" t="n">
        <v>0</v>
      </c>
      <c r="M752" t="n">
        <v>0</v>
      </c>
      <c r="N752" t="n">
        <v>0</v>
      </c>
      <c r="O752" t="n">
        <v>0</v>
      </c>
      <c r="P752" t="n">
        <v>0</v>
      </c>
      <c r="Q752" t="n">
        <v>1</v>
      </c>
      <c r="R752" t="n">
        <v>0</v>
      </c>
      <c r="S752" t="n">
        <v>0</v>
      </c>
      <c r="T752" t="n">
        <v>0</v>
      </c>
      <c r="U752" t="n">
        <v>1</v>
      </c>
      <c r="V752" t="n">
        <v>0</v>
      </c>
      <c r="W752" t="n">
        <v>0</v>
      </c>
      <c r="X752" t="n">
        <v>0</v>
      </c>
      <c r="Y752" t="n">
        <v>0</v>
      </c>
      <c r="Z752" t="n">
        <v>0</v>
      </c>
      <c r="AA752" t="n">
        <v>0</v>
      </c>
      <c r="AB752" t="n">
        <v>0</v>
      </c>
      <c r="AC752" t="n">
        <v>1</v>
      </c>
      <c r="AD752" t="n">
        <v>0</v>
      </c>
      <c r="AE752" t="n">
        <v>0</v>
      </c>
      <c r="AF752" t="n">
        <v>0</v>
      </c>
      <c r="AG752" t="n">
        <v>0</v>
      </c>
      <c r="AH752" t="n">
        <v>0</v>
      </c>
      <c r="AI752" t="n">
        <v>0</v>
      </c>
      <c r="AJ752" t="n">
        <v>0</v>
      </c>
      <c r="AK752" t="n">
        <v>0</v>
      </c>
      <c r="AL752" t="n">
        <v>0</v>
      </c>
      <c r="AM752" t="n">
        <v>0</v>
      </c>
      <c r="AN752" t="n">
        <v>0</v>
      </c>
      <c r="AO752" t="n">
        <v>0</v>
      </c>
      <c r="AP752" t="n">
        <v>0</v>
      </c>
      <c r="AQ752" t="n">
        <v>0</v>
      </c>
      <c r="AR752" t="n">
        <v>0</v>
      </c>
      <c r="AS752" t="n">
        <v>1</v>
      </c>
      <c r="AT752" t="n">
        <v>0</v>
      </c>
      <c r="AU752" s="63" t="n">
        <v>17</v>
      </c>
      <c r="AV752" s="64">
        <f>IFERROR(INDEX($B752:$AT752,1,'번호선택_참고표'!$C$55),0)+IFERROR(INDEX($B752:$AT752,1,'번호선택_참고표'!$D$55),0)+IFERROR(INDEX($B752:$AT752,1,'번호선택_참고표'!$E$55),0)+IFERROR(INDEX($B752:$AT752,1,'번호선택_참고표'!$F$55),0)+IFERROR(INDEX($B752:$AT752,1,'번호선택_참고표'!$G$55),0)+IFERROR(INDEX($B752:$AT752,1,'번호선택_참고표'!$H$55),0)</f>
        <v/>
      </c>
      <c r="AW752" s="64">
        <f>IF(OR('번호선택_참고표'!$C$55=$AU752,'번호선택_참고표'!$D$55=$AU752,'번호선택_참고표'!$E$55=$AU752,'번호선택_참고표'!$F$55=$AU752,'번호선택_참고표'!$G$55=$AU752,'번호선택_참고표'!$H$55=$AU752),1,0)</f>
        <v/>
      </c>
      <c r="AX752" s="64">
        <f>IF(AV752=6,6,IF(AND(AV752=5,AW752=1),5,IF(AND(AV752=5,AW752=0),4,IF(AV752=4,3,IF(AV752=3,2,0)))))</f>
        <v/>
      </c>
      <c r="AY752" s="64">
        <f>IF(AV752=6,"1등",IF(AND(AV752=5,AW752=1),"2등",IF(AND(AV752=5,AW752=0),"3등",IF(AV752=4,"4등",IF(AV752=3,"5등","-")))))</f>
        <v/>
      </c>
      <c r="AZ752" s="64">
        <f>AV752*10000+AW752*1000+ROW()</f>
        <v/>
      </c>
      <c r="BB752" s="63" t="inlineStr">
        <is>
          <t>3 4 16 20 28 44</t>
        </is>
      </c>
    </row>
    <row r="753">
      <c r="A753" s="64" t="n">
        <v>752</v>
      </c>
      <c r="B753" t="n">
        <v>0</v>
      </c>
      <c r="C753" t="n">
        <v>0</v>
      </c>
      <c r="D753" t="n">
        <v>0</v>
      </c>
      <c r="E753" t="n">
        <v>1</v>
      </c>
      <c r="F753" t="n">
        <v>0</v>
      </c>
      <c r="G753" t="n">
        <v>0</v>
      </c>
      <c r="H753" t="n">
        <v>0</v>
      </c>
      <c r="I753" t="n">
        <v>0</v>
      </c>
      <c r="J753" t="n">
        <v>0</v>
      </c>
      <c r="K753" t="n">
        <v>0</v>
      </c>
      <c r="L753" t="n">
        <v>0</v>
      </c>
      <c r="M753" t="n">
        <v>0</v>
      </c>
      <c r="N753" t="n">
        <v>0</v>
      </c>
      <c r="O753" t="n">
        <v>0</v>
      </c>
      <c r="P753" t="n">
        <v>0</v>
      </c>
      <c r="Q753" t="n">
        <v>1</v>
      </c>
      <c r="R753" t="n">
        <v>0</v>
      </c>
      <c r="S753" t="n">
        <v>0</v>
      </c>
      <c r="T753" t="n">
        <v>0</v>
      </c>
      <c r="U753" t="n">
        <v>1</v>
      </c>
      <c r="V753" t="n">
        <v>0</v>
      </c>
      <c r="W753" t="n">
        <v>0</v>
      </c>
      <c r="X753" t="n">
        <v>0</v>
      </c>
      <c r="Y753" t="n">
        <v>0</v>
      </c>
      <c r="Z753" t="n">
        <v>0</v>
      </c>
      <c r="AA753" t="n">
        <v>0</v>
      </c>
      <c r="AB753" t="n">
        <v>0</v>
      </c>
      <c r="AC753" t="n">
        <v>0</v>
      </c>
      <c r="AD753" t="n">
        <v>0</v>
      </c>
      <c r="AE753" t="n">
        <v>0</v>
      </c>
      <c r="AF753" t="n">
        <v>0</v>
      </c>
      <c r="AG753" t="n">
        <v>0</v>
      </c>
      <c r="AH753" t="n">
        <v>1</v>
      </c>
      <c r="AI753" t="n">
        <v>0</v>
      </c>
      <c r="AJ753" t="n">
        <v>0</v>
      </c>
      <c r="AK753" t="n">
        <v>0</v>
      </c>
      <c r="AL753" t="n">
        <v>0</v>
      </c>
      <c r="AM753" t="n">
        <v>0</v>
      </c>
      <c r="AN753" t="n">
        <v>0</v>
      </c>
      <c r="AO753" t="n">
        <v>1</v>
      </c>
      <c r="AP753" t="n">
        <v>0</v>
      </c>
      <c r="AQ753" t="n">
        <v>0</v>
      </c>
      <c r="AR753" t="n">
        <v>1</v>
      </c>
      <c r="AS753" t="n">
        <v>0</v>
      </c>
      <c r="AT753" t="n">
        <v>0</v>
      </c>
      <c r="AU753" s="63" t="n">
        <v>7</v>
      </c>
      <c r="AV753" s="64">
        <f>IFERROR(INDEX($B753:$AT753,1,'번호선택_참고표'!$C$55),0)+IFERROR(INDEX($B753:$AT753,1,'번호선택_참고표'!$D$55),0)+IFERROR(INDEX($B753:$AT753,1,'번호선택_참고표'!$E$55),0)+IFERROR(INDEX($B753:$AT753,1,'번호선택_참고표'!$F$55),0)+IFERROR(INDEX($B753:$AT753,1,'번호선택_참고표'!$G$55),0)+IFERROR(INDEX($B753:$AT753,1,'번호선택_참고표'!$H$55),0)</f>
        <v/>
      </c>
      <c r="AW753" s="64">
        <f>IF(OR('번호선택_참고표'!$C$55=$AU753,'번호선택_참고표'!$D$55=$AU753,'번호선택_참고표'!$E$55=$AU753,'번호선택_참고표'!$F$55=$AU753,'번호선택_참고표'!$G$55=$AU753,'번호선택_참고표'!$H$55=$AU753),1,0)</f>
        <v/>
      </c>
      <c r="AX753" s="64">
        <f>IF(AV753=6,6,IF(AND(AV753=5,AW753=1),5,IF(AND(AV753=5,AW753=0),4,IF(AV753=4,3,IF(AV753=3,2,0)))))</f>
        <v/>
      </c>
      <c r="AY753" s="64">
        <f>IF(AV753=6,"1등",IF(AND(AV753=5,AW753=1),"2등",IF(AND(AV753=5,AW753=0),"3등",IF(AV753=4,"4등",IF(AV753=3,"5등","-")))))</f>
        <v/>
      </c>
      <c r="AZ753" s="64">
        <f>AV753*10000+AW753*1000+ROW()</f>
        <v/>
      </c>
      <c r="BB753" s="63" t="inlineStr">
        <is>
          <t>4 16 20 33 40 43</t>
        </is>
      </c>
    </row>
    <row r="754">
      <c r="A754" s="64" t="n">
        <v>753</v>
      </c>
      <c r="B754" t="n">
        <v>0</v>
      </c>
      <c r="C754" t="n">
        <v>1</v>
      </c>
      <c r="D754" t="n">
        <v>0</v>
      </c>
      <c r="E754" t="n">
        <v>0</v>
      </c>
      <c r="F754" t="n">
        <v>0</v>
      </c>
      <c r="G754" t="n">
        <v>0</v>
      </c>
      <c r="H754" t="n">
        <v>0</v>
      </c>
      <c r="I754" t="n">
        <v>0</v>
      </c>
      <c r="J754" t="n">
        <v>0</v>
      </c>
      <c r="K754" t="n">
        <v>0</v>
      </c>
      <c r="L754" t="n">
        <v>0</v>
      </c>
      <c r="M754" t="n">
        <v>0</v>
      </c>
      <c r="N754" t="n">
        <v>0</v>
      </c>
      <c r="O754" t="n">
        <v>0</v>
      </c>
      <c r="P754" t="n">
        <v>0</v>
      </c>
      <c r="Q754" t="n">
        <v>0</v>
      </c>
      <c r="R754" t="n">
        <v>1</v>
      </c>
      <c r="S754" t="n">
        <v>0</v>
      </c>
      <c r="T754" t="n">
        <v>1</v>
      </c>
      <c r="U754" t="n">
        <v>0</v>
      </c>
      <c r="V754" t="n">
        <v>0</v>
      </c>
      <c r="W754" t="n">
        <v>0</v>
      </c>
      <c r="X754" t="n">
        <v>0</v>
      </c>
      <c r="Y754" t="n">
        <v>1</v>
      </c>
      <c r="Z754" t="n">
        <v>0</v>
      </c>
      <c r="AA754" t="n">
        <v>0</v>
      </c>
      <c r="AB754" t="n">
        <v>0</v>
      </c>
      <c r="AC754" t="n">
        <v>0</v>
      </c>
      <c r="AD754" t="n">
        <v>0</v>
      </c>
      <c r="AE754" t="n">
        <v>0</v>
      </c>
      <c r="AF754" t="n">
        <v>0</v>
      </c>
      <c r="AG754" t="n">
        <v>0</v>
      </c>
      <c r="AH754" t="n">
        <v>0</v>
      </c>
      <c r="AI754" t="n">
        <v>0</v>
      </c>
      <c r="AJ754" t="n">
        <v>0</v>
      </c>
      <c r="AK754" t="n">
        <v>0</v>
      </c>
      <c r="AL754" t="n">
        <v>1</v>
      </c>
      <c r="AM754" t="n">
        <v>0</v>
      </c>
      <c r="AN754" t="n">
        <v>0</v>
      </c>
      <c r="AO754" t="n">
        <v>0</v>
      </c>
      <c r="AP754" t="n">
        <v>1</v>
      </c>
      <c r="AQ754" t="n">
        <v>0</v>
      </c>
      <c r="AR754" t="n">
        <v>0</v>
      </c>
      <c r="AS754" t="n">
        <v>0</v>
      </c>
      <c r="AT754" t="n">
        <v>0</v>
      </c>
      <c r="AU754" s="63" t="n">
        <v>3</v>
      </c>
      <c r="AV754" s="64">
        <f>IFERROR(INDEX($B754:$AT754,1,'번호선택_참고표'!$C$55),0)+IFERROR(INDEX($B754:$AT754,1,'번호선택_참고표'!$D$55),0)+IFERROR(INDEX($B754:$AT754,1,'번호선택_참고표'!$E$55),0)+IFERROR(INDEX($B754:$AT754,1,'번호선택_참고표'!$F$55),0)+IFERROR(INDEX($B754:$AT754,1,'번호선택_참고표'!$G$55),0)+IFERROR(INDEX($B754:$AT754,1,'번호선택_참고표'!$H$55),0)</f>
        <v/>
      </c>
      <c r="AW754" s="64">
        <f>IF(OR('번호선택_참고표'!$C$55=$AU754,'번호선택_참고표'!$D$55=$AU754,'번호선택_참고표'!$E$55=$AU754,'번호선택_참고표'!$F$55=$AU754,'번호선택_참고표'!$G$55=$AU754,'번호선택_참고표'!$H$55=$AU754),1,0)</f>
        <v/>
      </c>
      <c r="AX754" s="64">
        <f>IF(AV754=6,6,IF(AND(AV754=5,AW754=1),5,IF(AND(AV754=5,AW754=0),4,IF(AV754=4,3,IF(AV754=3,2,0)))))</f>
        <v/>
      </c>
      <c r="AY754" s="64">
        <f>IF(AV754=6,"1등",IF(AND(AV754=5,AW754=1),"2등",IF(AND(AV754=5,AW754=0),"3등",IF(AV754=4,"4등",IF(AV754=3,"5등","-")))))</f>
        <v/>
      </c>
      <c r="AZ754" s="64">
        <f>AV754*10000+AW754*1000+ROW()</f>
        <v/>
      </c>
      <c r="BB754" s="63" t="inlineStr">
        <is>
          <t>2 17 19 24 37 41</t>
        </is>
      </c>
    </row>
    <row r="755">
      <c r="A755" s="64" t="n">
        <v>754</v>
      </c>
      <c r="B755" t="n">
        <v>0</v>
      </c>
      <c r="C755" t="n">
        <v>1</v>
      </c>
      <c r="D755" t="n">
        <v>0</v>
      </c>
      <c r="E755" t="n">
        <v>0</v>
      </c>
      <c r="F755" t="n">
        <v>0</v>
      </c>
      <c r="G755" t="n">
        <v>0</v>
      </c>
      <c r="H755" t="n">
        <v>0</v>
      </c>
      <c r="I755" t="n">
        <v>1</v>
      </c>
      <c r="J755" t="n">
        <v>0</v>
      </c>
      <c r="K755" t="n">
        <v>0</v>
      </c>
      <c r="L755" t="n">
        <v>0</v>
      </c>
      <c r="M755" t="n">
        <v>0</v>
      </c>
      <c r="N755" t="n">
        <v>0</v>
      </c>
      <c r="O755" t="n">
        <v>0</v>
      </c>
      <c r="P755" t="n">
        <v>0</v>
      </c>
      <c r="Q755" t="n">
        <v>0</v>
      </c>
      <c r="R755" t="n">
        <v>1</v>
      </c>
      <c r="S755" t="n">
        <v>0</v>
      </c>
      <c r="T755" t="n">
        <v>0</v>
      </c>
      <c r="U755" t="n">
        <v>0</v>
      </c>
      <c r="V755" t="n">
        <v>0</v>
      </c>
      <c r="W755" t="n">
        <v>0</v>
      </c>
      <c r="X755" t="n">
        <v>0</v>
      </c>
      <c r="Y755" t="n">
        <v>1</v>
      </c>
      <c r="Z755" t="n">
        <v>0</v>
      </c>
      <c r="AA755" t="n">
        <v>0</v>
      </c>
      <c r="AB755" t="n">
        <v>0</v>
      </c>
      <c r="AC755" t="n">
        <v>0</v>
      </c>
      <c r="AD755" t="n">
        <v>1</v>
      </c>
      <c r="AE755" t="n">
        <v>0</v>
      </c>
      <c r="AF755" t="n">
        <v>1</v>
      </c>
      <c r="AG755" t="n">
        <v>0</v>
      </c>
      <c r="AH755" t="n">
        <v>0</v>
      </c>
      <c r="AI755" t="n">
        <v>0</v>
      </c>
      <c r="AJ755" t="n">
        <v>0</v>
      </c>
      <c r="AK755" t="n">
        <v>0</v>
      </c>
      <c r="AL755" t="n">
        <v>0</v>
      </c>
      <c r="AM755" t="n">
        <v>0</v>
      </c>
      <c r="AN755" t="n">
        <v>0</v>
      </c>
      <c r="AO755" t="n">
        <v>0</v>
      </c>
      <c r="AP755" t="n">
        <v>0</v>
      </c>
      <c r="AQ755" t="n">
        <v>0</v>
      </c>
      <c r="AR755" t="n">
        <v>0</v>
      </c>
      <c r="AS755" t="n">
        <v>0</v>
      </c>
      <c r="AT755" t="n">
        <v>0</v>
      </c>
      <c r="AU755" s="63" t="n">
        <v>32</v>
      </c>
      <c r="AV755" s="64">
        <f>IFERROR(INDEX($B755:$AT755,1,'번호선택_참고표'!$C$55),0)+IFERROR(INDEX($B755:$AT755,1,'번호선택_참고표'!$D$55),0)+IFERROR(INDEX($B755:$AT755,1,'번호선택_참고표'!$E$55),0)+IFERROR(INDEX($B755:$AT755,1,'번호선택_참고표'!$F$55),0)+IFERROR(INDEX($B755:$AT755,1,'번호선택_참고표'!$G$55),0)+IFERROR(INDEX($B755:$AT755,1,'번호선택_참고표'!$H$55),0)</f>
        <v/>
      </c>
      <c r="AW755" s="64">
        <f>IF(OR('번호선택_참고표'!$C$55=$AU755,'번호선택_참고표'!$D$55=$AU755,'번호선택_참고표'!$E$55=$AU755,'번호선택_참고표'!$F$55=$AU755,'번호선택_참고표'!$G$55=$AU755,'번호선택_참고표'!$H$55=$AU755),1,0)</f>
        <v/>
      </c>
      <c r="AX755" s="64">
        <f>IF(AV755=6,6,IF(AND(AV755=5,AW755=1),5,IF(AND(AV755=5,AW755=0),4,IF(AV755=4,3,IF(AV755=3,2,0)))))</f>
        <v/>
      </c>
      <c r="AY755" s="64">
        <f>IF(AV755=6,"1등",IF(AND(AV755=5,AW755=1),"2등",IF(AND(AV755=5,AW755=0),"3등",IF(AV755=4,"4등",IF(AV755=3,"5등","-")))))</f>
        <v/>
      </c>
      <c r="AZ755" s="64">
        <f>AV755*10000+AW755*1000+ROW()</f>
        <v/>
      </c>
      <c r="BB755" s="63" t="inlineStr">
        <is>
          <t>2 8 17 24 29 31</t>
        </is>
      </c>
    </row>
    <row r="756">
      <c r="A756" s="64" t="n">
        <v>755</v>
      </c>
      <c r="B756" t="n">
        <v>0</v>
      </c>
      <c r="C756" t="n">
        <v>0</v>
      </c>
      <c r="D756" t="n">
        <v>0</v>
      </c>
      <c r="E756" t="n">
        <v>0</v>
      </c>
      <c r="F756" t="n">
        <v>0</v>
      </c>
      <c r="G756" t="n">
        <v>0</v>
      </c>
      <c r="H756" t="n">
        <v>0</v>
      </c>
      <c r="I756" t="n">
        <v>0</v>
      </c>
      <c r="J756" t="n">
        <v>0</v>
      </c>
      <c r="K756" t="n">
        <v>0</v>
      </c>
      <c r="L756" t="n">
        <v>0</v>
      </c>
      <c r="M756" t="n">
        <v>0</v>
      </c>
      <c r="N756" t="n">
        <v>1</v>
      </c>
      <c r="O756" t="n">
        <v>1</v>
      </c>
      <c r="P756" t="n">
        <v>0</v>
      </c>
      <c r="Q756" t="n">
        <v>0</v>
      </c>
      <c r="R756" t="n">
        <v>0</v>
      </c>
      <c r="S756" t="n">
        <v>0</v>
      </c>
      <c r="T756" t="n">
        <v>0</v>
      </c>
      <c r="U756" t="n">
        <v>0</v>
      </c>
      <c r="V756" t="n">
        <v>0</v>
      </c>
      <c r="W756" t="n">
        <v>0</v>
      </c>
      <c r="X756" t="n">
        <v>0</v>
      </c>
      <c r="Y756" t="n">
        <v>0</v>
      </c>
      <c r="Z756" t="n">
        <v>0</v>
      </c>
      <c r="AA756" t="n">
        <v>1</v>
      </c>
      <c r="AB756" t="n">
        <v>0</v>
      </c>
      <c r="AC756" t="n">
        <v>1</v>
      </c>
      <c r="AD756" t="n">
        <v>0</v>
      </c>
      <c r="AE756" t="n">
        <v>1</v>
      </c>
      <c r="AF756" t="n">
        <v>0</v>
      </c>
      <c r="AG756" t="n">
        <v>0</v>
      </c>
      <c r="AH756" t="n">
        <v>0</v>
      </c>
      <c r="AI756" t="n">
        <v>0</v>
      </c>
      <c r="AJ756" t="n">
        <v>0</v>
      </c>
      <c r="AK756" t="n">
        <v>1</v>
      </c>
      <c r="AL756" t="n">
        <v>0</v>
      </c>
      <c r="AM756" t="n">
        <v>0</v>
      </c>
      <c r="AN756" t="n">
        <v>0</v>
      </c>
      <c r="AO756" t="n">
        <v>0</v>
      </c>
      <c r="AP756" t="n">
        <v>0</v>
      </c>
      <c r="AQ756" t="n">
        <v>0</v>
      </c>
      <c r="AR756" t="n">
        <v>0</v>
      </c>
      <c r="AS756" t="n">
        <v>0</v>
      </c>
      <c r="AT756" t="n">
        <v>0</v>
      </c>
      <c r="AU756" s="63" t="n">
        <v>37</v>
      </c>
      <c r="AV756" s="64">
        <f>IFERROR(INDEX($B756:$AT756,1,'번호선택_참고표'!$C$55),0)+IFERROR(INDEX($B756:$AT756,1,'번호선택_참고표'!$D$55),0)+IFERROR(INDEX($B756:$AT756,1,'번호선택_참고표'!$E$55),0)+IFERROR(INDEX($B756:$AT756,1,'번호선택_참고표'!$F$55),0)+IFERROR(INDEX($B756:$AT756,1,'번호선택_참고표'!$G$55),0)+IFERROR(INDEX($B756:$AT756,1,'번호선택_참고표'!$H$55),0)</f>
        <v/>
      </c>
      <c r="AW756" s="64">
        <f>IF(OR('번호선택_참고표'!$C$55=$AU756,'번호선택_참고표'!$D$55=$AU756,'번호선택_참고표'!$E$55=$AU756,'번호선택_참고표'!$F$55=$AU756,'번호선택_참고표'!$G$55=$AU756,'번호선택_참고표'!$H$55=$AU756),1,0)</f>
        <v/>
      </c>
      <c r="AX756" s="64">
        <f>IF(AV756=6,6,IF(AND(AV756=5,AW756=1),5,IF(AND(AV756=5,AW756=0),4,IF(AV756=4,3,IF(AV756=3,2,0)))))</f>
        <v/>
      </c>
      <c r="AY756" s="64">
        <f>IF(AV756=6,"1등",IF(AND(AV756=5,AW756=1),"2등",IF(AND(AV756=5,AW756=0),"3등",IF(AV756=4,"4등",IF(AV756=3,"5등","-")))))</f>
        <v/>
      </c>
      <c r="AZ756" s="64">
        <f>AV756*10000+AW756*1000+ROW()</f>
        <v/>
      </c>
      <c r="BB756" s="63" t="inlineStr">
        <is>
          <t>13 14 26 28 30 36</t>
        </is>
      </c>
    </row>
    <row r="757">
      <c r="A757" s="64" t="n">
        <v>756</v>
      </c>
      <c r="B757" t="n">
        <v>0</v>
      </c>
      <c r="C757" t="n">
        <v>0</v>
      </c>
      <c r="D757" t="n">
        <v>0</v>
      </c>
      <c r="E757" t="n">
        <v>0</v>
      </c>
      <c r="F757" t="n">
        <v>0</v>
      </c>
      <c r="G757" t="n">
        <v>0</v>
      </c>
      <c r="H757" t="n">
        <v>0</v>
      </c>
      <c r="I757" t="n">
        <v>0</v>
      </c>
      <c r="J757" t="n">
        <v>0</v>
      </c>
      <c r="K757" t="n">
        <v>1</v>
      </c>
      <c r="L757" t="n">
        <v>0</v>
      </c>
      <c r="M757" t="n">
        <v>0</v>
      </c>
      <c r="N757" t="n">
        <v>0</v>
      </c>
      <c r="O757" t="n">
        <v>1</v>
      </c>
      <c r="P757" t="n">
        <v>0</v>
      </c>
      <c r="Q757" t="n">
        <v>1</v>
      </c>
      <c r="R757" t="n">
        <v>0</v>
      </c>
      <c r="S757" t="n">
        <v>1</v>
      </c>
      <c r="T757" t="n">
        <v>0</v>
      </c>
      <c r="U757" t="n">
        <v>0</v>
      </c>
      <c r="V757" t="n">
        <v>0</v>
      </c>
      <c r="W757" t="n">
        <v>0</v>
      </c>
      <c r="X757" t="n">
        <v>0</v>
      </c>
      <c r="Y757" t="n">
        <v>0</v>
      </c>
      <c r="Z757" t="n">
        <v>0</v>
      </c>
      <c r="AA757" t="n">
        <v>0</v>
      </c>
      <c r="AB757" t="n">
        <v>1</v>
      </c>
      <c r="AC757" t="n">
        <v>1</v>
      </c>
      <c r="AD757" t="n">
        <v>0</v>
      </c>
      <c r="AE757" t="n">
        <v>0</v>
      </c>
      <c r="AF757" t="n">
        <v>0</v>
      </c>
      <c r="AG757" t="n">
        <v>0</v>
      </c>
      <c r="AH757" t="n">
        <v>0</v>
      </c>
      <c r="AI757" t="n">
        <v>0</v>
      </c>
      <c r="AJ757" t="n">
        <v>0</v>
      </c>
      <c r="AK757" t="n">
        <v>0</v>
      </c>
      <c r="AL757" t="n">
        <v>0</v>
      </c>
      <c r="AM757" t="n">
        <v>0</v>
      </c>
      <c r="AN757" t="n">
        <v>0</v>
      </c>
      <c r="AO757" t="n">
        <v>0</v>
      </c>
      <c r="AP757" t="n">
        <v>0</v>
      </c>
      <c r="AQ757" t="n">
        <v>0</v>
      </c>
      <c r="AR757" t="n">
        <v>0</v>
      </c>
      <c r="AS757" t="n">
        <v>0</v>
      </c>
      <c r="AT757" t="n">
        <v>0</v>
      </c>
      <c r="AU757" s="63" t="n">
        <v>4</v>
      </c>
      <c r="AV757" s="64">
        <f>IFERROR(INDEX($B757:$AT757,1,'번호선택_참고표'!$C$55),0)+IFERROR(INDEX($B757:$AT757,1,'번호선택_참고표'!$D$55),0)+IFERROR(INDEX($B757:$AT757,1,'번호선택_참고표'!$E$55),0)+IFERROR(INDEX($B757:$AT757,1,'번호선택_참고표'!$F$55),0)+IFERROR(INDEX($B757:$AT757,1,'번호선택_참고표'!$G$55),0)+IFERROR(INDEX($B757:$AT757,1,'번호선택_참고표'!$H$55),0)</f>
        <v/>
      </c>
      <c r="AW757" s="64">
        <f>IF(OR('번호선택_참고표'!$C$55=$AU757,'번호선택_참고표'!$D$55=$AU757,'번호선택_참고표'!$E$55=$AU757,'번호선택_참고표'!$F$55=$AU757,'번호선택_참고표'!$G$55=$AU757,'번호선택_참고표'!$H$55=$AU757),1,0)</f>
        <v/>
      </c>
      <c r="AX757" s="64">
        <f>IF(AV757=6,6,IF(AND(AV757=5,AW757=1),5,IF(AND(AV757=5,AW757=0),4,IF(AV757=4,3,IF(AV757=3,2,0)))))</f>
        <v/>
      </c>
      <c r="AY757" s="64">
        <f>IF(AV757=6,"1등",IF(AND(AV757=5,AW757=1),"2등",IF(AND(AV757=5,AW757=0),"3등",IF(AV757=4,"4등",IF(AV757=3,"5등","-")))))</f>
        <v/>
      </c>
      <c r="AZ757" s="64">
        <f>AV757*10000+AW757*1000+ROW()</f>
        <v/>
      </c>
      <c r="BB757" s="63" t="inlineStr">
        <is>
          <t>10 14 16 18 27 28</t>
        </is>
      </c>
    </row>
    <row r="758">
      <c r="A758" s="64" t="n">
        <v>757</v>
      </c>
      <c r="B758" t="n">
        <v>0</v>
      </c>
      <c r="C758" t="n">
        <v>0</v>
      </c>
      <c r="D758" t="n">
        <v>0</v>
      </c>
      <c r="E758" t="n">
        <v>0</v>
      </c>
      <c r="F758" t="n">
        <v>0</v>
      </c>
      <c r="G758" t="n">
        <v>1</v>
      </c>
      <c r="H758" t="n">
        <v>1</v>
      </c>
      <c r="I758" t="n">
        <v>0</v>
      </c>
      <c r="J758" t="n">
        <v>0</v>
      </c>
      <c r="K758" t="n">
        <v>0</v>
      </c>
      <c r="L758" t="n">
        <v>1</v>
      </c>
      <c r="M758" t="n">
        <v>0</v>
      </c>
      <c r="N758" t="n">
        <v>0</v>
      </c>
      <c r="O758" t="n">
        <v>0</v>
      </c>
      <c r="P758" t="n">
        <v>0</v>
      </c>
      <c r="Q758" t="n">
        <v>0</v>
      </c>
      <c r="R758" t="n">
        <v>1</v>
      </c>
      <c r="S758" t="n">
        <v>0</v>
      </c>
      <c r="T758" t="n">
        <v>0</v>
      </c>
      <c r="U758" t="n">
        <v>0</v>
      </c>
      <c r="V758" t="n">
        <v>0</v>
      </c>
      <c r="W758" t="n">
        <v>0</v>
      </c>
      <c r="X758" t="n">
        <v>0</v>
      </c>
      <c r="Y758" t="n">
        <v>0</v>
      </c>
      <c r="Z758" t="n">
        <v>0</v>
      </c>
      <c r="AA758" t="n">
        <v>0</v>
      </c>
      <c r="AB758" t="n">
        <v>0</v>
      </c>
      <c r="AC758" t="n">
        <v>0</v>
      </c>
      <c r="AD758" t="n">
        <v>0</v>
      </c>
      <c r="AE758" t="n">
        <v>0</v>
      </c>
      <c r="AF758" t="n">
        <v>0</v>
      </c>
      <c r="AG758" t="n">
        <v>0</v>
      </c>
      <c r="AH758" t="n">
        <v>1</v>
      </c>
      <c r="AI758" t="n">
        <v>0</v>
      </c>
      <c r="AJ758" t="n">
        <v>0</v>
      </c>
      <c r="AK758" t="n">
        <v>0</v>
      </c>
      <c r="AL758" t="n">
        <v>0</v>
      </c>
      <c r="AM758" t="n">
        <v>0</v>
      </c>
      <c r="AN758" t="n">
        <v>0</v>
      </c>
      <c r="AO758" t="n">
        <v>0</v>
      </c>
      <c r="AP758" t="n">
        <v>0</v>
      </c>
      <c r="AQ758" t="n">
        <v>0</v>
      </c>
      <c r="AR758" t="n">
        <v>0</v>
      </c>
      <c r="AS758" t="n">
        <v>1</v>
      </c>
      <c r="AT758" t="n">
        <v>0</v>
      </c>
      <c r="AU758" s="63" t="n">
        <v>1</v>
      </c>
      <c r="AV758" s="64">
        <f>IFERROR(INDEX($B758:$AT758,1,'번호선택_참고표'!$C$55),0)+IFERROR(INDEX($B758:$AT758,1,'번호선택_참고표'!$D$55),0)+IFERROR(INDEX($B758:$AT758,1,'번호선택_참고표'!$E$55),0)+IFERROR(INDEX($B758:$AT758,1,'번호선택_참고표'!$F$55),0)+IFERROR(INDEX($B758:$AT758,1,'번호선택_참고표'!$G$55),0)+IFERROR(INDEX($B758:$AT758,1,'번호선택_참고표'!$H$55),0)</f>
        <v/>
      </c>
      <c r="AW758" s="64">
        <f>IF(OR('번호선택_참고표'!$C$55=$AU758,'번호선택_참고표'!$D$55=$AU758,'번호선택_참고표'!$E$55=$AU758,'번호선택_참고표'!$F$55=$AU758,'번호선택_참고표'!$G$55=$AU758,'번호선택_참고표'!$H$55=$AU758),1,0)</f>
        <v/>
      </c>
      <c r="AX758" s="64">
        <f>IF(AV758=6,6,IF(AND(AV758=5,AW758=1),5,IF(AND(AV758=5,AW758=0),4,IF(AV758=4,3,IF(AV758=3,2,0)))))</f>
        <v/>
      </c>
      <c r="AY758" s="64">
        <f>IF(AV758=6,"1등",IF(AND(AV758=5,AW758=1),"2등",IF(AND(AV758=5,AW758=0),"3등",IF(AV758=4,"4등",IF(AV758=3,"5등","-")))))</f>
        <v/>
      </c>
      <c r="AZ758" s="64">
        <f>AV758*10000+AW758*1000+ROW()</f>
        <v/>
      </c>
      <c r="BB758" s="63" t="inlineStr">
        <is>
          <t>6 7 11 17 33 44</t>
        </is>
      </c>
    </row>
    <row r="759">
      <c r="A759" s="64" t="n">
        <v>758</v>
      </c>
      <c r="B759" t="n">
        <v>0</v>
      </c>
      <c r="C759" t="n">
        <v>0</v>
      </c>
      <c r="D759" t="n">
        <v>0</v>
      </c>
      <c r="E759" t="n">
        <v>0</v>
      </c>
      <c r="F759" t="n">
        <v>1</v>
      </c>
      <c r="G759" t="n">
        <v>0</v>
      </c>
      <c r="H759" t="n">
        <v>0</v>
      </c>
      <c r="I759" t="n">
        <v>0</v>
      </c>
      <c r="J759" t="n">
        <v>1</v>
      </c>
      <c r="K759" t="n">
        <v>0</v>
      </c>
      <c r="L759" t="n">
        <v>0</v>
      </c>
      <c r="M759" t="n">
        <v>1</v>
      </c>
      <c r="N759" t="n">
        <v>0</v>
      </c>
      <c r="O759" t="n">
        <v>0</v>
      </c>
      <c r="P759" t="n">
        <v>0</v>
      </c>
      <c r="Q759" t="n">
        <v>0</v>
      </c>
      <c r="R759" t="n">
        <v>0</v>
      </c>
      <c r="S759" t="n">
        <v>0</v>
      </c>
      <c r="T759" t="n">
        <v>0</v>
      </c>
      <c r="U759" t="n">
        <v>0</v>
      </c>
      <c r="V759" t="n">
        <v>0</v>
      </c>
      <c r="W759" t="n">
        <v>0</v>
      </c>
      <c r="X759" t="n">
        <v>0</v>
      </c>
      <c r="Y759" t="n">
        <v>0</v>
      </c>
      <c r="Z759" t="n">
        <v>0</v>
      </c>
      <c r="AA759" t="n">
        <v>0</v>
      </c>
      <c r="AB759" t="n">
        <v>0</v>
      </c>
      <c r="AC759" t="n">
        <v>0</v>
      </c>
      <c r="AD759" t="n">
        <v>0</v>
      </c>
      <c r="AE759" t="n">
        <v>1</v>
      </c>
      <c r="AF759" t="n">
        <v>0</v>
      </c>
      <c r="AG759" t="n">
        <v>0</v>
      </c>
      <c r="AH759" t="n">
        <v>0</v>
      </c>
      <c r="AI759" t="n">
        <v>0</v>
      </c>
      <c r="AJ759" t="n">
        <v>0</v>
      </c>
      <c r="AK759" t="n">
        <v>0</v>
      </c>
      <c r="AL759" t="n">
        <v>0</v>
      </c>
      <c r="AM759" t="n">
        <v>0</v>
      </c>
      <c r="AN759" t="n">
        <v>1</v>
      </c>
      <c r="AO759" t="n">
        <v>0</v>
      </c>
      <c r="AP759" t="n">
        <v>0</v>
      </c>
      <c r="AQ759" t="n">
        <v>0</v>
      </c>
      <c r="AR759" t="n">
        <v>1</v>
      </c>
      <c r="AS759" t="n">
        <v>0</v>
      </c>
      <c r="AT759" t="n">
        <v>0</v>
      </c>
      <c r="AU759" s="63" t="n">
        <v>24</v>
      </c>
      <c r="AV759" s="64">
        <f>IFERROR(INDEX($B759:$AT759,1,'번호선택_참고표'!$C$55),0)+IFERROR(INDEX($B759:$AT759,1,'번호선택_참고표'!$D$55),0)+IFERROR(INDEX($B759:$AT759,1,'번호선택_참고표'!$E$55),0)+IFERROR(INDEX($B759:$AT759,1,'번호선택_참고표'!$F$55),0)+IFERROR(INDEX($B759:$AT759,1,'번호선택_참고표'!$G$55),0)+IFERROR(INDEX($B759:$AT759,1,'번호선택_참고표'!$H$55),0)</f>
        <v/>
      </c>
      <c r="AW759" s="64">
        <f>IF(OR('번호선택_참고표'!$C$55=$AU759,'번호선택_참고표'!$D$55=$AU759,'번호선택_참고표'!$E$55=$AU759,'번호선택_참고표'!$F$55=$AU759,'번호선택_참고표'!$G$55=$AU759,'번호선택_참고표'!$H$55=$AU759),1,0)</f>
        <v/>
      </c>
      <c r="AX759" s="64">
        <f>IF(AV759=6,6,IF(AND(AV759=5,AW759=1),5,IF(AND(AV759=5,AW759=0),4,IF(AV759=4,3,IF(AV759=3,2,0)))))</f>
        <v/>
      </c>
      <c r="AY759" s="64">
        <f>IF(AV759=6,"1등",IF(AND(AV759=5,AW759=1),"2등",IF(AND(AV759=5,AW759=0),"3등",IF(AV759=4,"4등",IF(AV759=3,"5등","-")))))</f>
        <v/>
      </c>
      <c r="AZ759" s="64">
        <f>AV759*10000+AW759*1000+ROW()</f>
        <v/>
      </c>
      <c r="BB759" s="63" t="inlineStr">
        <is>
          <t>5 9 12 30 39 43</t>
        </is>
      </c>
    </row>
    <row r="760">
      <c r="A760" s="64" t="n">
        <v>759</v>
      </c>
      <c r="B760" t="n">
        <v>0</v>
      </c>
      <c r="C760" t="n">
        <v>0</v>
      </c>
      <c r="D760" t="n">
        <v>0</v>
      </c>
      <c r="E760" t="n">
        <v>0</v>
      </c>
      <c r="F760" t="n">
        <v>0</v>
      </c>
      <c r="G760" t="n">
        <v>0</v>
      </c>
      <c r="H760" t="n">
        <v>0</v>
      </c>
      <c r="I760" t="n">
        <v>0</v>
      </c>
      <c r="J760" t="n">
        <v>1</v>
      </c>
      <c r="K760" t="n">
        <v>0</v>
      </c>
      <c r="L760" t="n">
        <v>0</v>
      </c>
      <c r="M760" t="n">
        <v>0</v>
      </c>
      <c r="N760" t="n">
        <v>0</v>
      </c>
      <c r="O760" t="n">
        <v>0</v>
      </c>
      <c r="P760" t="n">
        <v>0</v>
      </c>
      <c r="Q760" t="n">
        <v>0</v>
      </c>
      <c r="R760" t="n">
        <v>0</v>
      </c>
      <c r="S760" t="n">
        <v>0</v>
      </c>
      <c r="T760" t="n">
        <v>0</v>
      </c>
      <c r="U760" t="n">
        <v>0</v>
      </c>
      <c r="V760" t="n">
        <v>0</v>
      </c>
      <c r="W760" t="n">
        <v>0</v>
      </c>
      <c r="X760" t="n">
        <v>0</v>
      </c>
      <c r="Y760" t="n">
        <v>0</v>
      </c>
      <c r="Z760" t="n">
        <v>0</v>
      </c>
      <c r="AA760" t="n">
        <v>0</v>
      </c>
      <c r="AB760" t="n">
        <v>0</v>
      </c>
      <c r="AC760" t="n">
        <v>0</v>
      </c>
      <c r="AD760" t="n">
        <v>0</v>
      </c>
      <c r="AE760" t="n">
        <v>0</v>
      </c>
      <c r="AF760" t="n">
        <v>0</v>
      </c>
      <c r="AG760" t="n">
        <v>0</v>
      </c>
      <c r="AH760" t="n">
        <v>1</v>
      </c>
      <c r="AI760" t="n">
        <v>0</v>
      </c>
      <c r="AJ760" t="n">
        <v>0</v>
      </c>
      <c r="AK760" t="n">
        <v>1</v>
      </c>
      <c r="AL760" t="n">
        <v>0</v>
      </c>
      <c r="AM760" t="n">
        <v>0</v>
      </c>
      <c r="AN760" t="n">
        <v>0</v>
      </c>
      <c r="AO760" t="n">
        <v>1</v>
      </c>
      <c r="AP760" t="n">
        <v>0</v>
      </c>
      <c r="AQ760" t="n">
        <v>1</v>
      </c>
      <c r="AR760" t="n">
        <v>1</v>
      </c>
      <c r="AS760" t="n">
        <v>0</v>
      </c>
      <c r="AT760" t="n">
        <v>0</v>
      </c>
      <c r="AU760" s="63" t="n">
        <v>32</v>
      </c>
      <c r="AV760" s="64">
        <f>IFERROR(INDEX($B760:$AT760,1,'번호선택_참고표'!$C$55),0)+IFERROR(INDEX($B760:$AT760,1,'번호선택_참고표'!$D$55),0)+IFERROR(INDEX($B760:$AT760,1,'번호선택_참고표'!$E$55),0)+IFERROR(INDEX($B760:$AT760,1,'번호선택_참고표'!$F$55),0)+IFERROR(INDEX($B760:$AT760,1,'번호선택_참고표'!$G$55),0)+IFERROR(INDEX($B760:$AT760,1,'번호선택_참고표'!$H$55),0)</f>
        <v/>
      </c>
      <c r="AW760" s="64">
        <f>IF(OR('번호선택_참고표'!$C$55=$AU760,'번호선택_참고표'!$D$55=$AU760,'번호선택_참고표'!$E$55=$AU760,'번호선택_참고표'!$F$55=$AU760,'번호선택_참고표'!$G$55=$AU760,'번호선택_참고표'!$H$55=$AU760),1,0)</f>
        <v/>
      </c>
      <c r="AX760" s="64">
        <f>IF(AV760=6,6,IF(AND(AV760=5,AW760=1),5,IF(AND(AV760=5,AW760=0),4,IF(AV760=4,3,IF(AV760=3,2,0)))))</f>
        <v/>
      </c>
      <c r="AY760" s="64">
        <f>IF(AV760=6,"1등",IF(AND(AV760=5,AW760=1),"2등",IF(AND(AV760=5,AW760=0),"3등",IF(AV760=4,"4등",IF(AV760=3,"5등","-")))))</f>
        <v/>
      </c>
      <c r="AZ760" s="64">
        <f>AV760*10000+AW760*1000+ROW()</f>
        <v/>
      </c>
      <c r="BB760" s="63" t="inlineStr">
        <is>
          <t>9 33 36 40 42 43</t>
        </is>
      </c>
    </row>
    <row r="761">
      <c r="A761" s="64" t="n">
        <v>760</v>
      </c>
      <c r="B761" t="n">
        <v>0</v>
      </c>
      <c r="C761" t="n">
        <v>0</v>
      </c>
      <c r="D761" t="n">
        <v>0</v>
      </c>
      <c r="E761" t="n">
        <v>0</v>
      </c>
      <c r="F761" t="n">
        <v>0</v>
      </c>
      <c r="G761" t="n">
        <v>0</v>
      </c>
      <c r="H761" t="n">
        <v>0</v>
      </c>
      <c r="I761" t="n">
        <v>0</v>
      </c>
      <c r="J761" t="n">
        <v>0</v>
      </c>
      <c r="K761" t="n">
        <v>1</v>
      </c>
      <c r="L761" t="n">
        <v>0</v>
      </c>
      <c r="M761" t="n">
        <v>0</v>
      </c>
      <c r="N761" t="n">
        <v>0</v>
      </c>
      <c r="O761" t="n">
        <v>0</v>
      </c>
      <c r="P761" t="n">
        <v>0</v>
      </c>
      <c r="Q761" t="n">
        <v>0</v>
      </c>
      <c r="R761" t="n">
        <v>0</v>
      </c>
      <c r="S761" t="n">
        <v>0</v>
      </c>
      <c r="T761" t="n">
        <v>0</v>
      </c>
      <c r="U761" t="n">
        <v>0</v>
      </c>
      <c r="V761" t="n">
        <v>0</v>
      </c>
      <c r="W761" t="n">
        <v>1</v>
      </c>
      <c r="X761" t="n">
        <v>0</v>
      </c>
      <c r="Y761" t="n">
        <v>0</v>
      </c>
      <c r="Z761" t="n">
        <v>0</v>
      </c>
      <c r="AA761" t="n">
        <v>0</v>
      </c>
      <c r="AB761" t="n">
        <v>1</v>
      </c>
      <c r="AC761" t="n">
        <v>0</v>
      </c>
      <c r="AD761" t="n">
        <v>0</v>
      </c>
      <c r="AE761" t="n">
        <v>0</v>
      </c>
      <c r="AF761" t="n">
        <v>1</v>
      </c>
      <c r="AG761" t="n">
        <v>0</v>
      </c>
      <c r="AH761" t="n">
        <v>0</v>
      </c>
      <c r="AI761" t="n">
        <v>0</v>
      </c>
      <c r="AJ761" t="n">
        <v>0</v>
      </c>
      <c r="AK761" t="n">
        <v>0</v>
      </c>
      <c r="AL761" t="n">
        <v>0</v>
      </c>
      <c r="AM761" t="n">
        <v>0</v>
      </c>
      <c r="AN761" t="n">
        <v>0</v>
      </c>
      <c r="AO761" t="n">
        <v>0</v>
      </c>
      <c r="AP761" t="n">
        <v>0</v>
      </c>
      <c r="AQ761" t="n">
        <v>1</v>
      </c>
      <c r="AR761" t="n">
        <v>1</v>
      </c>
      <c r="AS761" t="n">
        <v>0</v>
      </c>
      <c r="AT761" t="n">
        <v>0</v>
      </c>
      <c r="AU761" s="63" t="n">
        <v>12</v>
      </c>
      <c r="AV761" s="64">
        <f>IFERROR(INDEX($B761:$AT761,1,'번호선택_참고표'!$C$55),0)+IFERROR(INDEX($B761:$AT761,1,'번호선택_참고표'!$D$55),0)+IFERROR(INDEX($B761:$AT761,1,'번호선택_참고표'!$E$55),0)+IFERROR(INDEX($B761:$AT761,1,'번호선택_참고표'!$F$55),0)+IFERROR(INDEX($B761:$AT761,1,'번호선택_참고표'!$G$55),0)+IFERROR(INDEX($B761:$AT761,1,'번호선택_참고표'!$H$55),0)</f>
        <v/>
      </c>
      <c r="AW761" s="64">
        <f>IF(OR('번호선택_참고표'!$C$55=$AU761,'번호선택_참고표'!$D$55=$AU761,'번호선택_참고표'!$E$55=$AU761,'번호선택_참고표'!$F$55=$AU761,'번호선택_참고표'!$G$55=$AU761,'번호선택_참고표'!$H$55=$AU761),1,0)</f>
        <v/>
      </c>
      <c r="AX761" s="64">
        <f>IF(AV761=6,6,IF(AND(AV761=5,AW761=1),5,IF(AND(AV761=5,AW761=0),4,IF(AV761=4,3,IF(AV761=3,2,0)))))</f>
        <v/>
      </c>
      <c r="AY761" s="64">
        <f>IF(AV761=6,"1등",IF(AND(AV761=5,AW761=1),"2등",IF(AND(AV761=5,AW761=0),"3등",IF(AV761=4,"4등",IF(AV761=3,"5등","-")))))</f>
        <v/>
      </c>
      <c r="AZ761" s="64">
        <f>AV761*10000+AW761*1000+ROW()</f>
        <v/>
      </c>
      <c r="BB761" s="63" t="inlineStr">
        <is>
          <t>10 22 27 31 42 43</t>
        </is>
      </c>
    </row>
    <row r="762">
      <c r="A762" s="64" t="n">
        <v>761</v>
      </c>
      <c r="B762" t="n">
        <v>0</v>
      </c>
      <c r="C762" t="n">
        <v>0</v>
      </c>
      <c r="D762" t="n">
        <v>0</v>
      </c>
      <c r="E762" t="n">
        <v>1</v>
      </c>
      <c r="F762" t="n">
        <v>0</v>
      </c>
      <c r="G762" t="n">
        <v>0</v>
      </c>
      <c r="H762" t="n">
        <v>1</v>
      </c>
      <c r="I762" t="n">
        <v>0</v>
      </c>
      <c r="J762" t="n">
        <v>0</v>
      </c>
      <c r="K762" t="n">
        <v>0</v>
      </c>
      <c r="L762" t="n">
        <v>1</v>
      </c>
      <c r="M762" t="n">
        <v>0</v>
      </c>
      <c r="N762" t="n">
        <v>0</v>
      </c>
      <c r="O762" t="n">
        <v>0</v>
      </c>
      <c r="P762" t="n">
        <v>0</v>
      </c>
      <c r="Q762" t="n">
        <v>0</v>
      </c>
      <c r="R762" t="n">
        <v>0</v>
      </c>
      <c r="S762" t="n">
        <v>0</v>
      </c>
      <c r="T762" t="n">
        <v>0</v>
      </c>
      <c r="U762" t="n">
        <v>0</v>
      </c>
      <c r="V762" t="n">
        <v>0</v>
      </c>
      <c r="W762" t="n">
        <v>0</v>
      </c>
      <c r="X762" t="n">
        <v>0</v>
      </c>
      <c r="Y762" t="n">
        <v>1</v>
      </c>
      <c r="Z762" t="n">
        <v>0</v>
      </c>
      <c r="AA762" t="n">
        <v>0</v>
      </c>
      <c r="AB762" t="n">
        <v>0</v>
      </c>
      <c r="AC762" t="n">
        <v>0</v>
      </c>
      <c r="AD762" t="n">
        <v>0</v>
      </c>
      <c r="AE762" t="n">
        <v>0</v>
      </c>
      <c r="AF762" t="n">
        <v>0</v>
      </c>
      <c r="AG762" t="n">
        <v>0</v>
      </c>
      <c r="AH762" t="n">
        <v>0</v>
      </c>
      <c r="AI762" t="n">
        <v>0</v>
      </c>
      <c r="AJ762" t="n">
        <v>0</v>
      </c>
      <c r="AK762" t="n">
        <v>0</v>
      </c>
      <c r="AL762" t="n">
        <v>0</v>
      </c>
      <c r="AM762" t="n">
        <v>0</v>
      </c>
      <c r="AN762" t="n">
        <v>0</v>
      </c>
      <c r="AO762" t="n">
        <v>0</v>
      </c>
      <c r="AP762" t="n">
        <v>0</v>
      </c>
      <c r="AQ762" t="n">
        <v>1</v>
      </c>
      <c r="AR762" t="n">
        <v>0</v>
      </c>
      <c r="AS762" t="n">
        <v>0</v>
      </c>
      <c r="AT762" t="n">
        <v>1</v>
      </c>
      <c r="AU762" s="63" t="n">
        <v>30</v>
      </c>
      <c r="AV762" s="64">
        <f>IFERROR(INDEX($B762:$AT762,1,'번호선택_참고표'!$C$55),0)+IFERROR(INDEX($B762:$AT762,1,'번호선택_참고표'!$D$55),0)+IFERROR(INDEX($B762:$AT762,1,'번호선택_참고표'!$E$55),0)+IFERROR(INDEX($B762:$AT762,1,'번호선택_참고표'!$F$55),0)+IFERROR(INDEX($B762:$AT762,1,'번호선택_참고표'!$G$55),0)+IFERROR(INDEX($B762:$AT762,1,'번호선택_참고표'!$H$55),0)</f>
        <v/>
      </c>
      <c r="AW762" s="64">
        <f>IF(OR('번호선택_참고표'!$C$55=$AU762,'번호선택_참고표'!$D$55=$AU762,'번호선택_참고표'!$E$55=$AU762,'번호선택_참고표'!$F$55=$AU762,'번호선택_참고표'!$G$55=$AU762,'번호선택_참고표'!$H$55=$AU762),1,0)</f>
        <v/>
      </c>
      <c r="AX762" s="64">
        <f>IF(AV762=6,6,IF(AND(AV762=5,AW762=1),5,IF(AND(AV762=5,AW762=0),4,IF(AV762=4,3,IF(AV762=3,2,0)))))</f>
        <v/>
      </c>
      <c r="AY762" s="64">
        <f>IF(AV762=6,"1등",IF(AND(AV762=5,AW762=1),"2등",IF(AND(AV762=5,AW762=0),"3등",IF(AV762=4,"4등",IF(AV762=3,"5등","-")))))</f>
        <v/>
      </c>
      <c r="AZ762" s="64">
        <f>AV762*10000+AW762*1000+ROW()</f>
        <v/>
      </c>
      <c r="BB762" s="63" t="inlineStr">
        <is>
          <t>4 7 11 24 42 45</t>
        </is>
      </c>
    </row>
    <row r="763">
      <c r="A763" s="64" t="n">
        <v>762</v>
      </c>
      <c r="B763" t="n">
        <v>1</v>
      </c>
      <c r="C763" t="n">
        <v>0</v>
      </c>
      <c r="D763" t="n">
        <v>1</v>
      </c>
      <c r="E763" t="n">
        <v>0</v>
      </c>
      <c r="F763" t="n">
        <v>0</v>
      </c>
      <c r="G763" t="n">
        <v>0</v>
      </c>
      <c r="H763" t="n">
        <v>0</v>
      </c>
      <c r="I763" t="n">
        <v>0</v>
      </c>
      <c r="J763" t="n">
        <v>0</v>
      </c>
      <c r="K763" t="n">
        <v>0</v>
      </c>
      <c r="L763" t="n">
        <v>0</v>
      </c>
      <c r="M763" t="n">
        <v>1</v>
      </c>
      <c r="N763" t="n">
        <v>0</v>
      </c>
      <c r="O763" t="n">
        <v>0</v>
      </c>
      <c r="P763" t="n">
        <v>0</v>
      </c>
      <c r="Q763" t="n">
        <v>0</v>
      </c>
      <c r="R763" t="n">
        <v>0</v>
      </c>
      <c r="S763" t="n">
        <v>0</v>
      </c>
      <c r="T763" t="n">
        <v>0</v>
      </c>
      <c r="U763" t="n">
        <v>0</v>
      </c>
      <c r="V763" t="n">
        <v>1</v>
      </c>
      <c r="W763" t="n">
        <v>0</v>
      </c>
      <c r="X763" t="n">
        <v>0</v>
      </c>
      <c r="Y763" t="n">
        <v>0</v>
      </c>
      <c r="Z763" t="n">
        <v>0</v>
      </c>
      <c r="AA763" t="n">
        <v>1</v>
      </c>
      <c r="AB763" t="n">
        <v>0</v>
      </c>
      <c r="AC763" t="n">
        <v>0</v>
      </c>
      <c r="AD763" t="n">
        <v>0</v>
      </c>
      <c r="AE763" t="n">
        <v>0</v>
      </c>
      <c r="AF763" t="n">
        <v>0</v>
      </c>
      <c r="AG763" t="n">
        <v>0</v>
      </c>
      <c r="AH763" t="n">
        <v>0</v>
      </c>
      <c r="AI763" t="n">
        <v>0</v>
      </c>
      <c r="AJ763" t="n">
        <v>0</v>
      </c>
      <c r="AK763" t="n">
        <v>0</v>
      </c>
      <c r="AL763" t="n">
        <v>0</v>
      </c>
      <c r="AM763" t="n">
        <v>0</v>
      </c>
      <c r="AN763" t="n">
        <v>0</v>
      </c>
      <c r="AO763" t="n">
        <v>0</v>
      </c>
      <c r="AP763" t="n">
        <v>1</v>
      </c>
      <c r="AQ763" t="n">
        <v>0</v>
      </c>
      <c r="AR763" t="n">
        <v>0</v>
      </c>
      <c r="AS763" t="n">
        <v>0</v>
      </c>
      <c r="AT763" t="n">
        <v>0</v>
      </c>
      <c r="AU763" s="63" t="n">
        <v>16</v>
      </c>
      <c r="AV763" s="64">
        <f>IFERROR(INDEX($B763:$AT763,1,'번호선택_참고표'!$C$55),0)+IFERROR(INDEX($B763:$AT763,1,'번호선택_참고표'!$D$55),0)+IFERROR(INDEX($B763:$AT763,1,'번호선택_참고표'!$E$55),0)+IFERROR(INDEX($B763:$AT763,1,'번호선택_참고표'!$F$55),0)+IFERROR(INDEX($B763:$AT763,1,'번호선택_참고표'!$G$55),0)+IFERROR(INDEX($B763:$AT763,1,'번호선택_참고표'!$H$55),0)</f>
        <v/>
      </c>
      <c r="AW763" s="64">
        <f>IF(OR('번호선택_참고표'!$C$55=$AU763,'번호선택_참고표'!$D$55=$AU763,'번호선택_참고표'!$E$55=$AU763,'번호선택_참고표'!$F$55=$AU763,'번호선택_참고표'!$G$55=$AU763,'번호선택_참고표'!$H$55=$AU763),1,0)</f>
        <v/>
      </c>
      <c r="AX763" s="64">
        <f>IF(AV763=6,6,IF(AND(AV763=5,AW763=1),5,IF(AND(AV763=5,AW763=0),4,IF(AV763=4,3,IF(AV763=3,2,0)))))</f>
        <v/>
      </c>
      <c r="AY763" s="64">
        <f>IF(AV763=6,"1등",IF(AND(AV763=5,AW763=1),"2등",IF(AND(AV763=5,AW763=0),"3등",IF(AV763=4,"4등",IF(AV763=3,"5등","-")))))</f>
        <v/>
      </c>
      <c r="AZ763" s="64">
        <f>AV763*10000+AW763*1000+ROW()</f>
        <v/>
      </c>
      <c r="BB763" s="63" t="inlineStr">
        <is>
          <t>1 3 12 21 26 41</t>
        </is>
      </c>
    </row>
    <row r="764">
      <c r="A764" s="64" t="n">
        <v>763</v>
      </c>
      <c r="B764" t="n">
        <v>0</v>
      </c>
      <c r="C764" t="n">
        <v>0</v>
      </c>
      <c r="D764" t="n">
        <v>1</v>
      </c>
      <c r="E764" t="n">
        <v>0</v>
      </c>
      <c r="F764" t="n">
        <v>0</v>
      </c>
      <c r="G764" t="n">
        <v>0</v>
      </c>
      <c r="H764" t="n">
        <v>0</v>
      </c>
      <c r="I764" t="n">
        <v>1</v>
      </c>
      <c r="J764" t="n">
        <v>0</v>
      </c>
      <c r="K764" t="n">
        <v>0</v>
      </c>
      <c r="L764" t="n">
        <v>0</v>
      </c>
      <c r="M764" t="n">
        <v>0</v>
      </c>
      <c r="N764" t="n">
        <v>0</v>
      </c>
      <c r="O764" t="n">
        <v>0</v>
      </c>
      <c r="P764" t="n">
        <v>0</v>
      </c>
      <c r="Q764" t="n">
        <v>1</v>
      </c>
      <c r="R764" t="n">
        <v>0</v>
      </c>
      <c r="S764" t="n">
        <v>0</v>
      </c>
      <c r="T764" t="n">
        <v>0</v>
      </c>
      <c r="U764" t="n">
        <v>0</v>
      </c>
      <c r="V764" t="n">
        <v>0</v>
      </c>
      <c r="W764" t="n">
        <v>0</v>
      </c>
      <c r="X764" t="n">
        <v>0</v>
      </c>
      <c r="Y764" t="n">
        <v>0</v>
      </c>
      <c r="Z764" t="n">
        <v>0</v>
      </c>
      <c r="AA764" t="n">
        <v>0</v>
      </c>
      <c r="AB764" t="n">
        <v>0</v>
      </c>
      <c r="AC764" t="n">
        <v>0</v>
      </c>
      <c r="AD764" t="n">
        <v>0</v>
      </c>
      <c r="AE764" t="n">
        <v>0</v>
      </c>
      <c r="AF764" t="n">
        <v>0</v>
      </c>
      <c r="AG764" t="n">
        <v>1</v>
      </c>
      <c r="AH764" t="n">
        <v>0</v>
      </c>
      <c r="AI764" t="n">
        <v>1</v>
      </c>
      <c r="AJ764" t="n">
        <v>0</v>
      </c>
      <c r="AK764" t="n">
        <v>0</v>
      </c>
      <c r="AL764" t="n">
        <v>0</v>
      </c>
      <c r="AM764" t="n">
        <v>0</v>
      </c>
      <c r="AN764" t="n">
        <v>0</v>
      </c>
      <c r="AO764" t="n">
        <v>0</v>
      </c>
      <c r="AP764" t="n">
        <v>0</v>
      </c>
      <c r="AQ764" t="n">
        <v>0</v>
      </c>
      <c r="AR764" t="n">
        <v>1</v>
      </c>
      <c r="AS764" t="n">
        <v>0</v>
      </c>
      <c r="AT764" t="n">
        <v>0</v>
      </c>
      <c r="AU764" s="63" t="n">
        <v>10</v>
      </c>
      <c r="AV764" s="64">
        <f>IFERROR(INDEX($B764:$AT764,1,'번호선택_참고표'!$C$55),0)+IFERROR(INDEX($B764:$AT764,1,'번호선택_참고표'!$D$55),0)+IFERROR(INDEX($B764:$AT764,1,'번호선택_참고표'!$E$55),0)+IFERROR(INDEX($B764:$AT764,1,'번호선택_참고표'!$F$55),0)+IFERROR(INDEX($B764:$AT764,1,'번호선택_참고표'!$G$55),0)+IFERROR(INDEX($B764:$AT764,1,'번호선택_참고표'!$H$55),0)</f>
        <v/>
      </c>
      <c r="AW764" s="64">
        <f>IF(OR('번호선택_참고표'!$C$55=$AU764,'번호선택_참고표'!$D$55=$AU764,'번호선택_참고표'!$E$55=$AU764,'번호선택_참고표'!$F$55=$AU764,'번호선택_참고표'!$G$55=$AU764,'번호선택_참고표'!$H$55=$AU764),1,0)</f>
        <v/>
      </c>
      <c r="AX764" s="64">
        <f>IF(AV764=6,6,IF(AND(AV764=5,AW764=1),5,IF(AND(AV764=5,AW764=0),4,IF(AV764=4,3,IF(AV764=3,2,0)))))</f>
        <v/>
      </c>
      <c r="AY764" s="64">
        <f>IF(AV764=6,"1등",IF(AND(AV764=5,AW764=1),"2등",IF(AND(AV764=5,AW764=0),"3등",IF(AV764=4,"4등",IF(AV764=3,"5등","-")))))</f>
        <v/>
      </c>
      <c r="AZ764" s="64">
        <f>AV764*10000+AW764*1000+ROW()</f>
        <v/>
      </c>
      <c r="BB764" s="63" t="inlineStr">
        <is>
          <t>3 8 16 32 34 43</t>
        </is>
      </c>
    </row>
    <row r="765">
      <c r="A765" s="64" t="n">
        <v>764</v>
      </c>
      <c r="B765" t="n">
        <v>0</v>
      </c>
      <c r="C765" t="n">
        <v>0</v>
      </c>
      <c r="D765" t="n">
        <v>0</v>
      </c>
      <c r="E765" t="n">
        <v>0</v>
      </c>
      <c r="F765" t="n">
        <v>0</v>
      </c>
      <c r="G765" t="n">
        <v>0</v>
      </c>
      <c r="H765" t="n">
        <v>1</v>
      </c>
      <c r="I765" t="n">
        <v>0</v>
      </c>
      <c r="J765" t="n">
        <v>0</v>
      </c>
      <c r="K765" t="n">
        <v>0</v>
      </c>
      <c r="L765" t="n">
        <v>0</v>
      </c>
      <c r="M765" t="n">
        <v>0</v>
      </c>
      <c r="N765" t="n">
        <v>0</v>
      </c>
      <c r="O765" t="n">
        <v>0</v>
      </c>
      <c r="P765" t="n">
        <v>0</v>
      </c>
      <c r="Q765" t="n">
        <v>0</v>
      </c>
      <c r="R765" t="n">
        <v>0</v>
      </c>
      <c r="S765" t="n">
        <v>0</v>
      </c>
      <c r="T765" t="n">
        <v>0</v>
      </c>
      <c r="U765" t="n">
        <v>0</v>
      </c>
      <c r="V765" t="n">
        <v>0</v>
      </c>
      <c r="W765" t="n">
        <v>1</v>
      </c>
      <c r="X765" t="n">
        <v>0</v>
      </c>
      <c r="Y765" t="n">
        <v>1</v>
      </c>
      <c r="Z765" t="n">
        <v>0</v>
      </c>
      <c r="AA765" t="n">
        <v>0</v>
      </c>
      <c r="AB765" t="n">
        <v>0</v>
      </c>
      <c r="AC765" t="n">
        <v>0</v>
      </c>
      <c r="AD765" t="n">
        <v>0</v>
      </c>
      <c r="AE765" t="n">
        <v>0</v>
      </c>
      <c r="AF765" t="n">
        <v>1</v>
      </c>
      <c r="AG765" t="n">
        <v>0</v>
      </c>
      <c r="AH765" t="n">
        <v>0</v>
      </c>
      <c r="AI765" t="n">
        <v>1</v>
      </c>
      <c r="AJ765" t="n">
        <v>0</v>
      </c>
      <c r="AK765" t="n">
        <v>1</v>
      </c>
      <c r="AL765" t="n">
        <v>0</v>
      </c>
      <c r="AM765" t="n">
        <v>0</v>
      </c>
      <c r="AN765" t="n">
        <v>0</v>
      </c>
      <c r="AO765" t="n">
        <v>0</v>
      </c>
      <c r="AP765" t="n">
        <v>0</v>
      </c>
      <c r="AQ765" t="n">
        <v>0</v>
      </c>
      <c r="AR765" t="n">
        <v>0</v>
      </c>
      <c r="AS765" t="n">
        <v>0</v>
      </c>
      <c r="AT765" t="n">
        <v>0</v>
      </c>
      <c r="AU765" s="63" t="n">
        <v>15</v>
      </c>
      <c r="AV765" s="64">
        <f>IFERROR(INDEX($B765:$AT765,1,'번호선택_참고표'!$C$55),0)+IFERROR(INDEX($B765:$AT765,1,'번호선택_참고표'!$D$55),0)+IFERROR(INDEX($B765:$AT765,1,'번호선택_참고표'!$E$55),0)+IFERROR(INDEX($B765:$AT765,1,'번호선택_참고표'!$F$55),0)+IFERROR(INDEX($B765:$AT765,1,'번호선택_참고표'!$G$55),0)+IFERROR(INDEX($B765:$AT765,1,'번호선택_참고표'!$H$55),0)</f>
        <v/>
      </c>
      <c r="AW765" s="64">
        <f>IF(OR('번호선택_참고표'!$C$55=$AU765,'번호선택_참고표'!$D$55=$AU765,'번호선택_참고표'!$E$55=$AU765,'번호선택_참고표'!$F$55=$AU765,'번호선택_참고표'!$G$55=$AU765,'번호선택_참고표'!$H$55=$AU765),1,0)</f>
        <v/>
      </c>
      <c r="AX765" s="64">
        <f>IF(AV765=6,6,IF(AND(AV765=5,AW765=1),5,IF(AND(AV765=5,AW765=0),4,IF(AV765=4,3,IF(AV765=3,2,0)))))</f>
        <v/>
      </c>
      <c r="AY765" s="64">
        <f>IF(AV765=6,"1등",IF(AND(AV765=5,AW765=1),"2등",IF(AND(AV765=5,AW765=0),"3등",IF(AV765=4,"4등",IF(AV765=3,"5등","-")))))</f>
        <v/>
      </c>
      <c r="AZ765" s="64">
        <f>AV765*10000+AW765*1000+ROW()</f>
        <v/>
      </c>
      <c r="BB765" s="63" t="inlineStr">
        <is>
          <t>7 22 24 31 34 36</t>
        </is>
      </c>
    </row>
    <row r="766">
      <c r="A766" s="64" t="n">
        <v>765</v>
      </c>
      <c r="B766" t="n">
        <v>1</v>
      </c>
      <c r="C766" t="n">
        <v>0</v>
      </c>
      <c r="D766" t="n">
        <v>1</v>
      </c>
      <c r="E766" t="n">
        <v>0</v>
      </c>
      <c r="F766" t="n">
        <v>0</v>
      </c>
      <c r="G766" t="n">
        <v>0</v>
      </c>
      <c r="H766" t="n">
        <v>0</v>
      </c>
      <c r="I766" t="n">
        <v>1</v>
      </c>
      <c r="J766" t="n">
        <v>0</v>
      </c>
      <c r="K766" t="n">
        <v>0</v>
      </c>
      <c r="L766" t="n">
        <v>0</v>
      </c>
      <c r="M766" t="n">
        <v>1</v>
      </c>
      <c r="N766" t="n">
        <v>0</v>
      </c>
      <c r="O766" t="n">
        <v>0</v>
      </c>
      <c r="P766" t="n">
        <v>0</v>
      </c>
      <c r="Q766" t="n">
        <v>0</v>
      </c>
      <c r="R766" t="n">
        <v>0</v>
      </c>
      <c r="S766" t="n">
        <v>0</v>
      </c>
      <c r="T766" t="n">
        <v>0</v>
      </c>
      <c r="U766" t="n">
        <v>0</v>
      </c>
      <c r="V766" t="n">
        <v>0</v>
      </c>
      <c r="W766" t="n">
        <v>0</v>
      </c>
      <c r="X766" t="n">
        <v>0</v>
      </c>
      <c r="Y766" t="n">
        <v>0</v>
      </c>
      <c r="Z766" t="n">
        <v>0</v>
      </c>
      <c r="AA766" t="n">
        <v>0</v>
      </c>
      <c r="AB766" t="n">
        <v>0</v>
      </c>
      <c r="AC766" t="n">
        <v>0</v>
      </c>
      <c r="AD766" t="n">
        <v>0</v>
      </c>
      <c r="AE766" t="n">
        <v>0</v>
      </c>
      <c r="AF766" t="n">
        <v>0</v>
      </c>
      <c r="AG766" t="n">
        <v>0</v>
      </c>
      <c r="AH766" t="n">
        <v>0</v>
      </c>
      <c r="AI766" t="n">
        <v>0</v>
      </c>
      <c r="AJ766" t="n">
        <v>0</v>
      </c>
      <c r="AK766" t="n">
        <v>0</v>
      </c>
      <c r="AL766" t="n">
        <v>0</v>
      </c>
      <c r="AM766" t="n">
        <v>0</v>
      </c>
      <c r="AN766" t="n">
        <v>0</v>
      </c>
      <c r="AO766" t="n">
        <v>0</v>
      </c>
      <c r="AP766" t="n">
        <v>0</v>
      </c>
      <c r="AQ766" t="n">
        <v>1</v>
      </c>
      <c r="AR766" t="n">
        <v>1</v>
      </c>
      <c r="AS766" t="n">
        <v>0</v>
      </c>
      <c r="AT766" t="n">
        <v>0</v>
      </c>
      <c r="AU766" s="63" t="n">
        <v>33</v>
      </c>
      <c r="AV766" s="64">
        <f>IFERROR(INDEX($B766:$AT766,1,'번호선택_참고표'!$C$55),0)+IFERROR(INDEX($B766:$AT766,1,'번호선택_참고표'!$D$55),0)+IFERROR(INDEX($B766:$AT766,1,'번호선택_참고표'!$E$55),0)+IFERROR(INDEX($B766:$AT766,1,'번호선택_참고표'!$F$55),0)+IFERROR(INDEX($B766:$AT766,1,'번호선택_참고표'!$G$55),0)+IFERROR(INDEX($B766:$AT766,1,'번호선택_참고표'!$H$55),0)</f>
        <v/>
      </c>
      <c r="AW766" s="64">
        <f>IF(OR('번호선택_참고표'!$C$55=$AU766,'번호선택_참고표'!$D$55=$AU766,'번호선택_참고표'!$E$55=$AU766,'번호선택_참고표'!$F$55=$AU766,'번호선택_참고표'!$G$55=$AU766,'번호선택_참고표'!$H$55=$AU766),1,0)</f>
        <v/>
      </c>
      <c r="AX766" s="64">
        <f>IF(AV766=6,6,IF(AND(AV766=5,AW766=1),5,IF(AND(AV766=5,AW766=0),4,IF(AV766=4,3,IF(AV766=3,2,0)))))</f>
        <v/>
      </c>
      <c r="AY766" s="64">
        <f>IF(AV766=6,"1등",IF(AND(AV766=5,AW766=1),"2등",IF(AND(AV766=5,AW766=0),"3등",IF(AV766=4,"4등",IF(AV766=3,"5등","-")))))</f>
        <v/>
      </c>
      <c r="AZ766" s="64">
        <f>AV766*10000+AW766*1000+ROW()</f>
        <v/>
      </c>
      <c r="BB766" s="63" t="inlineStr">
        <is>
          <t>1 3 8 12 42 43</t>
        </is>
      </c>
    </row>
    <row r="767">
      <c r="A767" s="64" t="n">
        <v>766</v>
      </c>
      <c r="B767" t="n">
        <v>0</v>
      </c>
      <c r="C767" t="n">
        <v>0</v>
      </c>
      <c r="D767" t="n">
        <v>0</v>
      </c>
      <c r="E767" t="n">
        <v>0</v>
      </c>
      <c r="F767" t="n">
        <v>0</v>
      </c>
      <c r="G767" t="n">
        <v>0</v>
      </c>
      <c r="H767" t="n">
        <v>0</v>
      </c>
      <c r="I767" t="n">
        <v>0</v>
      </c>
      <c r="J767" t="n">
        <v>1</v>
      </c>
      <c r="K767" t="n">
        <v>0</v>
      </c>
      <c r="L767" t="n">
        <v>0</v>
      </c>
      <c r="M767" t="n">
        <v>0</v>
      </c>
      <c r="N767" t="n">
        <v>0</v>
      </c>
      <c r="O767" t="n">
        <v>0</v>
      </c>
      <c r="P767" t="n">
        <v>0</v>
      </c>
      <c r="Q767" t="n">
        <v>0</v>
      </c>
      <c r="R767" t="n">
        <v>0</v>
      </c>
      <c r="S767" t="n">
        <v>0</v>
      </c>
      <c r="T767" t="n">
        <v>0</v>
      </c>
      <c r="U767" t="n">
        <v>0</v>
      </c>
      <c r="V767" t="n">
        <v>0</v>
      </c>
      <c r="W767" t="n">
        <v>0</v>
      </c>
      <c r="X767" t="n">
        <v>0</v>
      </c>
      <c r="Y767" t="n">
        <v>0</v>
      </c>
      <c r="Z767" t="n">
        <v>0</v>
      </c>
      <c r="AA767" t="n">
        <v>0</v>
      </c>
      <c r="AB767" t="n">
        <v>0</v>
      </c>
      <c r="AC767" t="n">
        <v>0</v>
      </c>
      <c r="AD767" t="n">
        <v>0</v>
      </c>
      <c r="AE767" t="n">
        <v>1</v>
      </c>
      <c r="AF767" t="n">
        <v>0</v>
      </c>
      <c r="AG767" t="n">
        <v>0</v>
      </c>
      <c r="AH767" t="n">
        <v>0</v>
      </c>
      <c r="AI767" t="n">
        <v>1</v>
      </c>
      <c r="AJ767" t="n">
        <v>1</v>
      </c>
      <c r="AK767" t="n">
        <v>0</v>
      </c>
      <c r="AL767" t="n">
        <v>0</v>
      </c>
      <c r="AM767" t="n">
        <v>0</v>
      </c>
      <c r="AN767" t="n">
        <v>1</v>
      </c>
      <c r="AO767" t="n">
        <v>0</v>
      </c>
      <c r="AP767" t="n">
        <v>1</v>
      </c>
      <c r="AQ767" t="n">
        <v>0</v>
      </c>
      <c r="AR767" t="n">
        <v>0</v>
      </c>
      <c r="AS767" t="n">
        <v>0</v>
      </c>
      <c r="AT767" t="n">
        <v>0</v>
      </c>
      <c r="AU767" s="63" t="n">
        <v>21</v>
      </c>
      <c r="AV767" s="64">
        <f>IFERROR(INDEX($B767:$AT767,1,'번호선택_참고표'!$C$55),0)+IFERROR(INDEX($B767:$AT767,1,'번호선택_참고표'!$D$55),0)+IFERROR(INDEX($B767:$AT767,1,'번호선택_참고표'!$E$55),0)+IFERROR(INDEX($B767:$AT767,1,'번호선택_참고표'!$F$55),0)+IFERROR(INDEX($B767:$AT767,1,'번호선택_참고표'!$G$55),0)+IFERROR(INDEX($B767:$AT767,1,'번호선택_참고표'!$H$55),0)</f>
        <v/>
      </c>
      <c r="AW767" s="64">
        <f>IF(OR('번호선택_참고표'!$C$55=$AU767,'번호선택_참고표'!$D$55=$AU767,'번호선택_참고표'!$E$55=$AU767,'번호선택_참고표'!$F$55=$AU767,'번호선택_참고표'!$G$55=$AU767,'번호선택_참고표'!$H$55=$AU767),1,0)</f>
        <v/>
      </c>
      <c r="AX767" s="64">
        <f>IF(AV767=6,6,IF(AND(AV767=5,AW767=1),5,IF(AND(AV767=5,AW767=0),4,IF(AV767=4,3,IF(AV767=3,2,0)))))</f>
        <v/>
      </c>
      <c r="AY767" s="64">
        <f>IF(AV767=6,"1등",IF(AND(AV767=5,AW767=1),"2등",IF(AND(AV767=5,AW767=0),"3등",IF(AV767=4,"4등",IF(AV767=3,"5등","-")))))</f>
        <v/>
      </c>
      <c r="AZ767" s="64">
        <f>AV767*10000+AW767*1000+ROW()</f>
        <v/>
      </c>
      <c r="BB767" s="63" t="inlineStr">
        <is>
          <t>9 30 34 35 39 41</t>
        </is>
      </c>
    </row>
    <row r="768">
      <c r="A768" s="64" t="n">
        <v>767</v>
      </c>
      <c r="B768" t="n">
        <v>0</v>
      </c>
      <c r="C768" t="n">
        <v>0</v>
      </c>
      <c r="D768" t="n">
        <v>0</v>
      </c>
      <c r="E768" t="n">
        <v>0</v>
      </c>
      <c r="F768" t="n">
        <v>1</v>
      </c>
      <c r="G768" t="n">
        <v>0</v>
      </c>
      <c r="H768" t="n">
        <v>0</v>
      </c>
      <c r="I768" t="n">
        <v>0</v>
      </c>
      <c r="J768" t="n">
        <v>0</v>
      </c>
      <c r="K768" t="n">
        <v>0</v>
      </c>
      <c r="L768" t="n">
        <v>0</v>
      </c>
      <c r="M768" t="n">
        <v>0</v>
      </c>
      <c r="N768" t="n">
        <v>0</v>
      </c>
      <c r="O768" t="n">
        <v>0</v>
      </c>
      <c r="P768" t="n">
        <v>1</v>
      </c>
      <c r="Q768" t="n">
        <v>0</v>
      </c>
      <c r="R768" t="n">
        <v>0</v>
      </c>
      <c r="S768" t="n">
        <v>0</v>
      </c>
      <c r="T768" t="n">
        <v>0</v>
      </c>
      <c r="U768" t="n">
        <v>1</v>
      </c>
      <c r="V768" t="n">
        <v>0</v>
      </c>
      <c r="W768" t="n">
        <v>0</v>
      </c>
      <c r="X768" t="n">
        <v>0</v>
      </c>
      <c r="Y768" t="n">
        <v>0</v>
      </c>
      <c r="Z768" t="n">
        <v>0</v>
      </c>
      <c r="AA768" t="n">
        <v>0</v>
      </c>
      <c r="AB768" t="n">
        <v>0</v>
      </c>
      <c r="AC768" t="n">
        <v>0</v>
      </c>
      <c r="AD768" t="n">
        <v>0</v>
      </c>
      <c r="AE768" t="n">
        <v>0</v>
      </c>
      <c r="AF768" t="n">
        <v>1</v>
      </c>
      <c r="AG768" t="n">
        <v>0</v>
      </c>
      <c r="AH768" t="n">
        <v>0</v>
      </c>
      <c r="AI768" t="n">
        <v>1</v>
      </c>
      <c r="AJ768" t="n">
        <v>0</v>
      </c>
      <c r="AK768" t="n">
        <v>0</v>
      </c>
      <c r="AL768" t="n">
        <v>0</v>
      </c>
      <c r="AM768" t="n">
        <v>0</v>
      </c>
      <c r="AN768" t="n">
        <v>0</v>
      </c>
      <c r="AO768" t="n">
        <v>0</v>
      </c>
      <c r="AP768" t="n">
        <v>0</v>
      </c>
      <c r="AQ768" t="n">
        <v>1</v>
      </c>
      <c r="AR768" t="n">
        <v>0</v>
      </c>
      <c r="AS768" t="n">
        <v>0</v>
      </c>
      <c r="AT768" t="n">
        <v>0</v>
      </c>
      <c r="AU768" s="63" t="n">
        <v>22</v>
      </c>
      <c r="AV768" s="64">
        <f>IFERROR(INDEX($B768:$AT768,1,'번호선택_참고표'!$C$55),0)+IFERROR(INDEX($B768:$AT768,1,'번호선택_참고표'!$D$55),0)+IFERROR(INDEX($B768:$AT768,1,'번호선택_참고표'!$E$55),0)+IFERROR(INDEX($B768:$AT768,1,'번호선택_참고표'!$F$55),0)+IFERROR(INDEX($B768:$AT768,1,'번호선택_참고표'!$G$55),0)+IFERROR(INDEX($B768:$AT768,1,'번호선택_참고표'!$H$55),0)</f>
        <v/>
      </c>
      <c r="AW768" s="64">
        <f>IF(OR('번호선택_참고표'!$C$55=$AU768,'번호선택_참고표'!$D$55=$AU768,'번호선택_참고표'!$E$55=$AU768,'번호선택_참고표'!$F$55=$AU768,'번호선택_참고표'!$G$55=$AU768,'번호선택_참고표'!$H$55=$AU768),1,0)</f>
        <v/>
      </c>
      <c r="AX768" s="64">
        <f>IF(AV768=6,6,IF(AND(AV768=5,AW768=1),5,IF(AND(AV768=5,AW768=0),4,IF(AV768=4,3,IF(AV768=3,2,0)))))</f>
        <v/>
      </c>
      <c r="AY768" s="64">
        <f>IF(AV768=6,"1등",IF(AND(AV768=5,AW768=1),"2등",IF(AND(AV768=5,AW768=0),"3등",IF(AV768=4,"4등",IF(AV768=3,"5등","-")))))</f>
        <v/>
      </c>
      <c r="AZ768" s="64">
        <f>AV768*10000+AW768*1000+ROW()</f>
        <v/>
      </c>
      <c r="BB768" s="63" t="inlineStr">
        <is>
          <t>5 15 20 31 34 42</t>
        </is>
      </c>
    </row>
    <row r="769">
      <c r="A769" s="64" t="n">
        <v>768</v>
      </c>
      <c r="B769" t="n">
        <v>0</v>
      </c>
      <c r="C769" t="n">
        <v>0</v>
      </c>
      <c r="D769" t="n">
        <v>0</v>
      </c>
      <c r="E769" t="n">
        <v>0</v>
      </c>
      <c r="F769" t="n">
        <v>0</v>
      </c>
      <c r="G769" t="n">
        <v>0</v>
      </c>
      <c r="H769" t="n">
        <v>1</v>
      </c>
      <c r="I769" t="n">
        <v>0</v>
      </c>
      <c r="J769" t="n">
        <v>0</v>
      </c>
      <c r="K769" t="n">
        <v>0</v>
      </c>
      <c r="L769" t="n">
        <v>0</v>
      </c>
      <c r="M769" t="n">
        <v>0</v>
      </c>
      <c r="N769" t="n">
        <v>0</v>
      </c>
      <c r="O769" t="n">
        <v>0</v>
      </c>
      <c r="P769" t="n">
        <v>0</v>
      </c>
      <c r="Q769" t="n">
        <v>0</v>
      </c>
      <c r="R769" t="n">
        <v>0</v>
      </c>
      <c r="S769" t="n">
        <v>0</v>
      </c>
      <c r="T769" t="n">
        <v>0</v>
      </c>
      <c r="U769" t="n">
        <v>0</v>
      </c>
      <c r="V769" t="n">
        <v>0</v>
      </c>
      <c r="W769" t="n">
        <v>0</v>
      </c>
      <c r="X769" t="n">
        <v>0</v>
      </c>
      <c r="Y769" t="n">
        <v>0</v>
      </c>
      <c r="Z769" t="n">
        <v>0</v>
      </c>
      <c r="AA769" t="n">
        <v>0</v>
      </c>
      <c r="AB769" t="n">
        <v>1</v>
      </c>
      <c r="AC769" t="n">
        <v>0</v>
      </c>
      <c r="AD769" t="n">
        <v>1</v>
      </c>
      <c r="AE769" t="n">
        <v>1</v>
      </c>
      <c r="AF769" t="n">
        <v>0</v>
      </c>
      <c r="AG769" t="n">
        <v>0</v>
      </c>
      <c r="AH769" t="n">
        <v>0</v>
      </c>
      <c r="AI769" t="n">
        <v>0</v>
      </c>
      <c r="AJ769" t="n">
        <v>0</v>
      </c>
      <c r="AK769" t="n">
        <v>0</v>
      </c>
      <c r="AL769" t="n">
        <v>0</v>
      </c>
      <c r="AM769" t="n">
        <v>1</v>
      </c>
      <c r="AN769" t="n">
        <v>0</v>
      </c>
      <c r="AO769" t="n">
        <v>0</v>
      </c>
      <c r="AP769" t="n">
        <v>0</v>
      </c>
      <c r="AQ769" t="n">
        <v>0</v>
      </c>
      <c r="AR769" t="n">
        <v>0</v>
      </c>
      <c r="AS769" t="n">
        <v>1</v>
      </c>
      <c r="AT769" t="n">
        <v>0</v>
      </c>
      <c r="AU769" s="63" t="n">
        <v>4</v>
      </c>
      <c r="AV769" s="64">
        <f>IFERROR(INDEX($B769:$AT769,1,'번호선택_참고표'!$C$55),0)+IFERROR(INDEX($B769:$AT769,1,'번호선택_참고표'!$D$55),0)+IFERROR(INDEX($B769:$AT769,1,'번호선택_참고표'!$E$55),0)+IFERROR(INDEX($B769:$AT769,1,'번호선택_참고표'!$F$55),0)+IFERROR(INDEX($B769:$AT769,1,'번호선택_참고표'!$G$55),0)+IFERROR(INDEX($B769:$AT769,1,'번호선택_참고표'!$H$55),0)</f>
        <v/>
      </c>
      <c r="AW769" s="64">
        <f>IF(OR('번호선택_참고표'!$C$55=$AU769,'번호선택_참고표'!$D$55=$AU769,'번호선택_참고표'!$E$55=$AU769,'번호선택_참고표'!$F$55=$AU769,'번호선택_참고표'!$G$55=$AU769,'번호선택_참고표'!$H$55=$AU769),1,0)</f>
        <v/>
      </c>
      <c r="AX769" s="64">
        <f>IF(AV769=6,6,IF(AND(AV769=5,AW769=1),5,IF(AND(AV769=5,AW769=0),4,IF(AV769=4,3,IF(AV769=3,2,0)))))</f>
        <v/>
      </c>
      <c r="AY769" s="64">
        <f>IF(AV769=6,"1등",IF(AND(AV769=5,AW769=1),"2등",IF(AND(AV769=5,AW769=0),"3등",IF(AV769=4,"4등",IF(AV769=3,"5등","-")))))</f>
        <v/>
      </c>
      <c r="AZ769" s="64">
        <f>AV769*10000+AW769*1000+ROW()</f>
        <v/>
      </c>
      <c r="BB769" s="63" t="inlineStr">
        <is>
          <t>7 27 29 30 38 44</t>
        </is>
      </c>
    </row>
    <row r="770">
      <c r="A770" s="64" t="n">
        <v>769</v>
      </c>
      <c r="B770" t="n">
        <v>0</v>
      </c>
      <c r="C770" t="n">
        <v>0</v>
      </c>
      <c r="D770" t="n">
        <v>0</v>
      </c>
      <c r="E770" t="n">
        <v>0</v>
      </c>
      <c r="F770" t="n">
        <v>1</v>
      </c>
      <c r="G770" t="n">
        <v>0</v>
      </c>
      <c r="H770" t="n">
        <v>1</v>
      </c>
      <c r="I770" t="n">
        <v>0</v>
      </c>
      <c r="J770" t="n">
        <v>0</v>
      </c>
      <c r="K770" t="n">
        <v>0</v>
      </c>
      <c r="L770" t="n">
        <v>1</v>
      </c>
      <c r="M770" t="n">
        <v>0</v>
      </c>
      <c r="N770" t="n">
        <v>0</v>
      </c>
      <c r="O770" t="n">
        <v>0</v>
      </c>
      <c r="P770" t="n">
        <v>0</v>
      </c>
      <c r="Q770" t="n">
        <v>1</v>
      </c>
      <c r="R770" t="n">
        <v>0</v>
      </c>
      <c r="S770" t="n">
        <v>0</v>
      </c>
      <c r="T770" t="n">
        <v>0</v>
      </c>
      <c r="U770" t="n">
        <v>0</v>
      </c>
      <c r="V770" t="n">
        <v>0</v>
      </c>
      <c r="W770" t="n">
        <v>0</v>
      </c>
      <c r="X770" t="n">
        <v>0</v>
      </c>
      <c r="Y770" t="n">
        <v>0</v>
      </c>
      <c r="Z770" t="n">
        <v>0</v>
      </c>
      <c r="AA770" t="n">
        <v>0</v>
      </c>
      <c r="AB770" t="n">
        <v>0</v>
      </c>
      <c r="AC770" t="n">
        <v>0</v>
      </c>
      <c r="AD770" t="n">
        <v>0</v>
      </c>
      <c r="AE770" t="n">
        <v>0</v>
      </c>
      <c r="AF770" t="n">
        <v>0</v>
      </c>
      <c r="AG770" t="n">
        <v>0</v>
      </c>
      <c r="AH770" t="n">
        <v>0</v>
      </c>
      <c r="AI770" t="n">
        <v>0</v>
      </c>
      <c r="AJ770" t="n">
        <v>0</v>
      </c>
      <c r="AK770" t="n">
        <v>0</v>
      </c>
      <c r="AL770" t="n">
        <v>0</v>
      </c>
      <c r="AM770" t="n">
        <v>0</v>
      </c>
      <c r="AN770" t="n">
        <v>0</v>
      </c>
      <c r="AO770" t="n">
        <v>0</v>
      </c>
      <c r="AP770" t="n">
        <v>1</v>
      </c>
      <c r="AQ770" t="n">
        <v>0</v>
      </c>
      <c r="AR770" t="n">
        <v>0</v>
      </c>
      <c r="AS770" t="n">
        <v>0</v>
      </c>
      <c r="AT770" t="n">
        <v>1</v>
      </c>
      <c r="AU770" s="63" t="n">
        <v>4</v>
      </c>
      <c r="AV770" s="64">
        <f>IFERROR(INDEX($B770:$AT770,1,'번호선택_참고표'!$C$55),0)+IFERROR(INDEX($B770:$AT770,1,'번호선택_참고표'!$D$55),0)+IFERROR(INDEX($B770:$AT770,1,'번호선택_참고표'!$E$55),0)+IFERROR(INDEX($B770:$AT770,1,'번호선택_참고표'!$F$55),0)+IFERROR(INDEX($B770:$AT770,1,'번호선택_참고표'!$G$55),0)+IFERROR(INDEX($B770:$AT770,1,'번호선택_참고표'!$H$55),0)</f>
        <v/>
      </c>
      <c r="AW770" s="64">
        <f>IF(OR('번호선택_참고표'!$C$55=$AU770,'번호선택_참고표'!$D$55=$AU770,'번호선택_참고표'!$E$55=$AU770,'번호선택_참고표'!$F$55=$AU770,'번호선택_참고표'!$G$55=$AU770,'번호선택_참고표'!$H$55=$AU770),1,0)</f>
        <v/>
      </c>
      <c r="AX770" s="64">
        <f>IF(AV770=6,6,IF(AND(AV770=5,AW770=1),5,IF(AND(AV770=5,AW770=0),4,IF(AV770=4,3,IF(AV770=3,2,0)))))</f>
        <v/>
      </c>
      <c r="AY770" s="64">
        <f>IF(AV770=6,"1등",IF(AND(AV770=5,AW770=1),"2등",IF(AND(AV770=5,AW770=0),"3등",IF(AV770=4,"4등",IF(AV770=3,"5등","-")))))</f>
        <v/>
      </c>
      <c r="AZ770" s="64">
        <f>AV770*10000+AW770*1000+ROW()</f>
        <v/>
      </c>
      <c r="BB770" s="63" t="inlineStr">
        <is>
          <t>5 7 11 16 41 45</t>
        </is>
      </c>
    </row>
    <row r="771">
      <c r="A771" s="64" t="n">
        <v>770</v>
      </c>
      <c r="B771" t="n">
        <v>1</v>
      </c>
      <c r="C771" t="n">
        <v>0</v>
      </c>
      <c r="D771" t="n">
        <v>0</v>
      </c>
      <c r="E771" t="n">
        <v>0</v>
      </c>
      <c r="F771" t="n">
        <v>0</v>
      </c>
      <c r="G771" t="n">
        <v>0</v>
      </c>
      <c r="H771" t="n">
        <v>0</v>
      </c>
      <c r="I771" t="n">
        <v>0</v>
      </c>
      <c r="J771" t="n">
        <v>1</v>
      </c>
      <c r="K771" t="n">
        <v>0</v>
      </c>
      <c r="L771" t="n">
        <v>0</v>
      </c>
      <c r="M771" t="n">
        <v>1</v>
      </c>
      <c r="N771" t="n">
        <v>0</v>
      </c>
      <c r="O771" t="n">
        <v>0</v>
      </c>
      <c r="P771" t="n">
        <v>0</v>
      </c>
      <c r="Q771" t="n">
        <v>0</v>
      </c>
      <c r="R771" t="n">
        <v>0</v>
      </c>
      <c r="S771" t="n">
        <v>0</v>
      </c>
      <c r="T771" t="n">
        <v>0</v>
      </c>
      <c r="U771" t="n">
        <v>0</v>
      </c>
      <c r="V771" t="n">
        <v>0</v>
      </c>
      <c r="W771" t="n">
        <v>0</v>
      </c>
      <c r="X771" t="n">
        <v>1</v>
      </c>
      <c r="Y771" t="n">
        <v>0</v>
      </c>
      <c r="Z771" t="n">
        <v>0</v>
      </c>
      <c r="AA771" t="n">
        <v>0</v>
      </c>
      <c r="AB771" t="n">
        <v>0</v>
      </c>
      <c r="AC771" t="n">
        <v>0</v>
      </c>
      <c r="AD771" t="n">
        <v>0</v>
      </c>
      <c r="AE771" t="n">
        <v>0</v>
      </c>
      <c r="AF771" t="n">
        <v>0</v>
      </c>
      <c r="AG771" t="n">
        <v>0</v>
      </c>
      <c r="AH771" t="n">
        <v>0</v>
      </c>
      <c r="AI771" t="n">
        <v>0</v>
      </c>
      <c r="AJ771" t="n">
        <v>0</v>
      </c>
      <c r="AK771" t="n">
        <v>0</v>
      </c>
      <c r="AL771" t="n">
        <v>0</v>
      </c>
      <c r="AM771" t="n">
        <v>0</v>
      </c>
      <c r="AN771" t="n">
        <v>1</v>
      </c>
      <c r="AO771" t="n">
        <v>0</v>
      </c>
      <c r="AP771" t="n">
        <v>0</v>
      </c>
      <c r="AQ771" t="n">
        <v>0</v>
      </c>
      <c r="AR771" t="n">
        <v>1</v>
      </c>
      <c r="AS771" t="n">
        <v>0</v>
      </c>
      <c r="AT771" t="n">
        <v>0</v>
      </c>
      <c r="AU771" s="63" t="n">
        <v>34</v>
      </c>
      <c r="AV771" s="64">
        <f>IFERROR(INDEX($B771:$AT771,1,'번호선택_참고표'!$C$55),0)+IFERROR(INDEX($B771:$AT771,1,'번호선택_참고표'!$D$55),0)+IFERROR(INDEX($B771:$AT771,1,'번호선택_참고표'!$E$55),0)+IFERROR(INDEX($B771:$AT771,1,'번호선택_참고표'!$F$55),0)+IFERROR(INDEX($B771:$AT771,1,'번호선택_참고표'!$G$55),0)+IFERROR(INDEX($B771:$AT771,1,'번호선택_참고표'!$H$55),0)</f>
        <v/>
      </c>
      <c r="AW771" s="64">
        <f>IF(OR('번호선택_참고표'!$C$55=$AU771,'번호선택_참고표'!$D$55=$AU771,'번호선택_참고표'!$E$55=$AU771,'번호선택_참고표'!$F$55=$AU771,'번호선택_참고표'!$G$55=$AU771,'번호선택_참고표'!$H$55=$AU771),1,0)</f>
        <v/>
      </c>
      <c r="AX771" s="64">
        <f>IF(AV771=6,6,IF(AND(AV771=5,AW771=1),5,IF(AND(AV771=5,AW771=0),4,IF(AV771=4,3,IF(AV771=3,2,0)))))</f>
        <v/>
      </c>
      <c r="AY771" s="64">
        <f>IF(AV771=6,"1등",IF(AND(AV771=5,AW771=1),"2등",IF(AND(AV771=5,AW771=0),"3등",IF(AV771=4,"4등",IF(AV771=3,"5등","-")))))</f>
        <v/>
      </c>
      <c r="AZ771" s="64">
        <f>AV771*10000+AW771*1000+ROW()</f>
        <v/>
      </c>
      <c r="BB771" s="63" t="inlineStr">
        <is>
          <t>1 9 12 23 39 43</t>
        </is>
      </c>
    </row>
    <row r="772">
      <c r="A772" s="64" t="n">
        <v>771</v>
      </c>
      <c r="B772" t="n">
        <v>0</v>
      </c>
      <c r="C772" t="n">
        <v>0</v>
      </c>
      <c r="D772" t="n">
        <v>0</v>
      </c>
      <c r="E772" t="n">
        <v>0</v>
      </c>
      <c r="F772" t="n">
        <v>0</v>
      </c>
      <c r="G772" t="n">
        <v>1</v>
      </c>
      <c r="H772" t="n">
        <v>0</v>
      </c>
      <c r="I772" t="n">
        <v>0</v>
      </c>
      <c r="J772" t="n">
        <v>0</v>
      </c>
      <c r="K772" t="n">
        <v>1</v>
      </c>
      <c r="L772" t="n">
        <v>0</v>
      </c>
      <c r="M772" t="n">
        <v>0</v>
      </c>
      <c r="N772" t="n">
        <v>0</v>
      </c>
      <c r="O772" t="n">
        <v>0</v>
      </c>
      <c r="P772" t="n">
        <v>0</v>
      </c>
      <c r="Q772" t="n">
        <v>0</v>
      </c>
      <c r="R772" t="n">
        <v>1</v>
      </c>
      <c r="S772" t="n">
        <v>1</v>
      </c>
      <c r="T772" t="n">
        <v>0</v>
      </c>
      <c r="U772" t="n">
        <v>0</v>
      </c>
      <c r="V772" t="n">
        <v>1</v>
      </c>
      <c r="W772" t="n">
        <v>0</v>
      </c>
      <c r="X772" t="n">
        <v>0</v>
      </c>
      <c r="Y772" t="n">
        <v>0</v>
      </c>
      <c r="Z772" t="n">
        <v>0</v>
      </c>
      <c r="AA772" t="n">
        <v>0</v>
      </c>
      <c r="AB772" t="n">
        <v>0</v>
      </c>
      <c r="AC772" t="n">
        <v>0</v>
      </c>
      <c r="AD772" t="n">
        <v>1</v>
      </c>
      <c r="AE772" t="n">
        <v>0</v>
      </c>
      <c r="AF772" t="n">
        <v>0</v>
      </c>
      <c r="AG772" t="n">
        <v>0</v>
      </c>
      <c r="AH772" t="n">
        <v>0</v>
      </c>
      <c r="AI772" t="n">
        <v>0</v>
      </c>
      <c r="AJ772" t="n">
        <v>0</v>
      </c>
      <c r="AK772" t="n">
        <v>0</v>
      </c>
      <c r="AL772" t="n">
        <v>0</v>
      </c>
      <c r="AM772" t="n">
        <v>0</v>
      </c>
      <c r="AN772" t="n">
        <v>0</v>
      </c>
      <c r="AO772" t="n">
        <v>0</v>
      </c>
      <c r="AP772" t="n">
        <v>0</v>
      </c>
      <c r="AQ772" t="n">
        <v>0</v>
      </c>
      <c r="AR772" t="n">
        <v>0</v>
      </c>
      <c r="AS772" t="n">
        <v>0</v>
      </c>
      <c r="AT772" t="n">
        <v>0</v>
      </c>
      <c r="AU772" s="63" t="n">
        <v>30</v>
      </c>
      <c r="AV772" s="64">
        <f>IFERROR(INDEX($B772:$AT772,1,'번호선택_참고표'!$C$55),0)+IFERROR(INDEX($B772:$AT772,1,'번호선택_참고표'!$D$55),0)+IFERROR(INDEX($B772:$AT772,1,'번호선택_참고표'!$E$55),0)+IFERROR(INDEX($B772:$AT772,1,'번호선택_참고표'!$F$55),0)+IFERROR(INDEX($B772:$AT772,1,'번호선택_참고표'!$G$55),0)+IFERROR(INDEX($B772:$AT772,1,'번호선택_참고표'!$H$55),0)</f>
        <v/>
      </c>
      <c r="AW772" s="64">
        <f>IF(OR('번호선택_참고표'!$C$55=$AU772,'번호선택_참고표'!$D$55=$AU772,'번호선택_참고표'!$E$55=$AU772,'번호선택_참고표'!$F$55=$AU772,'번호선택_참고표'!$G$55=$AU772,'번호선택_참고표'!$H$55=$AU772),1,0)</f>
        <v/>
      </c>
      <c r="AX772" s="64">
        <f>IF(AV772=6,6,IF(AND(AV772=5,AW772=1),5,IF(AND(AV772=5,AW772=0),4,IF(AV772=4,3,IF(AV772=3,2,0)))))</f>
        <v/>
      </c>
      <c r="AY772" s="64">
        <f>IF(AV772=6,"1등",IF(AND(AV772=5,AW772=1),"2등",IF(AND(AV772=5,AW772=0),"3등",IF(AV772=4,"4등",IF(AV772=3,"5등","-")))))</f>
        <v/>
      </c>
      <c r="AZ772" s="64">
        <f>AV772*10000+AW772*1000+ROW()</f>
        <v/>
      </c>
      <c r="BB772" s="63" t="inlineStr">
        <is>
          <t>6 10 17 18 21 29</t>
        </is>
      </c>
    </row>
    <row r="773">
      <c r="A773" s="64" t="n">
        <v>772</v>
      </c>
      <c r="B773" t="n">
        <v>0</v>
      </c>
      <c r="C773" t="n">
        <v>0</v>
      </c>
      <c r="D773" t="n">
        <v>0</v>
      </c>
      <c r="E773" t="n">
        <v>0</v>
      </c>
      <c r="F773" t="n">
        <v>1</v>
      </c>
      <c r="G773" t="n">
        <v>1</v>
      </c>
      <c r="H773" t="n">
        <v>0</v>
      </c>
      <c r="I773" t="n">
        <v>0</v>
      </c>
      <c r="J773" t="n">
        <v>0</v>
      </c>
      <c r="K773" t="n">
        <v>0</v>
      </c>
      <c r="L773" t="n">
        <v>1</v>
      </c>
      <c r="M773" t="n">
        <v>0</v>
      </c>
      <c r="N773" t="n">
        <v>0</v>
      </c>
      <c r="O773" t="n">
        <v>1</v>
      </c>
      <c r="P773" t="n">
        <v>0</v>
      </c>
      <c r="Q773" t="n">
        <v>0</v>
      </c>
      <c r="R773" t="n">
        <v>0</v>
      </c>
      <c r="S773" t="n">
        <v>0</v>
      </c>
      <c r="T773" t="n">
        <v>0</v>
      </c>
      <c r="U773" t="n">
        <v>0</v>
      </c>
      <c r="V773" t="n">
        <v>1</v>
      </c>
      <c r="W773" t="n">
        <v>0</v>
      </c>
      <c r="X773" t="n">
        <v>0</v>
      </c>
      <c r="Y773" t="n">
        <v>0</v>
      </c>
      <c r="Z773" t="n">
        <v>0</v>
      </c>
      <c r="AA773" t="n">
        <v>0</v>
      </c>
      <c r="AB773" t="n">
        <v>0</v>
      </c>
      <c r="AC773" t="n">
        <v>0</v>
      </c>
      <c r="AD773" t="n">
        <v>0</v>
      </c>
      <c r="AE773" t="n">
        <v>0</v>
      </c>
      <c r="AF773" t="n">
        <v>0</v>
      </c>
      <c r="AG773" t="n">
        <v>0</v>
      </c>
      <c r="AH773" t="n">
        <v>0</v>
      </c>
      <c r="AI773" t="n">
        <v>0</v>
      </c>
      <c r="AJ773" t="n">
        <v>0</v>
      </c>
      <c r="AK773" t="n">
        <v>0</v>
      </c>
      <c r="AL773" t="n">
        <v>0</v>
      </c>
      <c r="AM773" t="n">
        <v>0</v>
      </c>
      <c r="AN773" t="n">
        <v>0</v>
      </c>
      <c r="AO773" t="n">
        <v>0</v>
      </c>
      <c r="AP773" t="n">
        <v>1</v>
      </c>
      <c r="AQ773" t="n">
        <v>0</v>
      </c>
      <c r="AR773" t="n">
        <v>0</v>
      </c>
      <c r="AS773" t="n">
        <v>0</v>
      </c>
      <c r="AT773" t="n">
        <v>0</v>
      </c>
      <c r="AU773" s="63" t="n">
        <v>32</v>
      </c>
      <c r="AV773" s="64">
        <f>IFERROR(INDEX($B773:$AT773,1,'번호선택_참고표'!$C$55),0)+IFERROR(INDEX($B773:$AT773,1,'번호선택_참고표'!$D$55),0)+IFERROR(INDEX($B773:$AT773,1,'번호선택_참고표'!$E$55),0)+IFERROR(INDEX($B773:$AT773,1,'번호선택_참고표'!$F$55),0)+IFERROR(INDEX($B773:$AT773,1,'번호선택_참고표'!$G$55),0)+IFERROR(INDEX($B773:$AT773,1,'번호선택_참고표'!$H$55),0)</f>
        <v/>
      </c>
      <c r="AW773" s="64">
        <f>IF(OR('번호선택_참고표'!$C$55=$AU773,'번호선택_참고표'!$D$55=$AU773,'번호선택_참고표'!$E$55=$AU773,'번호선택_참고표'!$F$55=$AU773,'번호선택_참고표'!$G$55=$AU773,'번호선택_참고표'!$H$55=$AU773),1,0)</f>
        <v/>
      </c>
      <c r="AX773" s="64">
        <f>IF(AV773=6,6,IF(AND(AV773=5,AW773=1),5,IF(AND(AV773=5,AW773=0),4,IF(AV773=4,3,IF(AV773=3,2,0)))))</f>
        <v/>
      </c>
      <c r="AY773" s="64">
        <f>IF(AV773=6,"1등",IF(AND(AV773=5,AW773=1),"2등",IF(AND(AV773=5,AW773=0),"3등",IF(AV773=4,"4등",IF(AV773=3,"5등","-")))))</f>
        <v/>
      </c>
      <c r="AZ773" s="64">
        <f>AV773*10000+AW773*1000+ROW()</f>
        <v/>
      </c>
      <c r="BB773" s="63" t="inlineStr">
        <is>
          <t>5 6 11 14 21 41</t>
        </is>
      </c>
    </row>
    <row r="774">
      <c r="A774" s="64" t="n">
        <v>773</v>
      </c>
      <c r="B774" t="n">
        <v>0</v>
      </c>
      <c r="C774" t="n">
        <v>0</v>
      </c>
      <c r="D774" t="n">
        <v>0</v>
      </c>
      <c r="E774" t="n">
        <v>0</v>
      </c>
      <c r="F774" t="n">
        <v>0</v>
      </c>
      <c r="G774" t="n">
        <v>0</v>
      </c>
      <c r="H774" t="n">
        <v>0</v>
      </c>
      <c r="I774" t="n">
        <v>1</v>
      </c>
      <c r="J774" t="n">
        <v>0</v>
      </c>
      <c r="K774" t="n">
        <v>0</v>
      </c>
      <c r="L774" t="n">
        <v>0</v>
      </c>
      <c r="M774" t="n">
        <v>1</v>
      </c>
      <c r="N774" t="n">
        <v>0</v>
      </c>
      <c r="O774" t="n">
        <v>0</v>
      </c>
      <c r="P774" t="n">
        <v>0</v>
      </c>
      <c r="Q774" t="n">
        <v>0</v>
      </c>
      <c r="R774" t="n">
        <v>0</v>
      </c>
      <c r="S774" t="n">
        <v>0</v>
      </c>
      <c r="T774" t="n">
        <v>1</v>
      </c>
      <c r="U774" t="n">
        <v>0</v>
      </c>
      <c r="V774" t="n">
        <v>1</v>
      </c>
      <c r="W774" t="n">
        <v>0</v>
      </c>
      <c r="X774" t="n">
        <v>0</v>
      </c>
      <c r="Y774" t="n">
        <v>0</v>
      </c>
      <c r="Z774" t="n">
        <v>0</v>
      </c>
      <c r="AA774" t="n">
        <v>0</v>
      </c>
      <c r="AB774" t="n">
        <v>0</v>
      </c>
      <c r="AC774" t="n">
        <v>0</v>
      </c>
      <c r="AD774" t="n">
        <v>0</v>
      </c>
      <c r="AE774" t="n">
        <v>0</v>
      </c>
      <c r="AF774" t="n">
        <v>1</v>
      </c>
      <c r="AG774" t="n">
        <v>0</v>
      </c>
      <c r="AH774" t="n">
        <v>0</v>
      </c>
      <c r="AI774" t="n">
        <v>0</v>
      </c>
      <c r="AJ774" t="n">
        <v>1</v>
      </c>
      <c r="AK774" t="n">
        <v>0</v>
      </c>
      <c r="AL774" t="n">
        <v>0</v>
      </c>
      <c r="AM774" t="n">
        <v>0</v>
      </c>
      <c r="AN774" t="n">
        <v>0</v>
      </c>
      <c r="AO774" t="n">
        <v>0</v>
      </c>
      <c r="AP774" t="n">
        <v>0</v>
      </c>
      <c r="AQ774" t="n">
        <v>0</v>
      </c>
      <c r="AR774" t="n">
        <v>0</v>
      </c>
      <c r="AS774" t="n">
        <v>0</v>
      </c>
      <c r="AT774" t="n">
        <v>0</v>
      </c>
      <c r="AU774" s="63" t="n">
        <v>44</v>
      </c>
      <c r="AV774" s="64">
        <f>IFERROR(INDEX($B774:$AT774,1,'번호선택_참고표'!$C$55),0)+IFERROR(INDEX($B774:$AT774,1,'번호선택_참고표'!$D$55),0)+IFERROR(INDEX($B774:$AT774,1,'번호선택_참고표'!$E$55),0)+IFERROR(INDEX($B774:$AT774,1,'번호선택_참고표'!$F$55),0)+IFERROR(INDEX($B774:$AT774,1,'번호선택_참고표'!$G$55),0)+IFERROR(INDEX($B774:$AT774,1,'번호선택_참고표'!$H$55),0)</f>
        <v/>
      </c>
      <c r="AW774" s="64">
        <f>IF(OR('번호선택_참고표'!$C$55=$AU774,'번호선택_참고표'!$D$55=$AU774,'번호선택_참고표'!$E$55=$AU774,'번호선택_참고표'!$F$55=$AU774,'번호선택_참고표'!$G$55=$AU774,'번호선택_참고표'!$H$55=$AU774),1,0)</f>
        <v/>
      </c>
      <c r="AX774" s="64">
        <f>IF(AV774=6,6,IF(AND(AV774=5,AW774=1),5,IF(AND(AV774=5,AW774=0),4,IF(AV774=4,3,IF(AV774=3,2,0)))))</f>
        <v/>
      </c>
      <c r="AY774" s="64">
        <f>IF(AV774=6,"1등",IF(AND(AV774=5,AW774=1),"2등",IF(AND(AV774=5,AW774=0),"3등",IF(AV774=4,"4등",IF(AV774=3,"5등","-")))))</f>
        <v/>
      </c>
      <c r="AZ774" s="64">
        <f>AV774*10000+AW774*1000+ROW()</f>
        <v/>
      </c>
      <c r="BB774" s="63" t="inlineStr">
        <is>
          <t>8 12 19 21 31 35</t>
        </is>
      </c>
    </row>
    <row r="775">
      <c r="A775" s="64" t="n">
        <v>774</v>
      </c>
      <c r="B775" t="n">
        <v>0</v>
      </c>
      <c r="C775" t="n">
        <v>0</v>
      </c>
      <c r="D775" t="n">
        <v>0</v>
      </c>
      <c r="E775" t="n">
        <v>0</v>
      </c>
      <c r="F775" t="n">
        <v>0</v>
      </c>
      <c r="G775" t="n">
        <v>0</v>
      </c>
      <c r="H775" t="n">
        <v>0</v>
      </c>
      <c r="I775" t="n">
        <v>0</v>
      </c>
      <c r="J775" t="n">
        <v>0</v>
      </c>
      <c r="K775" t="n">
        <v>0</v>
      </c>
      <c r="L775" t="n">
        <v>0</v>
      </c>
      <c r="M775" t="n">
        <v>1</v>
      </c>
      <c r="N775" t="n">
        <v>0</v>
      </c>
      <c r="O775" t="n">
        <v>0</v>
      </c>
      <c r="P775" t="n">
        <v>1</v>
      </c>
      <c r="Q775" t="n">
        <v>0</v>
      </c>
      <c r="R775" t="n">
        <v>0</v>
      </c>
      <c r="S775" t="n">
        <v>1</v>
      </c>
      <c r="T775" t="n">
        <v>0</v>
      </c>
      <c r="U775" t="n">
        <v>0</v>
      </c>
      <c r="V775" t="n">
        <v>0</v>
      </c>
      <c r="W775" t="n">
        <v>0</v>
      </c>
      <c r="X775" t="n">
        <v>0</v>
      </c>
      <c r="Y775" t="n">
        <v>0</v>
      </c>
      <c r="Z775" t="n">
        <v>0</v>
      </c>
      <c r="AA775" t="n">
        <v>0</v>
      </c>
      <c r="AB775" t="n">
        <v>0</v>
      </c>
      <c r="AC775" t="n">
        <v>1</v>
      </c>
      <c r="AD775" t="n">
        <v>0</v>
      </c>
      <c r="AE775" t="n">
        <v>0</v>
      </c>
      <c r="AF775" t="n">
        <v>0</v>
      </c>
      <c r="AG775" t="n">
        <v>0</v>
      </c>
      <c r="AH775" t="n">
        <v>0</v>
      </c>
      <c r="AI775" t="n">
        <v>1</v>
      </c>
      <c r="AJ775" t="n">
        <v>0</v>
      </c>
      <c r="AK775" t="n">
        <v>0</v>
      </c>
      <c r="AL775" t="n">
        <v>0</v>
      </c>
      <c r="AM775" t="n">
        <v>0</v>
      </c>
      <c r="AN775" t="n">
        <v>0</v>
      </c>
      <c r="AO775" t="n">
        <v>0</v>
      </c>
      <c r="AP775" t="n">
        <v>0</v>
      </c>
      <c r="AQ775" t="n">
        <v>1</v>
      </c>
      <c r="AR775" t="n">
        <v>0</v>
      </c>
      <c r="AS775" t="n">
        <v>0</v>
      </c>
      <c r="AT775" t="n">
        <v>0</v>
      </c>
      <c r="AU775" s="63" t="n">
        <v>9</v>
      </c>
      <c r="AV775" s="64">
        <f>IFERROR(INDEX($B775:$AT775,1,'번호선택_참고표'!$C$55),0)+IFERROR(INDEX($B775:$AT775,1,'번호선택_참고표'!$D$55),0)+IFERROR(INDEX($B775:$AT775,1,'번호선택_참고표'!$E$55),0)+IFERROR(INDEX($B775:$AT775,1,'번호선택_참고표'!$F$55),0)+IFERROR(INDEX($B775:$AT775,1,'번호선택_참고표'!$G$55),0)+IFERROR(INDEX($B775:$AT775,1,'번호선택_참고표'!$H$55),0)</f>
        <v/>
      </c>
      <c r="AW775" s="64">
        <f>IF(OR('번호선택_참고표'!$C$55=$AU775,'번호선택_참고표'!$D$55=$AU775,'번호선택_참고표'!$E$55=$AU775,'번호선택_참고표'!$F$55=$AU775,'번호선택_참고표'!$G$55=$AU775,'번호선택_참고표'!$H$55=$AU775),1,0)</f>
        <v/>
      </c>
      <c r="AX775" s="64">
        <f>IF(AV775=6,6,IF(AND(AV775=5,AW775=1),5,IF(AND(AV775=5,AW775=0),4,IF(AV775=4,3,IF(AV775=3,2,0)))))</f>
        <v/>
      </c>
      <c r="AY775" s="64">
        <f>IF(AV775=6,"1등",IF(AND(AV775=5,AW775=1),"2등",IF(AND(AV775=5,AW775=0),"3등",IF(AV775=4,"4등",IF(AV775=3,"5등","-")))))</f>
        <v/>
      </c>
      <c r="AZ775" s="64">
        <f>AV775*10000+AW775*1000+ROW()</f>
        <v/>
      </c>
      <c r="BB775" s="63" t="inlineStr">
        <is>
          <t>12 15 18 28 34 42</t>
        </is>
      </c>
    </row>
    <row r="776">
      <c r="A776" s="64" t="n">
        <v>775</v>
      </c>
      <c r="B776" t="n">
        <v>0</v>
      </c>
      <c r="C776" t="n">
        <v>0</v>
      </c>
      <c r="D776" t="n">
        <v>0</v>
      </c>
      <c r="E776" t="n">
        <v>0</v>
      </c>
      <c r="F776" t="n">
        <v>0</v>
      </c>
      <c r="G776" t="n">
        <v>0</v>
      </c>
      <c r="H776" t="n">
        <v>0</v>
      </c>
      <c r="I776" t="n">
        <v>0</v>
      </c>
      <c r="J776" t="n">
        <v>0</v>
      </c>
      <c r="K776" t="n">
        <v>0</v>
      </c>
      <c r="L776" t="n">
        <v>1</v>
      </c>
      <c r="M776" t="n">
        <v>1</v>
      </c>
      <c r="N776" t="n">
        <v>0</v>
      </c>
      <c r="O776" t="n">
        <v>0</v>
      </c>
      <c r="P776" t="n">
        <v>0</v>
      </c>
      <c r="Q776" t="n">
        <v>0</v>
      </c>
      <c r="R776" t="n">
        <v>0</v>
      </c>
      <c r="S776" t="n">
        <v>0</v>
      </c>
      <c r="T776" t="n">
        <v>0</v>
      </c>
      <c r="U776" t="n">
        <v>0</v>
      </c>
      <c r="V776" t="n">
        <v>0</v>
      </c>
      <c r="W776" t="n">
        <v>0</v>
      </c>
      <c r="X776" t="n">
        <v>0</v>
      </c>
      <c r="Y776" t="n">
        <v>0</v>
      </c>
      <c r="Z776" t="n">
        <v>0</v>
      </c>
      <c r="AA776" t="n">
        <v>0</v>
      </c>
      <c r="AB776" t="n">
        <v>0</v>
      </c>
      <c r="AC776" t="n">
        <v>0</v>
      </c>
      <c r="AD776" t="n">
        <v>1</v>
      </c>
      <c r="AE776" t="n">
        <v>0</v>
      </c>
      <c r="AF776" t="n">
        <v>0</v>
      </c>
      <c r="AG776" t="n">
        <v>0</v>
      </c>
      <c r="AH776" t="n">
        <v>1</v>
      </c>
      <c r="AI776" t="n">
        <v>0</v>
      </c>
      <c r="AJ776" t="n">
        <v>0</v>
      </c>
      <c r="AK776" t="n">
        <v>0</v>
      </c>
      <c r="AL776" t="n">
        <v>0</v>
      </c>
      <c r="AM776" t="n">
        <v>1</v>
      </c>
      <c r="AN776" t="n">
        <v>0</v>
      </c>
      <c r="AO776" t="n">
        <v>0</v>
      </c>
      <c r="AP776" t="n">
        <v>0</v>
      </c>
      <c r="AQ776" t="n">
        <v>1</v>
      </c>
      <c r="AR776" t="n">
        <v>0</v>
      </c>
      <c r="AS776" t="n">
        <v>0</v>
      </c>
      <c r="AT776" t="n">
        <v>0</v>
      </c>
      <c r="AU776" s="63" t="n">
        <v>17</v>
      </c>
      <c r="AV776" s="64">
        <f>IFERROR(INDEX($B776:$AT776,1,'번호선택_참고표'!$C$55),0)+IFERROR(INDEX($B776:$AT776,1,'번호선택_참고표'!$D$55),0)+IFERROR(INDEX($B776:$AT776,1,'번호선택_참고표'!$E$55),0)+IFERROR(INDEX($B776:$AT776,1,'번호선택_참고표'!$F$55),0)+IFERROR(INDEX($B776:$AT776,1,'번호선택_참고표'!$G$55),0)+IFERROR(INDEX($B776:$AT776,1,'번호선택_참고표'!$H$55),0)</f>
        <v/>
      </c>
      <c r="AW776" s="64">
        <f>IF(OR('번호선택_참고표'!$C$55=$AU776,'번호선택_참고표'!$D$55=$AU776,'번호선택_참고표'!$E$55=$AU776,'번호선택_참고표'!$F$55=$AU776,'번호선택_참고표'!$G$55=$AU776,'번호선택_참고표'!$H$55=$AU776),1,0)</f>
        <v/>
      </c>
      <c r="AX776" s="64">
        <f>IF(AV776=6,6,IF(AND(AV776=5,AW776=1),5,IF(AND(AV776=5,AW776=0),4,IF(AV776=4,3,IF(AV776=3,2,0)))))</f>
        <v/>
      </c>
      <c r="AY776" s="64">
        <f>IF(AV776=6,"1등",IF(AND(AV776=5,AW776=1),"2등",IF(AND(AV776=5,AW776=0),"3등",IF(AV776=4,"4등",IF(AV776=3,"5등","-")))))</f>
        <v/>
      </c>
      <c r="AZ776" s="64">
        <f>AV776*10000+AW776*1000+ROW()</f>
        <v/>
      </c>
      <c r="BB776" s="63" t="inlineStr">
        <is>
          <t>11 12 29 33 38 42</t>
        </is>
      </c>
    </row>
    <row r="777">
      <c r="A777" s="64" t="n">
        <v>776</v>
      </c>
      <c r="B777" t="n">
        <v>0</v>
      </c>
      <c r="C777" t="n">
        <v>0</v>
      </c>
      <c r="D777" t="n">
        <v>0</v>
      </c>
      <c r="E777" t="n">
        <v>0</v>
      </c>
      <c r="F777" t="n">
        <v>0</v>
      </c>
      <c r="G777" t="n">
        <v>0</v>
      </c>
      <c r="H777" t="n">
        <v>0</v>
      </c>
      <c r="I777" t="n">
        <v>1</v>
      </c>
      <c r="J777" t="n">
        <v>1</v>
      </c>
      <c r="K777" t="n">
        <v>0</v>
      </c>
      <c r="L777" t="n">
        <v>0</v>
      </c>
      <c r="M777" t="n">
        <v>0</v>
      </c>
      <c r="N777" t="n">
        <v>0</v>
      </c>
      <c r="O777" t="n">
        <v>0</v>
      </c>
      <c r="P777" t="n">
        <v>0</v>
      </c>
      <c r="Q777" t="n">
        <v>0</v>
      </c>
      <c r="R777" t="n">
        <v>0</v>
      </c>
      <c r="S777" t="n">
        <v>1</v>
      </c>
      <c r="T777" t="n">
        <v>0</v>
      </c>
      <c r="U777" t="n">
        <v>0</v>
      </c>
      <c r="V777" t="n">
        <v>1</v>
      </c>
      <c r="W777" t="n">
        <v>0</v>
      </c>
      <c r="X777" t="n">
        <v>0</v>
      </c>
      <c r="Y777" t="n">
        <v>0</v>
      </c>
      <c r="Z777" t="n">
        <v>0</v>
      </c>
      <c r="AA777" t="n">
        <v>0</v>
      </c>
      <c r="AB777" t="n">
        <v>0</v>
      </c>
      <c r="AC777" t="n">
        <v>1</v>
      </c>
      <c r="AD777" t="n">
        <v>0</v>
      </c>
      <c r="AE777" t="n">
        <v>0</v>
      </c>
      <c r="AF777" t="n">
        <v>0</v>
      </c>
      <c r="AG777" t="n">
        <v>0</v>
      </c>
      <c r="AH777" t="n">
        <v>0</v>
      </c>
      <c r="AI777" t="n">
        <v>0</v>
      </c>
      <c r="AJ777" t="n">
        <v>0</v>
      </c>
      <c r="AK777" t="n">
        <v>0</v>
      </c>
      <c r="AL777" t="n">
        <v>0</v>
      </c>
      <c r="AM777" t="n">
        <v>0</v>
      </c>
      <c r="AN777" t="n">
        <v>0</v>
      </c>
      <c r="AO777" t="n">
        <v>1</v>
      </c>
      <c r="AP777" t="n">
        <v>0</v>
      </c>
      <c r="AQ777" t="n">
        <v>0</v>
      </c>
      <c r="AR777" t="n">
        <v>0</v>
      </c>
      <c r="AS777" t="n">
        <v>0</v>
      </c>
      <c r="AT777" t="n">
        <v>0</v>
      </c>
      <c r="AU777" s="63" t="n">
        <v>20</v>
      </c>
      <c r="AV777" s="64">
        <f>IFERROR(INDEX($B777:$AT777,1,'번호선택_참고표'!$C$55),0)+IFERROR(INDEX($B777:$AT777,1,'번호선택_참고표'!$D$55),0)+IFERROR(INDEX($B777:$AT777,1,'번호선택_참고표'!$E$55),0)+IFERROR(INDEX($B777:$AT777,1,'번호선택_참고표'!$F$55),0)+IFERROR(INDEX($B777:$AT777,1,'번호선택_참고표'!$G$55),0)+IFERROR(INDEX($B777:$AT777,1,'번호선택_참고표'!$H$55),0)</f>
        <v/>
      </c>
      <c r="AW777" s="64">
        <f>IF(OR('번호선택_참고표'!$C$55=$AU777,'번호선택_참고표'!$D$55=$AU777,'번호선택_참고표'!$E$55=$AU777,'번호선택_참고표'!$F$55=$AU777,'번호선택_참고표'!$G$55=$AU777,'번호선택_참고표'!$H$55=$AU777),1,0)</f>
        <v/>
      </c>
      <c r="AX777" s="64">
        <f>IF(AV777=6,6,IF(AND(AV777=5,AW777=1),5,IF(AND(AV777=5,AW777=0),4,IF(AV777=4,3,IF(AV777=3,2,0)))))</f>
        <v/>
      </c>
      <c r="AY777" s="64">
        <f>IF(AV777=6,"1등",IF(AND(AV777=5,AW777=1),"2등",IF(AND(AV777=5,AW777=0),"3등",IF(AV777=4,"4등",IF(AV777=3,"5등","-")))))</f>
        <v/>
      </c>
      <c r="AZ777" s="64">
        <f>AV777*10000+AW777*1000+ROW()</f>
        <v/>
      </c>
      <c r="BB777" s="63" t="inlineStr">
        <is>
          <t>8 9 18 21 28 40</t>
        </is>
      </c>
    </row>
    <row r="778">
      <c r="A778" s="64" t="n">
        <v>777</v>
      </c>
      <c r="B778" t="n">
        <v>0</v>
      </c>
      <c r="C778" t="n">
        <v>0</v>
      </c>
      <c r="D778" t="n">
        <v>0</v>
      </c>
      <c r="E778" t="n">
        <v>0</v>
      </c>
      <c r="F778" t="n">
        <v>0</v>
      </c>
      <c r="G778" t="n">
        <v>1</v>
      </c>
      <c r="H778" t="n">
        <v>0</v>
      </c>
      <c r="I778" t="n">
        <v>0</v>
      </c>
      <c r="J778" t="n">
        <v>0</v>
      </c>
      <c r="K778" t="n">
        <v>0</v>
      </c>
      <c r="L778" t="n">
        <v>0</v>
      </c>
      <c r="M778" t="n">
        <v>1</v>
      </c>
      <c r="N778" t="n">
        <v>0</v>
      </c>
      <c r="O778" t="n">
        <v>0</v>
      </c>
      <c r="P778" t="n">
        <v>0</v>
      </c>
      <c r="Q778" t="n">
        <v>0</v>
      </c>
      <c r="R778" t="n">
        <v>1</v>
      </c>
      <c r="S778" t="n">
        <v>0</v>
      </c>
      <c r="T778" t="n">
        <v>0</v>
      </c>
      <c r="U778" t="n">
        <v>0</v>
      </c>
      <c r="V778" t="n">
        <v>1</v>
      </c>
      <c r="W778" t="n">
        <v>0</v>
      </c>
      <c r="X778" t="n">
        <v>0</v>
      </c>
      <c r="Y778" t="n">
        <v>0</v>
      </c>
      <c r="Z778" t="n">
        <v>0</v>
      </c>
      <c r="AA778" t="n">
        <v>0</v>
      </c>
      <c r="AB778" t="n">
        <v>0</v>
      </c>
      <c r="AC778" t="n">
        <v>0</v>
      </c>
      <c r="AD778" t="n">
        <v>0</v>
      </c>
      <c r="AE778" t="n">
        <v>0</v>
      </c>
      <c r="AF778" t="n">
        <v>0</v>
      </c>
      <c r="AG778" t="n">
        <v>0</v>
      </c>
      <c r="AH778" t="n">
        <v>0</v>
      </c>
      <c r="AI778" t="n">
        <v>1</v>
      </c>
      <c r="AJ778" t="n">
        <v>0</v>
      </c>
      <c r="AK778" t="n">
        <v>0</v>
      </c>
      <c r="AL778" t="n">
        <v>1</v>
      </c>
      <c r="AM778" t="n">
        <v>0</v>
      </c>
      <c r="AN778" t="n">
        <v>0</v>
      </c>
      <c r="AO778" t="n">
        <v>0</v>
      </c>
      <c r="AP778" t="n">
        <v>0</v>
      </c>
      <c r="AQ778" t="n">
        <v>0</v>
      </c>
      <c r="AR778" t="n">
        <v>0</v>
      </c>
      <c r="AS778" t="n">
        <v>0</v>
      </c>
      <c r="AT778" t="n">
        <v>0</v>
      </c>
      <c r="AU778" s="63" t="n">
        <v>18</v>
      </c>
      <c r="AV778" s="64">
        <f>IFERROR(INDEX($B778:$AT778,1,'번호선택_참고표'!$C$55),0)+IFERROR(INDEX($B778:$AT778,1,'번호선택_참고표'!$D$55),0)+IFERROR(INDEX($B778:$AT778,1,'번호선택_참고표'!$E$55),0)+IFERROR(INDEX($B778:$AT778,1,'번호선택_참고표'!$F$55),0)+IFERROR(INDEX($B778:$AT778,1,'번호선택_참고표'!$G$55),0)+IFERROR(INDEX($B778:$AT778,1,'번호선택_참고표'!$H$55),0)</f>
        <v/>
      </c>
      <c r="AW778" s="64">
        <f>IF(OR('번호선택_참고표'!$C$55=$AU778,'번호선택_참고표'!$D$55=$AU778,'번호선택_참고표'!$E$55=$AU778,'번호선택_참고표'!$F$55=$AU778,'번호선택_참고표'!$G$55=$AU778,'번호선택_참고표'!$H$55=$AU778),1,0)</f>
        <v/>
      </c>
      <c r="AX778" s="64">
        <f>IF(AV778=6,6,IF(AND(AV778=5,AW778=1),5,IF(AND(AV778=5,AW778=0),4,IF(AV778=4,3,IF(AV778=3,2,0)))))</f>
        <v/>
      </c>
      <c r="AY778" s="64">
        <f>IF(AV778=6,"1등",IF(AND(AV778=5,AW778=1),"2등",IF(AND(AV778=5,AW778=0),"3등",IF(AV778=4,"4등",IF(AV778=3,"5등","-")))))</f>
        <v/>
      </c>
      <c r="AZ778" s="64">
        <f>AV778*10000+AW778*1000+ROW()</f>
        <v/>
      </c>
      <c r="BB778" s="63" t="inlineStr">
        <is>
          <t>6 12 17 21 34 37</t>
        </is>
      </c>
    </row>
    <row r="779">
      <c r="A779" s="64" t="n">
        <v>778</v>
      </c>
      <c r="B779" t="n">
        <v>0</v>
      </c>
      <c r="C779" t="n">
        <v>0</v>
      </c>
      <c r="D779" t="n">
        <v>0</v>
      </c>
      <c r="E779" t="n">
        <v>0</v>
      </c>
      <c r="F779" t="n">
        <v>0</v>
      </c>
      <c r="G779" t="n">
        <v>1</v>
      </c>
      <c r="H779" t="n">
        <v>0</v>
      </c>
      <c r="I779" t="n">
        <v>0</v>
      </c>
      <c r="J779" t="n">
        <v>0</v>
      </c>
      <c r="K779" t="n">
        <v>0</v>
      </c>
      <c r="L779" t="n">
        <v>0</v>
      </c>
      <c r="M779" t="n">
        <v>0</v>
      </c>
      <c r="N779" t="n">
        <v>0</v>
      </c>
      <c r="O779" t="n">
        <v>0</v>
      </c>
      <c r="P779" t="n">
        <v>0</v>
      </c>
      <c r="Q779" t="n">
        <v>0</v>
      </c>
      <c r="R779" t="n">
        <v>0</v>
      </c>
      <c r="S779" t="n">
        <v>0</v>
      </c>
      <c r="T779" t="n">
        <v>0</v>
      </c>
      <c r="U779" t="n">
        <v>0</v>
      </c>
      <c r="V779" t="n">
        <v>1</v>
      </c>
      <c r="W779" t="n">
        <v>0</v>
      </c>
      <c r="X779" t="n">
        <v>0</v>
      </c>
      <c r="Y779" t="n">
        <v>0</v>
      </c>
      <c r="Z779" t="n">
        <v>0</v>
      </c>
      <c r="AA779" t="n">
        <v>0</v>
      </c>
      <c r="AB779" t="n">
        <v>0</v>
      </c>
      <c r="AC779" t="n">
        <v>0</v>
      </c>
      <c r="AD779" t="n">
        <v>0</v>
      </c>
      <c r="AE779" t="n">
        <v>0</v>
      </c>
      <c r="AF779" t="n">
        <v>0</v>
      </c>
      <c r="AG779" t="n">
        <v>0</v>
      </c>
      <c r="AH779" t="n">
        <v>0</v>
      </c>
      <c r="AI779" t="n">
        <v>0</v>
      </c>
      <c r="AJ779" t="n">
        <v>1</v>
      </c>
      <c r="AK779" t="n">
        <v>1</v>
      </c>
      <c r="AL779" t="n">
        <v>1</v>
      </c>
      <c r="AM779" t="n">
        <v>0</v>
      </c>
      <c r="AN779" t="n">
        <v>0</v>
      </c>
      <c r="AO779" t="n">
        <v>0</v>
      </c>
      <c r="AP779" t="n">
        <v>1</v>
      </c>
      <c r="AQ779" t="n">
        <v>0</v>
      </c>
      <c r="AR779" t="n">
        <v>0</v>
      </c>
      <c r="AS779" t="n">
        <v>0</v>
      </c>
      <c r="AT779" t="n">
        <v>0</v>
      </c>
      <c r="AU779" s="63" t="n">
        <v>11</v>
      </c>
      <c r="AV779" s="64">
        <f>IFERROR(INDEX($B779:$AT779,1,'번호선택_참고표'!$C$55),0)+IFERROR(INDEX($B779:$AT779,1,'번호선택_참고표'!$D$55),0)+IFERROR(INDEX($B779:$AT779,1,'번호선택_참고표'!$E$55),0)+IFERROR(INDEX($B779:$AT779,1,'번호선택_참고표'!$F$55),0)+IFERROR(INDEX($B779:$AT779,1,'번호선택_참고표'!$G$55),0)+IFERROR(INDEX($B779:$AT779,1,'번호선택_참고표'!$H$55),0)</f>
        <v/>
      </c>
      <c r="AW779" s="64">
        <f>IF(OR('번호선택_참고표'!$C$55=$AU779,'번호선택_참고표'!$D$55=$AU779,'번호선택_참고표'!$E$55=$AU779,'번호선택_참고표'!$F$55=$AU779,'번호선택_참고표'!$G$55=$AU779,'번호선택_참고표'!$H$55=$AU779),1,0)</f>
        <v/>
      </c>
      <c r="AX779" s="64">
        <f>IF(AV779=6,6,IF(AND(AV779=5,AW779=1),5,IF(AND(AV779=5,AW779=0),4,IF(AV779=4,3,IF(AV779=3,2,0)))))</f>
        <v/>
      </c>
      <c r="AY779" s="64">
        <f>IF(AV779=6,"1등",IF(AND(AV779=5,AW779=1),"2등",IF(AND(AV779=5,AW779=0),"3등",IF(AV779=4,"4등",IF(AV779=3,"5등","-")))))</f>
        <v/>
      </c>
      <c r="AZ779" s="64">
        <f>AV779*10000+AW779*1000+ROW()</f>
        <v/>
      </c>
      <c r="BB779" s="63" t="inlineStr">
        <is>
          <t>6 21 35 36 37 41</t>
        </is>
      </c>
    </row>
    <row r="780">
      <c r="A780" s="64" t="n">
        <v>779</v>
      </c>
      <c r="B780" t="n">
        <v>0</v>
      </c>
      <c r="C780" t="n">
        <v>0</v>
      </c>
      <c r="D780" t="n">
        <v>0</v>
      </c>
      <c r="E780" t="n">
        <v>0</v>
      </c>
      <c r="F780" t="n">
        <v>0</v>
      </c>
      <c r="G780" t="n">
        <v>1</v>
      </c>
      <c r="H780" t="n">
        <v>0</v>
      </c>
      <c r="I780" t="n">
        <v>0</v>
      </c>
      <c r="J780" t="n">
        <v>0</v>
      </c>
      <c r="K780" t="n">
        <v>0</v>
      </c>
      <c r="L780" t="n">
        <v>0</v>
      </c>
      <c r="M780" t="n">
        <v>1</v>
      </c>
      <c r="N780" t="n">
        <v>0</v>
      </c>
      <c r="O780" t="n">
        <v>0</v>
      </c>
      <c r="P780" t="n">
        <v>0</v>
      </c>
      <c r="Q780" t="n">
        <v>0</v>
      </c>
      <c r="R780" t="n">
        <v>0</v>
      </c>
      <c r="S780" t="n">
        <v>0</v>
      </c>
      <c r="T780" t="n">
        <v>1</v>
      </c>
      <c r="U780" t="n">
        <v>0</v>
      </c>
      <c r="V780" t="n">
        <v>0</v>
      </c>
      <c r="W780" t="n">
        <v>0</v>
      </c>
      <c r="X780" t="n">
        <v>0</v>
      </c>
      <c r="Y780" t="n">
        <v>1</v>
      </c>
      <c r="Z780" t="n">
        <v>0</v>
      </c>
      <c r="AA780" t="n">
        <v>0</v>
      </c>
      <c r="AB780" t="n">
        <v>0</v>
      </c>
      <c r="AC780" t="n">
        <v>0</v>
      </c>
      <c r="AD780" t="n">
        <v>0</v>
      </c>
      <c r="AE780" t="n">
        <v>0</v>
      </c>
      <c r="AF780" t="n">
        <v>0</v>
      </c>
      <c r="AG780" t="n">
        <v>0</v>
      </c>
      <c r="AH780" t="n">
        <v>0</v>
      </c>
      <c r="AI780" t="n">
        <v>1</v>
      </c>
      <c r="AJ780" t="n">
        <v>0</v>
      </c>
      <c r="AK780" t="n">
        <v>0</v>
      </c>
      <c r="AL780" t="n">
        <v>0</v>
      </c>
      <c r="AM780" t="n">
        <v>0</v>
      </c>
      <c r="AN780" t="n">
        <v>0</v>
      </c>
      <c r="AO780" t="n">
        <v>0</v>
      </c>
      <c r="AP780" t="n">
        <v>1</v>
      </c>
      <c r="AQ780" t="n">
        <v>0</v>
      </c>
      <c r="AR780" t="n">
        <v>0</v>
      </c>
      <c r="AS780" t="n">
        <v>0</v>
      </c>
      <c r="AT780" t="n">
        <v>0</v>
      </c>
      <c r="AU780" s="63" t="n">
        <v>4</v>
      </c>
      <c r="AV780" s="64">
        <f>IFERROR(INDEX($B780:$AT780,1,'번호선택_참고표'!$C$55),0)+IFERROR(INDEX($B780:$AT780,1,'번호선택_참고표'!$D$55),0)+IFERROR(INDEX($B780:$AT780,1,'번호선택_참고표'!$E$55),0)+IFERROR(INDEX($B780:$AT780,1,'번호선택_참고표'!$F$55),0)+IFERROR(INDEX($B780:$AT780,1,'번호선택_참고표'!$G$55),0)+IFERROR(INDEX($B780:$AT780,1,'번호선택_참고표'!$H$55),0)</f>
        <v/>
      </c>
      <c r="AW780" s="64">
        <f>IF(OR('번호선택_참고표'!$C$55=$AU780,'번호선택_참고표'!$D$55=$AU780,'번호선택_참고표'!$E$55=$AU780,'번호선택_참고표'!$F$55=$AU780,'번호선택_참고표'!$G$55=$AU780,'번호선택_참고표'!$H$55=$AU780),1,0)</f>
        <v/>
      </c>
      <c r="AX780" s="64">
        <f>IF(AV780=6,6,IF(AND(AV780=5,AW780=1),5,IF(AND(AV780=5,AW780=0),4,IF(AV780=4,3,IF(AV780=3,2,0)))))</f>
        <v/>
      </c>
      <c r="AY780" s="64">
        <f>IF(AV780=6,"1등",IF(AND(AV780=5,AW780=1),"2등",IF(AND(AV780=5,AW780=0),"3등",IF(AV780=4,"4등",IF(AV780=3,"5등","-")))))</f>
        <v/>
      </c>
      <c r="AZ780" s="64">
        <f>AV780*10000+AW780*1000+ROW()</f>
        <v/>
      </c>
      <c r="BB780" s="63" t="inlineStr">
        <is>
          <t>6 12 19 24 34 41</t>
        </is>
      </c>
    </row>
    <row r="781">
      <c r="A781" s="64" t="n">
        <v>780</v>
      </c>
      <c r="B781" t="n">
        <v>0</v>
      </c>
      <c r="C781" t="n">
        <v>0</v>
      </c>
      <c r="D781" t="n">
        <v>0</v>
      </c>
      <c r="E781" t="n">
        <v>0</v>
      </c>
      <c r="F781" t="n">
        <v>0</v>
      </c>
      <c r="G781" t="n">
        <v>0</v>
      </c>
      <c r="H781" t="n">
        <v>0</v>
      </c>
      <c r="I781" t="n">
        <v>0</v>
      </c>
      <c r="J781" t="n">
        <v>0</v>
      </c>
      <c r="K781" t="n">
        <v>0</v>
      </c>
      <c r="L781" t="n">
        <v>0</v>
      </c>
      <c r="M781" t="n">
        <v>0</v>
      </c>
      <c r="N781" t="n">
        <v>0</v>
      </c>
      <c r="O781" t="n">
        <v>0</v>
      </c>
      <c r="P781" t="n">
        <v>1</v>
      </c>
      <c r="Q781" t="n">
        <v>0</v>
      </c>
      <c r="R781" t="n">
        <v>1</v>
      </c>
      <c r="S781" t="n">
        <v>0</v>
      </c>
      <c r="T781" t="n">
        <v>1</v>
      </c>
      <c r="U781" t="n">
        <v>0</v>
      </c>
      <c r="V781" t="n">
        <v>1</v>
      </c>
      <c r="W781" t="n">
        <v>0</v>
      </c>
      <c r="X781" t="n">
        <v>0</v>
      </c>
      <c r="Y781" t="n">
        <v>0</v>
      </c>
      <c r="Z781" t="n">
        <v>0</v>
      </c>
      <c r="AA781" t="n">
        <v>0</v>
      </c>
      <c r="AB781" t="n">
        <v>1</v>
      </c>
      <c r="AC781" t="n">
        <v>0</v>
      </c>
      <c r="AD781" t="n">
        <v>0</v>
      </c>
      <c r="AE781" t="n">
        <v>0</v>
      </c>
      <c r="AF781" t="n">
        <v>0</v>
      </c>
      <c r="AG781" t="n">
        <v>0</v>
      </c>
      <c r="AH781" t="n">
        <v>0</v>
      </c>
      <c r="AI781" t="n">
        <v>0</v>
      </c>
      <c r="AJ781" t="n">
        <v>0</v>
      </c>
      <c r="AK781" t="n">
        <v>0</v>
      </c>
      <c r="AL781" t="n">
        <v>0</v>
      </c>
      <c r="AM781" t="n">
        <v>0</v>
      </c>
      <c r="AN781" t="n">
        <v>0</v>
      </c>
      <c r="AO781" t="n">
        <v>0</v>
      </c>
      <c r="AP781" t="n">
        <v>0</v>
      </c>
      <c r="AQ781" t="n">
        <v>0</v>
      </c>
      <c r="AR781" t="n">
        <v>0</v>
      </c>
      <c r="AS781" t="n">
        <v>0</v>
      </c>
      <c r="AT781" t="n">
        <v>1</v>
      </c>
      <c r="AU781" s="63" t="n">
        <v>16</v>
      </c>
      <c r="AV781" s="64">
        <f>IFERROR(INDEX($B781:$AT781,1,'번호선택_참고표'!$C$55),0)+IFERROR(INDEX($B781:$AT781,1,'번호선택_참고표'!$D$55),0)+IFERROR(INDEX($B781:$AT781,1,'번호선택_참고표'!$E$55),0)+IFERROR(INDEX($B781:$AT781,1,'번호선택_참고표'!$F$55),0)+IFERROR(INDEX($B781:$AT781,1,'번호선택_참고표'!$G$55),0)+IFERROR(INDEX($B781:$AT781,1,'번호선택_참고표'!$H$55),0)</f>
        <v/>
      </c>
      <c r="AW781" s="64">
        <f>IF(OR('번호선택_참고표'!$C$55=$AU781,'번호선택_참고표'!$D$55=$AU781,'번호선택_참고표'!$E$55=$AU781,'번호선택_참고표'!$F$55=$AU781,'번호선택_참고표'!$G$55=$AU781,'번호선택_참고표'!$H$55=$AU781),1,0)</f>
        <v/>
      </c>
      <c r="AX781" s="64">
        <f>IF(AV781=6,6,IF(AND(AV781=5,AW781=1),5,IF(AND(AV781=5,AW781=0),4,IF(AV781=4,3,IF(AV781=3,2,0)))))</f>
        <v/>
      </c>
      <c r="AY781" s="64">
        <f>IF(AV781=6,"1등",IF(AND(AV781=5,AW781=1),"2등",IF(AND(AV781=5,AW781=0),"3등",IF(AV781=4,"4등",IF(AV781=3,"5등","-")))))</f>
        <v/>
      </c>
      <c r="AZ781" s="64">
        <f>AV781*10000+AW781*1000+ROW()</f>
        <v/>
      </c>
      <c r="BB781" s="63" t="inlineStr">
        <is>
          <t>15 17 19 21 27 45</t>
        </is>
      </c>
    </row>
    <row r="782">
      <c r="A782" s="64" t="n">
        <v>781</v>
      </c>
      <c r="B782" t="n">
        <v>0</v>
      </c>
      <c r="C782" t="n">
        <v>0</v>
      </c>
      <c r="D782" t="n">
        <v>0</v>
      </c>
      <c r="E782" t="n">
        <v>0</v>
      </c>
      <c r="F782" t="n">
        <v>0</v>
      </c>
      <c r="G782" t="n">
        <v>0</v>
      </c>
      <c r="H782" t="n">
        <v>0</v>
      </c>
      <c r="I782" t="n">
        <v>0</v>
      </c>
      <c r="J782" t="n">
        <v>0</v>
      </c>
      <c r="K782" t="n">
        <v>0</v>
      </c>
      <c r="L782" t="n">
        <v>1</v>
      </c>
      <c r="M782" t="n">
        <v>0</v>
      </c>
      <c r="N782" t="n">
        <v>0</v>
      </c>
      <c r="O782" t="n">
        <v>0</v>
      </c>
      <c r="P782" t="n">
        <v>0</v>
      </c>
      <c r="Q782" t="n">
        <v>1</v>
      </c>
      <c r="R782" t="n">
        <v>0</v>
      </c>
      <c r="S782" t="n">
        <v>1</v>
      </c>
      <c r="T782" t="n">
        <v>1</v>
      </c>
      <c r="U782" t="n">
        <v>0</v>
      </c>
      <c r="V782" t="n">
        <v>0</v>
      </c>
      <c r="W782" t="n">
        <v>0</v>
      </c>
      <c r="X782" t="n">
        <v>0</v>
      </c>
      <c r="Y782" t="n">
        <v>1</v>
      </c>
      <c r="Z782" t="n">
        <v>0</v>
      </c>
      <c r="AA782" t="n">
        <v>0</v>
      </c>
      <c r="AB782" t="n">
        <v>0</v>
      </c>
      <c r="AC782" t="n">
        <v>0</v>
      </c>
      <c r="AD782" t="n">
        <v>0</v>
      </c>
      <c r="AE782" t="n">
        <v>0</v>
      </c>
      <c r="AF782" t="n">
        <v>0</v>
      </c>
      <c r="AG782" t="n">
        <v>0</v>
      </c>
      <c r="AH782" t="n">
        <v>0</v>
      </c>
      <c r="AI782" t="n">
        <v>0</v>
      </c>
      <c r="AJ782" t="n">
        <v>0</v>
      </c>
      <c r="AK782" t="n">
        <v>0</v>
      </c>
      <c r="AL782" t="n">
        <v>0</v>
      </c>
      <c r="AM782" t="n">
        <v>0</v>
      </c>
      <c r="AN782" t="n">
        <v>1</v>
      </c>
      <c r="AO782" t="n">
        <v>0</v>
      </c>
      <c r="AP782" t="n">
        <v>0</v>
      </c>
      <c r="AQ782" t="n">
        <v>0</v>
      </c>
      <c r="AR782" t="n">
        <v>0</v>
      </c>
      <c r="AS782" t="n">
        <v>0</v>
      </c>
      <c r="AT782" t="n">
        <v>0</v>
      </c>
      <c r="AU782" s="63" t="n">
        <v>43</v>
      </c>
      <c r="AV782" s="64">
        <f>IFERROR(INDEX($B782:$AT782,1,'번호선택_참고표'!$C$55),0)+IFERROR(INDEX($B782:$AT782,1,'번호선택_참고표'!$D$55),0)+IFERROR(INDEX($B782:$AT782,1,'번호선택_참고표'!$E$55),0)+IFERROR(INDEX($B782:$AT782,1,'번호선택_참고표'!$F$55),0)+IFERROR(INDEX($B782:$AT782,1,'번호선택_참고표'!$G$55),0)+IFERROR(INDEX($B782:$AT782,1,'번호선택_참고표'!$H$55),0)</f>
        <v/>
      </c>
      <c r="AW782" s="64">
        <f>IF(OR('번호선택_참고표'!$C$55=$AU782,'번호선택_참고표'!$D$55=$AU782,'번호선택_참고표'!$E$55=$AU782,'번호선택_참고표'!$F$55=$AU782,'번호선택_참고표'!$G$55=$AU782,'번호선택_참고표'!$H$55=$AU782),1,0)</f>
        <v/>
      </c>
      <c r="AX782" s="64">
        <f>IF(AV782=6,6,IF(AND(AV782=5,AW782=1),5,IF(AND(AV782=5,AW782=0),4,IF(AV782=4,3,IF(AV782=3,2,0)))))</f>
        <v/>
      </c>
      <c r="AY782" s="64">
        <f>IF(AV782=6,"1등",IF(AND(AV782=5,AW782=1),"2등",IF(AND(AV782=5,AW782=0),"3등",IF(AV782=4,"4등",IF(AV782=3,"5등","-")))))</f>
        <v/>
      </c>
      <c r="AZ782" s="64">
        <f>AV782*10000+AW782*1000+ROW()</f>
        <v/>
      </c>
      <c r="BB782" s="63" t="inlineStr">
        <is>
          <t>11 16 18 19 24 39</t>
        </is>
      </c>
    </row>
    <row r="783">
      <c r="A783" s="64" t="n">
        <v>782</v>
      </c>
      <c r="B783" t="n">
        <v>0</v>
      </c>
      <c r="C783" t="n">
        <v>0</v>
      </c>
      <c r="D783" t="n">
        <v>0</v>
      </c>
      <c r="E783" t="n">
        <v>0</v>
      </c>
      <c r="F783" t="n">
        <v>0</v>
      </c>
      <c r="G783" t="n">
        <v>1</v>
      </c>
      <c r="H783" t="n">
        <v>0</v>
      </c>
      <c r="I783" t="n">
        <v>0</v>
      </c>
      <c r="J783" t="n">
        <v>0</v>
      </c>
      <c r="K783" t="n">
        <v>0</v>
      </c>
      <c r="L783" t="n">
        <v>0</v>
      </c>
      <c r="M783" t="n">
        <v>0</v>
      </c>
      <c r="N783" t="n">
        <v>0</v>
      </c>
      <c r="O783" t="n">
        <v>0</v>
      </c>
      <c r="P783" t="n">
        <v>0</v>
      </c>
      <c r="Q783" t="n">
        <v>0</v>
      </c>
      <c r="R783" t="n">
        <v>0</v>
      </c>
      <c r="S783" t="n">
        <v>1</v>
      </c>
      <c r="T783" t="n">
        <v>0</v>
      </c>
      <c r="U783" t="n">
        <v>0</v>
      </c>
      <c r="V783" t="n">
        <v>0</v>
      </c>
      <c r="W783" t="n">
        <v>0</v>
      </c>
      <c r="X783" t="n">
        <v>0</v>
      </c>
      <c r="Y783" t="n">
        <v>0</v>
      </c>
      <c r="Z783" t="n">
        <v>0</v>
      </c>
      <c r="AA783" t="n">
        <v>0</v>
      </c>
      <c r="AB783" t="n">
        <v>0</v>
      </c>
      <c r="AC783" t="n">
        <v>0</v>
      </c>
      <c r="AD783" t="n">
        <v>0</v>
      </c>
      <c r="AE783" t="n">
        <v>0</v>
      </c>
      <c r="AF783" t="n">
        <v>1</v>
      </c>
      <c r="AG783" t="n">
        <v>0</v>
      </c>
      <c r="AH783" t="n">
        <v>0</v>
      </c>
      <c r="AI783" t="n">
        <v>1</v>
      </c>
      <c r="AJ783" t="n">
        <v>0</v>
      </c>
      <c r="AK783" t="n">
        <v>0</v>
      </c>
      <c r="AL783" t="n">
        <v>0</v>
      </c>
      <c r="AM783" t="n">
        <v>1</v>
      </c>
      <c r="AN783" t="n">
        <v>0</v>
      </c>
      <c r="AO783" t="n">
        <v>0</v>
      </c>
      <c r="AP783" t="n">
        <v>0</v>
      </c>
      <c r="AQ783" t="n">
        <v>0</v>
      </c>
      <c r="AR783" t="n">
        <v>0</v>
      </c>
      <c r="AS783" t="n">
        <v>0</v>
      </c>
      <c r="AT783" t="n">
        <v>1</v>
      </c>
      <c r="AU783" s="63" t="n">
        <v>20</v>
      </c>
      <c r="AV783" s="64">
        <f>IFERROR(INDEX($B783:$AT783,1,'번호선택_참고표'!$C$55),0)+IFERROR(INDEX($B783:$AT783,1,'번호선택_참고표'!$D$55),0)+IFERROR(INDEX($B783:$AT783,1,'번호선택_참고표'!$E$55),0)+IFERROR(INDEX($B783:$AT783,1,'번호선택_참고표'!$F$55),0)+IFERROR(INDEX($B783:$AT783,1,'번호선택_참고표'!$G$55),0)+IFERROR(INDEX($B783:$AT783,1,'번호선택_참고표'!$H$55),0)</f>
        <v/>
      </c>
      <c r="AW783" s="64">
        <f>IF(OR('번호선택_참고표'!$C$55=$AU783,'번호선택_참고표'!$D$55=$AU783,'번호선택_참고표'!$E$55=$AU783,'번호선택_참고표'!$F$55=$AU783,'번호선택_참고표'!$G$55=$AU783,'번호선택_참고표'!$H$55=$AU783),1,0)</f>
        <v/>
      </c>
      <c r="AX783" s="64">
        <f>IF(AV783=6,6,IF(AND(AV783=5,AW783=1),5,IF(AND(AV783=5,AW783=0),4,IF(AV783=4,3,IF(AV783=3,2,0)))))</f>
        <v/>
      </c>
      <c r="AY783" s="64">
        <f>IF(AV783=6,"1등",IF(AND(AV783=5,AW783=1),"2등",IF(AND(AV783=5,AW783=0),"3등",IF(AV783=4,"4등",IF(AV783=3,"5등","-")))))</f>
        <v/>
      </c>
      <c r="AZ783" s="64">
        <f>AV783*10000+AW783*1000+ROW()</f>
        <v/>
      </c>
      <c r="BB783" s="63" t="inlineStr">
        <is>
          <t>6 18 31 34 38 45</t>
        </is>
      </c>
    </row>
    <row r="784">
      <c r="A784" s="64" t="n">
        <v>783</v>
      </c>
      <c r="B784" t="n">
        <v>0</v>
      </c>
      <c r="C784" t="n">
        <v>0</v>
      </c>
      <c r="D784" t="n">
        <v>0</v>
      </c>
      <c r="E784" t="n">
        <v>0</v>
      </c>
      <c r="F784" t="n">
        <v>0</v>
      </c>
      <c r="G784" t="n">
        <v>0</v>
      </c>
      <c r="H784" t="n">
        <v>0</v>
      </c>
      <c r="I784" t="n">
        <v>0</v>
      </c>
      <c r="J784" t="n">
        <v>0</v>
      </c>
      <c r="K784" t="n">
        <v>0</v>
      </c>
      <c r="L784" t="n">
        <v>0</v>
      </c>
      <c r="M784" t="n">
        <v>0</v>
      </c>
      <c r="N784" t="n">
        <v>0</v>
      </c>
      <c r="O784" t="n">
        <v>1</v>
      </c>
      <c r="P784" t="n">
        <v>1</v>
      </c>
      <c r="Q784" t="n">
        <v>1</v>
      </c>
      <c r="R784" t="n">
        <v>1</v>
      </c>
      <c r="S784" t="n">
        <v>0</v>
      </c>
      <c r="T784" t="n">
        <v>0</v>
      </c>
      <c r="U784" t="n">
        <v>0</v>
      </c>
      <c r="V784" t="n">
        <v>0</v>
      </c>
      <c r="W784" t="n">
        <v>0</v>
      </c>
      <c r="X784" t="n">
        <v>0</v>
      </c>
      <c r="Y784" t="n">
        <v>0</v>
      </c>
      <c r="Z784" t="n">
        <v>0</v>
      </c>
      <c r="AA784" t="n">
        <v>0</v>
      </c>
      <c r="AB784" t="n">
        <v>0</v>
      </c>
      <c r="AC784" t="n">
        <v>0</v>
      </c>
      <c r="AD784" t="n">
        <v>0</v>
      </c>
      <c r="AE784" t="n">
        <v>0</v>
      </c>
      <c r="AF784" t="n">
        <v>0</v>
      </c>
      <c r="AG784" t="n">
        <v>0</v>
      </c>
      <c r="AH784" t="n">
        <v>0</v>
      </c>
      <c r="AI784" t="n">
        <v>0</v>
      </c>
      <c r="AJ784" t="n">
        <v>0</v>
      </c>
      <c r="AK784" t="n">
        <v>0</v>
      </c>
      <c r="AL784" t="n">
        <v>0</v>
      </c>
      <c r="AM784" t="n">
        <v>1</v>
      </c>
      <c r="AN784" t="n">
        <v>0</v>
      </c>
      <c r="AO784" t="n">
        <v>0</v>
      </c>
      <c r="AP784" t="n">
        <v>0</v>
      </c>
      <c r="AQ784" t="n">
        <v>0</v>
      </c>
      <c r="AR784" t="n">
        <v>0</v>
      </c>
      <c r="AS784" t="n">
        <v>0</v>
      </c>
      <c r="AT784" t="n">
        <v>1</v>
      </c>
      <c r="AU784" s="63" t="n">
        <v>36</v>
      </c>
      <c r="AV784" s="64">
        <f>IFERROR(INDEX($B784:$AT784,1,'번호선택_참고표'!$C$55),0)+IFERROR(INDEX($B784:$AT784,1,'번호선택_참고표'!$D$55),0)+IFERROR(INDEX($B784:$AT784,1,'번호선택_참고표'!$E$55),0)+IFERROR(INDEX($B784:$AT784,1,'번호선택_참고표'!$F$55),0)+IFERROR(INDEX($B784:$AT784,1,'번호선택_참고표'!$G$55),0)+IFERROR(INDEX($B784:$AT784,1,'번호선택_참고표'!$H$55),0)</f>
        <v/>
      </c>
      <c r="AW784" s="64">
        <f>IF(OR('번호선택_참고표'!$C$55=$AU784,'번호선택_참고표'!$D$55=$AU784,'번호선택_참고표'!$E$55=$AU784,'번호선택_참고표'!$F$55=$AU784,'번호선택_참고표'!$G$55=$AU784,'번호선택_참고표'!$H$55=$AU784),1,0)</f>
        <v/>
      </c>
      <c r="AX784" s="64">
        <f>IF(AV784=6,6,IF(AND(AV784=5,AW784=1),5,IF(AND(AV784=5,AW784=0),4,IF(AV784=4,3,IF(AV784=3,2,0)))))</f>
        <v/>
      </c>
      <c r="AY784" s="64">
        <f>IF(AV784=6,"1등",IF(AND(AV784=5,AW784=1),"2등",IF(AND(AV784=5,AW784=0),"3등",IF(AV784=4,"4등",IF(AV784=3,"5등","-")))))</f>
        <v/>
      </c>
      <c r="AZ784" s="64">
        <f>AV784*10000+AW784*1000+ROW()</f>
        <v/>
      </c>
      <c r="BB784" s="63" t="inlineStr">
        <is>
          <t>14 15 16 17 38 45</t>
        </is>
      </c>
    </row>
    <row r="785">
      <c r="A785" s="64" t="n">
        <v>784</v>
      </c>
      <c r="B785" t="n">
        <v>0</v>
      </c>
      <c r="C785" t="n">
        <v>0</v>
      </c>
      <c r="D785" t="n">
        <v>1</v>
      </c>
      <c r="E785" t="n">
        <v>0</v>
      </c>
      <c r="F785" t="n">
        <v>0</v>
      </c>
      <c r="G785" t="n">
        <v>0</v>
      </c>
      <c r="H785" t="n">
        <v>0</v>
      </c>
      <c r="I785" t="n">
        <v>0</v>
      </c>
      <c r="J785" t="n">
        <v>0</v>
      </c>
      <c r="K785" t="n">
        <v>1</v>
      </c>
      <c r="L785" t="n">
        <v>0</v>
      </c>
      <c r="M785" t="n">
        <v>0</v>
      </c>
      <c r="N785" t="n">
        <v>0</v>
      </c>
      <c r="O785" t="n">
        <v>0</v>
      </c>
      <c r="P785" t="n">
        <v>0</v>
      </c>
      <c r="Q785" t="n">
        <v>0</v>
      </c>
      <c r="R785" t="n">
        <v>0</v>
      </c>
      <c r="S785" t="n">
        <v>0</v>
      </c>
      <c r="T785" t="n">
        <v>0</v>
      </c>
      <c r="U785" t="n">
        <v>0</v>
      </c>
      <c r="V785" t="n">
        <v>0</v>
      </c>
      <c r="W785" t="n">
        <v>0</v>
      </c>
      <c r="X785" t="n">
        <v>1</v>
      </c>
      <c r="Y785" t="n">
        <v>1</v>
      </c>
      <c r="Z785" t="n">
        <v>0</v>
      </c>
      <c r="AA785" t="n">
        <v>0</v>
      </c>
      <c r="AB785" t="n">
        <v>0</v>
      </c>
      <c r="AC785" t="n">
        <v>0</v>
      </c>
      <c r="AD785" t="n">
        <v>0</v>
      </c>
      <c r="AE785" t="n">
        <v>0</v>
      </c>
      <c r="AF785" t="n">
        <v>1</v>
      </c>
      <c r="AG785" t="n">
        <v>0</v>
      </c>
      <c r="AH785" t="n">
        <v>0</v>
      </c>
      <c r="AI785" t="n">
        <v>0</v>
      </c>
      <c r="AJ785" t="n">
        <v>0</v>
      </c>
      <c r="AK785" t="n">
        <v>0</v>
      </c>
      <c r="AL785" t="n">
        <v>0</v>
      </c>
      <c r="AM785" t="n">
        <v>0</v>
      </c>
      <c r="AN785" t="n">
        <v>1</v>
      </c>
      <c r="AO785" t="n">
        <v>0</v>
      </c>
      <c r="AP785" t="n">
        <v>0</v>
      </c>
      <c r="AQ785" t="n">
        <v>0</v>
      </c>
      <c r="AR785" t="n">
        <v>0</v>
      </c>
      <c r="AS785" t="n">
        <v>0</v>
      </c>
      <c r="AT785" t="n">
        <v>0</v>
      </c>
      <c r="AU785" s="63" t="n">
        <v>22</v>
      </c>
      <c r="AV785" s="64">
        <f>IFERROR(INDEX($B785:$AT785,1,'번호선택_참고표'!$C$55),0)+IFERROR(INDEX($B785:$AT785,1,'번호선택_참고표'!$D$55),0)+IFERROR(INDEX($B785:$AT785,1,'번호선택_참고표'!$E$55),0)+IFERROR(INDEX($B785:$AT785,1,'번호선택_참고표'!$F$55),0)+IFERROR(INDEX($B785:$AT785,1,'번호선택_참고표'!$G$55),0)+IFERROR(INDEX($B785:$AT785,1,'번호선택_참고표'!$H$55),0)</f>
        <v/>
      </c>
      <c r="AW785" s="64">
        <f>IF(OR('번호선택_참고표'!$C$55=$AU785,'번호선택_참고표'!$D$55=$AU785,'번호선택_참고표'!$E$55=$AU785,'번호선택_참고표'!$F$55=$AU785,'번호선택_참고표'!$G$55=$AU785,'번호선택_참고표'!$H$55=$AU785),1,0)</f>
        <v/>
      </c>
      <c r="AX785" s="64">
        <f>IF(AV785=6,6,IF(AND(AV785=5,AW785=1),5,IF(AND(AV785=5,AW785=0),4,IF(AV785=4,3,IF(AV785=3,2,0)))))</f>
        <v/>
      </c>
      <c r="AY785" s="64">
        <f>IF(AV785=6,"1등",IF(AND(AV785=5,AW785=1),"2등",IF(AND(AV785=5,AW785=0),"3등",IF(AV785=4,"4등",IF(AV785=3,"5등","-")))))</f>
        <v/>
      </c>
      <c r="AZ785" s="64">
        <f>AV785*10000+AW785*1000+ROW()</f>
        <v/>
      </c>
      <c r="BB785" s="63" t="inlineStr">
        <is>
          <t>3 10 23 24 31 39</t>
        </is>
      </c>
    </row>
    <row r="786">
      <c r="A786" s="64" t="n">
        <v>785</v>
      </c>
      <c r="B786" t="n">
        <v>0</v>
      </c>
      <c r="C786" t="n">
        <v>0</v>
      </c>
      <c r="D786" t="n">
        <v>0</v>
      </c>
      <c r="E786" t="n">
        <v>1</v>
      </c>
      <c r="F786" t="n">
        <v>0</v>
      </c>
      <c r="G786" t="n">
        <v>1</v>
      </c>
      <c r="H786" t="n">
        <v>0</v>
      </c>
      <c r="I786" t="n">
        <v>0</v>
      </c>
      <c r="J786" t="n">
        <v>0</v>
      </c>
      <c r="K786" t="n">
        <v>0</v>
      </c>
      <c r="L786" t="n">
        <v>0</v>
      </c>
      <c r="M786" t="n">
        <v>0</v>
      </c>
      <c r="N786" t="n">
        <v>0</v>
      </c>
      <c r="O786" t="n">
        <v>0</v>
      </c>
      <c r="P786" t="n">
        <v>1</v>
      </c>
      <c r="Q786" t="n">
        <v>0</v>
      </c>
      <c r="R786" t="n">
        <v>0</v>
      </c>
      <c r="S786" t="n">
        <v>0</v>
      </c>
      <c r="T786" t="n">
        <v>0</v>
      </c>
      <c r="U786" t="n">
        <v>0</v>
      </c>
      <c r="V786" t="n">
        <v>0</v>
      </c>
      <c r="W786" t="n">
        <v>0</v>
      </c>
      <c r="X786" t="n">
        <v>0</v>
      </c>
      <c r="Y786" t="n">
        <v>0</v>
      </c>
      <c r="Z786" t="n">
        <v>1</v>
      </c>
      <c r="AA786" t="n">
        <v>1</v>
      </c>
      <c r="AB786" t="n">
        <v>0</v>
      </c>
      <c r="AC786" t="n">
        <v>0</v>
      </c>
      <c r="AD786" t="n">
        <v>0</v>
      </c>
      <c r="AE786" t="n">
        <v>0</v>
      </c>
      <c r="AF786" t="n">
        <v>0</v>
      </c>
      <c r="AG786" t="n">
        <v>0</v>
      </c>
      <c r="AH786" t="n">
        <v>1</v>
      </c>
      <c r="AI786" t="n">
        <v>0</v>
      </c>
      <c r="AJ786" t="n">
        <v>0</v>
      </c>
      <c r="AK786" t="n">
        <v>0</v>
      </c>
      <c r="AL786" t="n">
        <v>0</v>
      </c>
      <c r="AM786" t="n">
        <v>0</v>
      </c>
      <c r="AN786" t="n">
        <v>0</v>
      </c>
      <c r="AO786" t="n">
        <v>0</v>
      </c>
      <c r="AP786" t="n">
        <v>0</v>
      </c>
      <c r="AQ786" t="n">
        <v>0</v>
      </c>
      <c r="AR786" t="n">
        <v>0</v>
      </c>
      <c r="AS786" t="n">
        <v>0</v>
      </c>
      <c r="AT786" t="n">
        <v>0</v>
      </c>
      <c r="AU786" s="63" t="n">
        <v>40</v>
      </c>
      <c r="AV786" s="64">
        <f>IFERROR(INDEX($B786:$AT786,1,'번호선택_참고표'!$C$55),0)+IFERROR(INDEX($B786:$AT786,1,'번호선택_참고표'!$D$55),0)+IFERROR(INDEX($B786:$AT786,1,'번호선택_참고표'!$E$55),0)+IFERROR(INDEX($B786:$AT786,1,'번호선택_참고표'!$F$55),0)+IFERROR(INDEX($B786:$AT786,1,'번호선택_참고표'!$G$55),0)+IFERROR(INDEX($B786:$AT786,1,'번호선택_참고표'!$H$55),0)</f>
        <v/>
      </c>
      <c r="AW786" s="64">
        <f>IF(OR('번호선택_참고표'!$C$55=$AU786,'번호선택_참고표'!$D$55=$AU786,'번호선택_참고표'!$E$55=$AU786,'번호선택_참고표'!$F$55=$AU786,'번호선택_참고표'!$G$55=$AU786,'번호선택_참고표'!$H$55=$AU786),1,0)</f>
        <v/>
      </c>
      <c r="AX786" s="64">
        <f>IF(AV786=6,6,IF(AND(AV786=5,AW786=1),5,IF(AND(AV786=5,AW786=0),4,IF(AV786=4,3,IF(AV786=3,2,0)))))</f>
        <v/>
      </c>
      <c r="AY786" s="64">
        <f>IF(AV786=6,"1등",IF(AND(AV786=5,AW786=1),"2등",IF(AND(AV786=5,AW786=0),"3등",IF(AV786=4,"4등",IF(AV786=3,"5등","-")))))</f>
        <v/>
      </c>
      <c r="AZ786" s="64">
        <f>AV786*10000+AW786*1000+ROW()</f>
        <v/>
      </c>
      <c r="BB786" s="63" t="inlineStr">
        <is>
          <t>4 6 15 25 26 33</t>
        </is>
      </c>
    </row>
    <row r="787">
      <c r="A787" s="64" t="n">
        <v>786</v>
      </c>
      <c r="B787" t="n">
        <v>0</v>
      </c>
      <c r="C787" t="n">
        <v>0</v>
      </c>
      <c r="D787" t="n">
        <v>0</v>
      </c>
      <c r="E787" t="n">
        <v>0</v>
      </c>
      <c r="F787" t="n">
        <v>0</v>
      </c>
      <c r="G787" t="n">
        <v>0</v>
      </c>
      <c r="H787" t="n">
        <v>0</v>
      </c>
      <c r="I787" t="n">
        <v>0</v>
      </c>
      <c r="J787" t="n">
        <v>0</v>
      </c>
      <c r="K787" t="n">
        <v>0</v>
      </c>
      <c r="L787" t="n">
        <v>0</v>
      </c>
      <c r="M787" t="n">
        <v>1</v>
      </c>
      <c r="N787" t="n">
        <v>0</v>
      </c>
      <c r="O787" t="n">
        <v>0</v>
      </c>
      <c r="P787" t="n">
        <v>1</v>
      </c>
      <c r="Q787" t="n">
        <v>1</v>
      </c>
      <c r="R787" t="n">
        <v>0</v>
      </c>
      <c r="S787" t="n">
        <v>0</v>
      </c>
      <c r="T787" t="n">
        <v>0</v>
      </c>
      <c r="U787" t="n">
        <v>1</v>
      </c>
      <c r="V787" t="n">
        <v>0</v>
      </c>
      <c r="W787" t="n">
        <v>0</v>
      </c>
      <c r="X787" t="n">
        <v>0</v>
      </c>
      <c r="Y787" t="n">
        <v>1</v>
      </c>
      <c r="Z787" t="n">
        <v>0</v>
      </c>
      <c r="AA787" t="n">
        <v>0</v>
      </c>
      <c r="AB787" t="n">
        <v>0</v>
      </c>
      <c r="AC787" t="n">
        <v>0</v>
      </c>
      <c r="AD787" t="n">
        <v>0</v>
      </c>
      <c r="AE787" t="n">
        <v>1</v>
      </c>
      <c r="AF787" t="n">
        <v>0</v>
      </c>
      <c r="AG787" t="n">
        <v>0</v>
      </c>
      <c r="AH787" t="n">
        <v>0</v>
      </c>
      <c r="AI787" t="n">
        <v>0</v>
      </c>
      <c r="AJ787" t="n">
        <v>0</v>
      </c>
      <c r="AK787" t="n">
        <v>0</v>
      </c>
      <c r="AL787" t="n">
        <v>0</v>
      </c>
      <c r="AM787" t="n">
        <v>0</v>
      </c>
      <c r="AN787" t="n">
        <v>0</v>
      </c>
      <c r="AO787" t="n">
        <v>0</v>
      </c>
      <c r="AP787" t="n">
        <v>0</v>
      </c>
      <c r="AQ787" t="n">
        <v>0</v>
      </c>
      <c r="AR787" t="n">
        <v>0</v>
      </c>
      <c r="AS787" t="n">
        <v>0</v>
      </c>
      <c r="AT787" t="n">
        <v>0</v>
      </c>
      <c r="AU787" s="63" t="n">
        <v>38</v>
      </c>
      <c r="AV787" s="64">
        <f>IFERROR(INDEX($B787:$AT787,1,'번호선택_참고표'!$C$55),0)+IFERROR(INDEX($B787:$AT787,1,'번호선택_참고표'!$D$55),0)+IFERROR(INDEX($B787:$AT787,1,'번호선택_참고표'!$E$55),0)+IFERROR(INDEX($B787:$AT787,1,'번호선택_참고표'!$F$55),0)+IFERROR(INDEX($B787:$AT787,1,'번호선택_참고표'!$G$55),0)+IFERROR(INDEX($B787:$AT787,1,'번호선택_참고표'!$H$55),0)</f>
        <v/>
      </c>
      <c r="AW787" s="64">
        <f>IF(OR('번호선택_참고표'!$C$55=$AU787,'번호선택_참고표'!$D$55=$AU787,'번호선택_참고표'!$E$55=$AU787,'번호선택_참고표'!$F$55=$AU787,'번호선택_참고표'!$G$55=$AU787,'번호선택_참고표'!$H$55=$AU787),1,0)</f>
        <v/>
      </c>
      <c r="AX787" s="64">
        <f>IF(AV787=6,6,IF(AND(AV787=5,AW787=1),5,IF(AND(AV787=5,AW787=0),4,IF(AV787=4,3,IF(AV787=3,2,0)))))</f>
        <v/>
      </c>
      <c r="AY787" s="64">
        <f>IF(AV787=6,"1등",IF(AND(AV787=5,AW787=1),"2등",IF(AND(AV787=5,AW787=0),"3등",IF(AV787=4,"4등",IF(AV787=3,"5등","-")))))</f>
        <v/>
      </c>
      <c r="AZ787" s="64">
        <f>AV787*10000+AW787*1000+ROW()</f>
        <v/>
      </c>
      <c r="BB787" s="63" t="inlineStr">
        <is>
          <t>12 15 16 20 24 30</t>
        </is>
      </c>
    </row>
    <row r="788">
      <c r="A788" s="64" t="n">
        <v>787</v>
      </c>
      <c r="B788" t="n">
        <v>0</v>
      </c>
      <c r="C788" t="n">
        <v>0</v>
      </c>
      <c r="D788" t="n">
        <v>0</v>
      </c>
      <c r="E788" t="n">
        <v>0</v>
      </c>
      <c r="F788" t="n">
        <v>1</v>
      </c>
      <c r="G788" t="n">
        <v>1</v>
      </c>
      <c r="H788" t="n">
        <v>0</v>
      </c>
      <c r="I788" t="n">
        <v>0</v>
      </c>
      <c r="J788" t="n">
        <v>0</v>
      </c>
      <c r="K788" t="n">
        <v>0</v>
      </c>
      <c r="L788" t="n">
        <v>0</v>
      </c>
      <c r="M788" t="n">
        <v>0</v>
      </c>
      <c r="N788" t="n">
        <v>1</v>
      </c>
      <c r="O788" t="n">
        <v>0</v>
      </c>
      <c r="P788" t="n">
        <v>0</v>
      </c>
      <c r="Q788" t="n">
        <v>1</v>
      </c>
      <c r="R788" t="n">
        <v>0</v>
      </c>
      <c r="S788" t="n">
        <v>0</v>
      </c>
      <c r="T788" t="n">
        <v>0</v>
      </c>
      <c r="U788" t="n">
        <v>0</v>
      </c>
      <c r="V788" t="n">
        <v>0</v>
      </c>
      <c r="W788" t="n">
        <v>0</v>
      </c>
      <c r="X788" t="n">
        <v>0</v>
      </c>
      <c r="Y788" t="n">
        <v>0</v>
      </c>
      <c r="Z788" t="n">
        <v>0</v>
      </c>
      <c r="AA788" t="n">
        <v>0</v>
      </c>
      <c r="AB788" t="n">
        <v>1</v>
      </c>
      <c r="AC788" t="n">
        <v>1</v>
      </c>
      <c r="AD788" t="n">
        <v>0</v>
      </c>
      <c r="AE788" t="n">
        <v>0</v>
      </c>
      <c r="AF788" t="n">
        <v>0</v>
      </c>
      <c r="AG788" t="n">
        <v>0</v>
      </c>
      <c r="AH788" t="n">
        <v>0</v>
      </c>
      <c r="AI788" t="n">
        <v>0</v>
      </c>
      <c r="AJ788" t="n">
        <v>0</v>
      </c>
      <c r="AK788" t="n">
        <v>0</v>
      </c>
      <c r="AL788" t="n">
        <v>0</v>
      </c>
      <c r="AM788" t="n">
        <v>0</v>
      </c>
      <c r="AN788" t="n">
        <v>0</v>
      </c>
      <c r="AO788" t="n">
        <v>0</v>
      </c>
      <c r="AP788" t="n">
        <v>0</v>
      </c>
      <c r="AQ788" t="n">
        <v>0</v>
      </c>
      <c r="AR788" t="n">
        <v>0</v>
      </c>
      <c r="AS788" t="n">
        <v>0</v>
      </c>
      <c r="AT788" t="n">
        <v>0</v>
      </c>
      <c r="AU788" s="63" t="n">
        <v>9</v>
      </c>
      <c r="AV788" s="64">
        <f>IFERROR(INDEX($B788:$AT788,1,'번호선택_참고표'!$C$55),0)+IFERROR(INDEX($B788:$AT788,1,'번호선택_참고표'!$D$55),0)+IFERROR(INDEX($B788:$AT788,1,'번호선택_참고표'!$E$55),0)+IFERROR(INDEX($B788:$AT788,1,'번호선택_참고표'!$F$55),0)+IFERROR(INDEX($B788:$AT788,1,'번호선택_참고표'!$G$55),0)+IFERROR(INDEX($B788:$AT788,1,'번호선택_참고표'!$H$55),0)</f>
        <v/>
      </c>
      <c r="AW788" s="64">
        <f>IF(OR('번호선택_참고표'!$C$55=$AU788,'번호선택_참고표'!$D$55=$AU788,'번호선택_참고표'!$E$55=$AU788,'번호선택_참고표'!$F$55=$AU788,'번호선택_참고표'!$G$55=$AU788,'번호선택_참고표'!$H$55=$AU788),1,0)</f>
        <v/>
      </c>
      <c r="AX788" s="64">
        <f>IF(AV788=6,6,IF(AND(AV788=5,AW788=1),5,IF(AND(AV788=5,AW788=0),4,IF(AV788=4,3,IF(AV788=3,2,0)))))</f>
        <v/>
      </c>
      <c r="AY788" s="64">
        <f>IF(AV788=6,"1등",IF(AND(AV788=5,AW788=1),"2등",IF(AND(AV788=5,AW788=0),"3등",IF(AV788=4,"4등",IF(AV788=3,"5등","-")))))</f>
        <v/>
      </c>
      <c r="AZ788" s="64">
        <f>AV788*10000+AW788*1000+ROW()</f>
        <v/>
      </c>
      <c r="BB788" s="63" t="inlineStr">
        <is>
          <t>5 6 13 16 27 28</t>
        </is>
      </c>
    </row>
    <row r="789">
      <c r="A789" s="64" t="n">
        <v>788</v>
      </c>
      <c r="B789" t="n">
        <v>0</v>
      </c>
      <c r="C789" t="n">
        <v>1</v>
      </c>
      <c r="D789" t="n">
        <v>0</v>
      </c>
      <c r="E789" t="n">
        <v>0</v>
      </c>
      <c r="F789" t="n">
        <v>0</v>
      </c>
      <c r="G789" t="n">
        <v>0</v>
      </c>
      <c r="H789" t="n">
        <v>0</v>
      </c>
      <c r="I789" t="n">
        <v>0</v>
      </c>
      <c r="J789" t="n">
        <v>0</v>
      </c>
      <c r="K789" t="n">
        <v>1</v>
      </c>
      <c r="L789" t="n">
        <v>1</v>
      </c>
      <c r="M789" t="n">
        <v>0</v>
      </c>
      <c r="N789" t="n">
        <v>0</v>
      </c>
      <c r="O789" t="n">
        <v>0</v>
      </c>
      <c r="P789" t="n">
        <v>0</v>
      </c>
      <c r="Q789" t="n">
        <v>0</v>
      </c>
      <c r="R789" t="n">
        <v>0</v>
      </c>
      <c r="S789" t="n">
        <v>0</v>
      </c>
      <c r="T789" t="n">
        <v>1</v>
      </c>
      <c r="U789" t="n">
        <v>0</v>
      </c>
      <c r="V789" t="n">
        <v>0</v>
      </c>
      <c r="W789" t="n">
        <v>0</v>
      </c>
      <c r="X789" t="n">
        <v>0</v>
      </c>
      <c r="Y789" t="n">
        <v>0</v>
      </c>
      <c r="Z789" t="n">
        <v>0</v>
      </c>
      <c r="AA789" t="n">
        <v>0</v>
      </c>
      <c r="AB789" t="n">
        <v>0</v>
      </c>
      <c r="AC789" t="n">
        <v>0</v>
      </c>
      <c r="AD789" t="n">
        <v>0</v>
      </c>
      <c r="AE789" t="n">
        <v>0</v>
      </c>
      <c r="AF789" t="n">
        <v>0</v>
      </c>
      <c r="AG789" t="n">
        <v>0</v>
      </c>
      <c r="AH789" t="n">
        <v>0</v>
      </c>
      <c r="AI789" t="n">
        <v>0</v>
      </c>
      <c r="AJ789" t="n">
        <v>1</v>
      </c>
      <c r="AK789" t="n">
        <v>0</v>
      </c>
      <c r="AL789" t="n">
        <v>0</v>
      </c>
      <c r="AM789" t="n">
        <v>0</v>
      </c>
      <c r="AN789" t="n">
        <v>1</v>
      </c>
      <c r="AO789" t="n">
        <v>0</v>
      </c>
      <c r="AP789" t="n">
        <v>0</v>
      </c>
      <c r="AQ789" t="n">
        <v>0</v>
      </c>
      <c r="AR789" t="n">
        <v>0</v>
      </c>
      <c r="AS789" t="n">
        <v>0</v>
      </c>
      <c r="AT789" t="n">
        <v>0</v>
      </c>
      <c r="AU789" s="63" t="n">
        <v>29</v>
      </c>
      <c r="AV789" s="64">
        <f>IFERROR(INDEX($B789:$AT789,1,'번호선택_참고표'!$C$55),0)+IFERROR(INDEX($B789:$AT789,1,'번호선택_참고표'!$D$55),0)+IFERROR(INDEX($B789:$AT789,1,'번호선택_참고표'!$E$55),0)+IFERROR(INDEX($B789:$AT789,1,'번호선택_참고표'!$F$55),0)+IFERROR(INDEX($B789:$AT789,1,'번호선택_참고표'!$G$55),0)+IFERROR(INDEX($B789:$AT789,1,'번호선택_참고표'!$H$55),0)</f>
        <v/>
      </c>
      <c r="AW789" s="64">
        <f>IF(OR('번호선택_참고표'!$C$55=$AU789,'번호선택_참고표'!$D$55=$AU789,'번호선택_참고표'!$E$55=$AU789,'번호선택_참고표'!$F$55=$AU789,'번호선택_참고표'!$G$55=$AU789,'번호선택_참고표'!$H$55=$AU789),1,0)</f>
        <v/>
      </c>
      <c r="AX789" s="64">
        <f>IF(AV789=6,6,IF(AND(AV789=5,AW789=1),5,IF(AND(AV789=5,AW789=0),4,IF(AV789=4,3,IF(AV789=3,2,0)))))</f>
        <v/>
      </c>
      <c r="AY789" s="64">
        <f>IF(AV789=6,"1등",IF(AND(AV789=5,AW789=1),"2등",IF(AND(AV789=5,AW789=0),"3등",IF(AV789=4,"4등",IF(AV789=3,"5등","-")))))</f>
        <v/>
      </c>
      <c r="AZ789" s="64">
        <f>AV789*10000+AW789*1000+ROW()</f>
        <v/>
      </c>
      <c r="BB789" s="63" t="inlineStr">
        <is>
          <t>2 10 11 19 35 39</t>
        </is>
      </c>
    </row>
    <row r="790">
      <c r="A790" s="64" t="n">
        <v>789</v>
      </c>
      <c r="B790" t="n">
        <v>0</v>
      </c>
      <c r="C790" t="n">
        <v>1</v>
      </c>
      <c r="D790" t="n">
        <v>0</v>
      </c>
      <c r="E790" t="n">
        <v>0</v>
      </c>
      <c r="F790" t="n">
        <v>0</v>
      </c>
      <c r="G790" t="n">
        <v>1</v>
      </c>
      <c r="H790" t="n">
        <v>1</v>
      </c>
      <c r="I790" t="n">
        <v>0</v>
      </c>
      <c r="J790" t="n">
        <v>0</v>
      </c>
      <c r="K790" t="n">
        <v>0</v>
      </c>
      <c r="L790" t="n">
        <v>0</v>
      </c>
      <c r="M790" t="n">
        <v>1</v>
      </c>
      <c r="N790" t="n">
        <v>0</v>
      </c>
      <c r="O790" t="n">
        <v>0</v>
      </c>
      <c r="P790" t="n">
        <v>0</v>
      </c>
      <c r="Q790" t="n">
        <v>0</v>
      </c>
      <c r="R790" t="n">
        <v>0</v>
      </c>
      <c r="S790" t="n">
        <v>0</v>
      </c>
      <c r="T790" t="n">
        <v>1</v>
      </c>
      <c r="U790" t="n">
        <v>0</v>
      </c>
      <c r="V790" t="n">
        <v>0</v>
      </c>
      <c r="W790" t="n">
        <v>0</v>
      </c>
      <c r="X790" t="n">
        <v>0</v>
      </c>
      <c r="Y790" t="n">
        <v>0</v>
      </c>
      <c r="Z790" t="n">
        <v>0</v>
      </c>
      <c r="AA790" t="n">
        <v>0</v>
      </c>
      <c r="AB790" t="n">
        <v>0</v>
      </c>
      <c r="AC790" t="n">
        <v>0</v>
      </c>
      <c r="AD790" t="n">
        <v>0</v>
      </c>
      <c r="AE790" t="n">
        <v>0</v>
      </c>
      <c r="AF790" t="n">
        <v>0</v>
      </c>
      <c r="AG790" t="n">
        <v>0</v>
      </c>
      <c r="AH790" t="n">
        <v>0</v>
      </c>
      <c r="AI790" t="n">
        <v>0</v>
      </c>
      <c r="AJ790" t="n">
        <v>0</v>
      </c>
      <c r="AK790" t="n">
        <v>0</v>
      </c>
      <c r="AL790" t="n">
        <v>0</v>
      </c>
      <c r="AM790" t="n">
        <v>0</v>
      </c>
      <c r="AN790" t="n">
        <v>0</v>
      </c>
      <c r="AO790" t="n">
        <v>0</v>
      </c>
      <c r="AP790" t="n">
        <v>0</v>
      </c>
      <c r="AQ790" t="n">
        <v>0</v>
      </c>
      <c r="AR790" t="n">
        <v>0</v>
      </c>
      <c r="AS790" t="n">
        <v>0</v>
      </c>
      <c r="AT790" t="n">
        <v>1</v>
      </c>
      <c r="AU790" s="63" t="n">
        <v>38</v>
      </c>
      <c r="AV790" s="64">
        <f>IFERROR(INDEX($B790:$AT790,1,'번호선택_참고표'!$C$55),0)+IFERROR(INDEX($B790:$AT790,1,'번호선택_참고표'!$D$55),0)+IFERROR(INDEX($B790:$AT790,1,'번호선택_참고표'!$E$55),0)+IFERROR(INDEX($B790:$AT790,1,'번호선택_참고표'!$F$55),0)+IFERROR(INDEX($B790:$AT790,1,'번호선택_참고표'!$G$55),0)+IFERROR(INDEX($B790:$AT790,1,'번호선택_참고표'!$H$55),0)</f>
        <v/>
      </c>
      <c r="AW790" s="64">
        <f>IF(OR('번호선택_참고표'!$C$55=$AU790,'번호선택_참고표'!$D$55=$AU790,'번호선택_참고표'!$E$55=$AU790,'번호선택_참고표'!$F$55=$AU790,'번호선택_참고표'!$G$55=$AU790,'번호선택_참고표'!$H$55=$AU790),1,0)</f>
        <v/>
      </c>
      <c r="AX790" s="64">
        <f>IF(AV790=6,6,IF(AND(AV790=5,AW790=1),5,IF(AND(AV790=5,AW790=0),4,IF(AV790=4,3,IF(AV790=3,2,0)))))</f>
        <v/>
      </c>
      <c r="AY790" s="64">
        <f>IF(AV790=6,"1등",IF(AND(AV790=5,AW790=1),"2등",IF(AND(AV790=5,AW790=0),"3등",IF(AV790=4,"4등",IF(AV790=3,"5등","-")))))</f>
        <v/>
      </c>
      <c r="AZ790" s="64">
        <f>AV790*10000+AW790*1000+ROW()</f>
        <v/>
      </c>
      <c r="BB790" s="63" t="inlineStr">
        <is>
          <t>2 6 7 12 19 45</t>
        </is>
      </c>
    </row>
    <row r="791">
      <c r="A791" s="64" t="n">
        <v>790</v>
      </c>
      <c r="B791" t="n">
        <v>0</v>
      </c>
      <c r="C791" t="n">
        <v>0</v>
      </c>
      <c r="D791" t="n">
        <v>1</v>
      </c>
      <c r="E791" t="n">
        <v>0</v>
      </c>
      <c r="F791" t="n">
        <v>0</v>
      </c>
      <c r="G791" t="n">
        <v>0</v>
      </c>
      <c r="H791" t="n">
        <v>0</v>
      </c>
      <c r="I791" t="n">
        <v>1</v>
      </c>
      <c r="J791" t="n">
        <v>0</v>
      </c>
      <c r="K791" t="n">
        <v>0</v>
      </c>
      <c r="L791" t="n">
        <v>0</v>
      </c>
      <c r="M791" t="n">
        <v>0</v>
      </c>
      <c r="N791" t="n">
        <v>0</v>
      </c>
      <c r="O791" t="n">
        <v>0</v>
      </c>
      <c r="P791" t="n">
        <v>0</v>
      </c>
      <c r="Q791" t="n">
        <v>0</v>
      </c>
      <c r="R791" t="n">
        <v>0</v>
      </c>
      <c r="S791" t="n">
        <v>0</v>
      </c>
      <c r="T791" t="n">
        <v>1</v>
      </c>
      <c r="U791" t="n">
        <v>0</v>
      </c>
      <c r="V791" t="n">
        <v>0</v>
      </c>
      <c r="W791" t="n">
        <v>0</v>
      </c>
      <c r="X791" t="n">
        <v>0</v>
      </c>
      <c r="Y791" t="n">
        <v>0</v>
      </c>
      <c r="Z791" t="n">
        <v>0</v>
      </c>
      <c r="AA791" t="n">
        <v>0</v>
      </c>
      <c r="AB791" t="n">
        <v>1</v>
      </c>
      <c r="AC791" t="n">
        <v>0</v>
      </c>
      <c r="AD791" t="n">
        <v>0</v>
      </c>
      <c r="AE791" t="n">
        <v>1</v>
      </c>
      <c r="AF791" t="n">
        <v>0</v>
      </c>
      <c r="AG791" t="n">
        <v>0</v>
      </c>
      <c r="AH791" t="n">
        <v>0</v>
      </c>
      <c r="AI791" t="n">
        <v>0</v>
      </c>
      <c r="AJ791" t="n">
        <v>0</v>
      </c>
      <c r="AK791" t="n">
        <v>0</v>
      </c>
      <c r="AL791" t="n">
        <v>0</v>
      </c>
      <c r="AM791" t="n">
        <v>0</v>
      </c>
      <c r="AN791" t="n">
        <v>0</v>
      </c>
      <c r="AO791" t="n">
        <v>0</v>
      </c>
      <c r="AP791" t="n">
        <v>1</v>
      </c>
      <c r="AQ791" t="n">
        <v>0</v>
      </c>
      <c r="AR791" t="n">
        <v>0</v>
      </c>
      <c r="AS791" t="n">
        <v>0</v>
      </c>
      <c r="AT791" t="n">
        <v>0</v>
      </c>
      <c r="AU791" s="63" t="n">
        <v>12</v>
      </c>
      <c r="AV791" s="64">
        <f>IFERROR(INDEX($B791:$AT791,1,'번호선택_참고표'!$C$55),0)+IFERROR(INDEX($B791:$AT791,1,'번호선택_참고표'!$D$55),0)+IFERROR(INDEX($B791:$AT791,1,'번호선택_참고표'!$E$55),0)+IFERROR(INDEX($B791:$AT791,1,'번호선택_참고표'!$F$55),0)+IFERROR(INDEX($B791:$AT791,1,'번호선택_참고표'!$G$55),0)+IFERROR(INDEX($B791:$AT791,1,'번호선택_참고표'!$H$55),0)</f>
        <v/>
      </c>
      <c r="AW791" s="64">
        <f>IF(OR('번호선택_참고표'!$C$55=$AU791,'번호선택_참고표'!$D$55=$AU791,'번호선택_참고표'!$E$55=$AU791,'번호선택_참고표'!$F$55=$AU791,'번호선택_참고표'!$G$55=$AU791,'번호선택_참고표'!$H$55=$AU791),1,0)</f>
        <v/>
      </c>
      <c r="AX791" s="64">
        <f>IF(AV791=6,6,IF(AND(AV791=5,AW791=1),5,IF(AND(AV791=5,AW791=0),4,IF(AV791=4,3,IF(AV791=3,2,0)))))</f>
        <v/>
      </c>
      <c r="AY791" s="64">
        <f>IF(AV791=6,"1등",IF(AND(AV791=5,AW791=1),"2등",IF(AND(AV791=5,AW791=0),"3등",IF(AV791=4,"4등",IF(AV791=3,"5등","-")))))</f>
        <v/>
      </c>
      <c r="AZ791" s="64">
        <f>AV791*10000+AW791*1000+ROW()</f>
        <v/>
      </c>
      <c r="BB791" s="63" t="inlineStr">
        <is>
          <t>3 8 19 27 30 41</t>
        </is>
      </c>
    </row>
    <row r="792">
      <c r="A792" s="64" t="n">
        <v>791</v>
      </c>
      <c r="B792" t="n">
        <v>0</v>
      </c>
      <c r="C792" t="n">
        <v>1</v>
      </c>
      <c r="D792" t="n">
        <v>0</v>
      </c>
      <c r="E792" t="n">
        <v>0</v>
      </c>
      <c r="F792" t="n">
        <v>0</v>
      </c>
      <c r="G792" t="n">
        <v>0</v>
      </c>
      <c r="H792" t="n">
        <v>0</v>
      </c>
      <c r="I792" t="n">
        <v>0</v>
      </c>
      <c r="J792" t="n">
        <v>0</v>
      </c>
      <c r="K792" t="n">
        <v>1</v>
      </c>
      <c r="L792" t="n">
        <v>0</v>
      </c>
      <c r="M792" t="n">
        <v>1</v>
      </c>
      <c r="N792" t="n">
        <v>0</v>
      </c>
      <c r="O792" t="n">
        <v>0</v>
      </c>
      <c r="P792" t="n">
        <v>0</v>
      </c>
      <c r="Q792" t="n">
        <v>0</v>
      </c>
      <c r="R792" t="n">
        <v>0</v>
      </c>
      <c r="S792" t="n">
        <v>0</v>
      </c>
      <c r="T792" t="n">
        <v>0</v>
      </c>
      <c r="U792" t="n">
        <v>0</v>
      </c>
      <c r="V792" t="n">
        <v>0</v>
      </c>
      <c r="W792" t="n">
        <v>0</v>
      </c>
      <c r="X792" t="n">
        <v>0</v>
      </c>
      <c r="Y792" t="n">
        <v>0</v>
      </c>
      <c r="Z792" t="n">
        <v>0</v>
      </c>
      <c r="AA792" t="n">
        <v>0</v>
      </c>
      <c r="AB792" t="n">
        <v>0</v>
      </c>
      <c r="AC792" t="n">
        <v>0</v>
      </c>
      <c r="AD792" t="n">
        <v>0</v>
      </c>
      <c r="AE792" t="n">
        <v>0</v>
      </c>
      <c r="AF792" t="n">
        <v>1</v>
      </c>
      <c r="AG792" t="n">
        <v>0</v>
      </c>
      <c r="AH792" t="n">
        <v>1</v>
      </c>
      <c r="AI792" t="n">
        <v>0</v>
      </c>
      <c r="AJ792" t="n">
        <v>0</v>
      </c>
      <c r="AK792" t="n">
        <v>0</v>
      </c>
      <c r="AL792" t="n">
        <v>0</v>
      </c>
      <c r="AM792" t="n">
        <v>0</v>
      </c>
      <c r="AN792" t="n">
        <v>0</v>
      </c>
      <c r="AO792" t="n">
        <v>0</v>
      </c>
      <c r="AP792" t="n">
        <v>0</v>
      </c>
      <c r="AQ792" t="n">
        <v>1</v>
      </c>
      <c r="AR792" t="n">
        <v>0</v>
      </c>
      <c r="AS792" t="n">
        <v>0</v>
      </c>
      <c r="AT792" t="n">
        <v>0</v>
      </c>
      <c r="AU792" s="63" t="n">
        <v>32</v>
      </c>
      <c r="AV792" s="64">
        <f>IFERROR(INDEX($B792:$AT792,1,'번호선택_참고표'!$C$55),0)+IFERROR(INDEX($B792:$AT792,1,'번호선택_참고표'!$D$55),0)+IFERROR(INDEX($B792:$AT792,1,'번호선택_참고표'!$E$55),0)+IFERROR(INDEX($B792:$AT792,1,'번호선택_참고표'!$F$55),0)+IFERROR(INDEX($B792:$AT792,1,'번호선택_참고표'!$G$55),0)+IFERROR(INDEX($B792:$AT792,1,'번호선택_참고표'!$H$55),0)</f>
        <v/>
      </c>
      <c r="AW792" s="64">
        <f>IF(OR('번호선택_참고표'!$C$55=$AU792,'번호선택_참고표'!$D$55=$AU792,'번호선택_참고표'!$E$55=$AU792,'번호선택_참고표'!$F$55=$AU792,'번호선택_참고표'!$G$55=$AU792,'번호선택_참고표'!$H$55=$AU792),1,0)</f>
        <v/>
      </c>
      <c r="AX792" s="64">
        <f>IF(AV792=6,6,IF(AND(AV792=5,AW792=1),5,IF(AND(AV792=5,AW792=0),4,IF(AV792=4,3,IF(AV792=3,2,0)))))</f>
        <v/>
      </c>
      <c r="AY792" s="64">
        <f>IF(AV792=6,"1등",IF(AND(AV792=5,AW792=1),"2등",IF(AND(AV792=5,AW792=0),"3등",IF(AV792=4,"4등",IF(AV792=3,"5등","-")))))</f>
        <v/>
      </c>
      <c r="AZ792" s="64">
        <f>AV792*10000+AW792*1000+ROW()</f>
        <v/>
      </c>
      <c r="BB792" s="63" t="inlineStr">
        <is>
          <t>2 10 12 31 33 42</t>
        </is>
      </c>
    </row>
    <row r="793">
      <c r="A793" s="64" t="n">
        <v>792</v>
      </c>
      <c r="B793" t="n">
        <v>0</v>
      </c>
      <c r="C793" t="n">
        <v>1</v>
      </c>
      <c r="D793" t="n">
        <v>0</v>
      </c>
      <c r="E793" t="n">
        <v>0</v>
      </c>
      <c r="F793" t="n">
        <v>0</v>
      </c>
      <c r="G793" t="n">
        <v>0</v>
      </c>
      <c r="H793" t="n">
        <v>1</v>
      </c>
      <c r="I793" t="n">
        <v>0</v>
      </c>
      <c r="J793" t="n">
        <v>0</v>
      </c>
      <c r="K793" t="n">
        <v>0</v>
      </c>
      <c r="L793" t="n">
        <v>0</v>
      </c>
      <c r="M793" t="n">
        <v>0</v>
      </c>
      <c r="N793" t="n">
        <v>0</v>
      </c>
      <c r="O793" t="n">
        <v>0</v>
      </c>
      <c r="P793" t="n">
        <v>0</v>
      </c>
      <c r="Q793" t="n">
        <v>0</v>
      </c>
      <c r="R793" t="n">
        <v>0</v>
      </c>
      <c r="S793" t="n">
        <v>0</v>
      </c>
      <c r="T793" t="n">
        <v>1</v>
      </c>
      <c r="U793" t="n">
        <v>0</v>
      </c>
      <c r="V793" t="n">
        <v>0</v>
      </c>
      <c r="W793" t="n">
        <v>0</v>
      </c>
      <c r="X793" t="n">
        <v>0</v>
      </c>
      <c r="Y793" t="n">
        <v>0</v>
      </c>
      <c r="Z793" t="n">
        <v>1</v>
      </c>
      <c r="AA793" t="n">
        <v>0</v>
      </c>
      <c r="AB793" t="n">
        <v>0</v>
      </c>
      <c r="AC793" t="n">
        <v>0</v>
      </c>
      <c r="AD793" t="n">
        <v>1</v>
      </c>
      <c r="AE793" t="n">
        <v>0</v>
      </c>
      <c r="AF793" t="n">
        <v>0</v>
      </c>
      <c r="AG793" t="n">
        <v>0</v>
      </c>
      <c r="AH793" t="n">
        <v>0</v>
      </c>
      <c r="AI793" t="n">
        <v>0</v>
      </c>
      <c r="AJ793" t="n">
        <v>0</v>
      </c>
      <c r="AK793" t="n">
        <v>1</v>
      </c>
      <c r="AL793" t="n">
        <v>0</v>
      </c>
      <c r="AM793" t="n">
        <v>0</v>
      </c>
      <c r="AN793" t="n">
        <v>0</v>
      </c>
      <c r="AO793" t="n">
        <v>0</v>
      </c>
      <c r="AP793" t="n">
        <v>0</v>
      </c>
      <c r="AQ793" t="n">
        <v>0</v>
      </c>
      <c r="AR793" t="n">
        <v>0</v>
      </c>
      <c r="AS793" t="n">
        <v>0</v>
      </c>
      <c r="AT793" t="n">
        <v>0</v>
      </c>
      <c r="AU793" s="63" t="n">
        <v>16</v>
      </c>
      <c r="AV793" s="64">
        <f>IFERROR(INDEX($B793:$AT793,1,'번호선택_참고표'!$C$55),0)+IFERROR(INDEX($B793:$AT793,1,'번호선택_참고표'!$D$55),0)+IFERROR(INDEX($B793:$AT793,1,'번호선택_참고표'!$E$55),0)+IFERROR(INDEX($B793:$AT793,1,'번호선택_참고표'!$F$55),0)+IFERROR(INDEX($B793:$AT793,1,'번호선택_참고표'!$G$55),0)+IFERROR(INDEX($B793:$AT793,1,'번호선택_참고표'!$H$55),0)</f>
        <v/>
      </c>
      <c r="AW793" s="64">
        <f>IF(OR('번호선택_참고표'!$C$55=$AU793,'번호선택_참고표'!$D$55=$AU793,'번호선택_참고표'!$E$55=$AU793,'번호선택_참고표'!$F$55=$AU793,'번호선택_참고표'!$G$55=$AU793,'번호선택_참고표'!$H$55=$AU793),1,0)</f>
        <v/>
      </c>
      <c r="AX793" s="64">
        <f>IF(AV793=6,6,IF(AND(AV793=5,AW793=1),5,IF(AND(AV793=5,AW793=0),4,IF(AV793=4,3,IF(AV793=3,2,0)))))</f>
        <v/>
      </c>
      <c r="AY793" s="64">
        <f>IF(AV793=6,"1등",IF(AND(AV793=5,AW793=1),"2등",IF(AND(AV793=5,AW793=0),"3등",IF(AV793=4,"4등",IF(AV793=3,"5등","-")))))</f>
        <v/>
      </c>
      <c r="AZ793" s="64">
        <f>AV793*10000+AW793*1000+ROW()</f>
        <v/>
      </c>
      <c r="BB793" s="63" t="inlineStr">
        <is>
          <t>2 7 19 25 29 36</t>
        </is>
      </c>
    </row>
    <row r="794">
      <c r="A794" s="64" t="n">
        <v>793</v>
      </c>
      <c r="B794" t="n">
        <v>0</v>
      </c>
      <c r="C794" t="n">
        <v>0</v>
      </c>
      <c r="D794" t="n">
        <v>0</v>
      </c>
      <c r="E794" t="n">
        <v>0</v>
      </c>
      <c r="F794" t="n">
        <v>0</v>
      </c>
      <c r="G794" t="n">
        <v>0</v>
      </c>
      <c r="H794" t="n">
        <v>0</v>
      </c>
      <c r="I794" t="n">
        <v>0</v>
      </c>
      <c r="J794" t="n">
        <v>0</v>
      </c>
      <c r="K794" t="n">
        <v>1</v>
      </c>
      <c r="L794" t="n">
        <v>0</v>
      </c>
      <c r="M794" t="n">
        <v>0</v>
      </c>
      <c r="N794" t="n">
        <v>0</v>
      </c>
      <c r="O794" t="n">
        <v>0</v>
      </c>
      <c r="P794" t="n">
        <v>1</v>
      </c>
      <c r="Q794" t="n">
        <v>0</v>
      </c>
      <c r="R794" t="n">
        <v>0</v>
      </c>
      <c r="S794" t="n">
        <v>0</v>
      </c>
      <c r="T794" t="n">
        <v>0</v>
      </c>
      <c r="U794" t="n">
        <v>0</v>
      </c>
      <c r="V794" t="n">
        <v>1</v>
      </c>
      <c r="W794" t="n">
        <v>0</v>
      </c>
      <c r="X794" t="n">
        <v>0</v>
      </c>
      <c r="Y794" t="n">
        <v>0</v>
      </c>
      <c r="Z794" t="n">
        <v>0</v>
      </c>
      <c r="AA794" t="n">
        <v>0</v>
      </c>
      <c r="AB794" t="n">
        <v>0</v>
      </c>
      <c r="AC794" t="n">
        <v>0</v>
      </c>
      <c r="AD794" t="n">
        <v>0</v>
      </c>
      <c r="AE794" t="n">
        <v>0</v>
      </c>
      <c r="AF794" t="n">
        <v>0</v>
      </c>
      <c r="AG794" t="n">
        <v>0</v>
      </c>
      <c r="AH794" t="n">
        <v>0</v>
      </c>
      <c r="AI794" t="n">
        <v>0</v>
      </c>
      <c r="AJ794" t="n">
        <v>1</v>
      </c>
      <c r="AK794" t="n">
        <v>0</v>
      </c>
      <c r="AL794" t="n">
        <v>0</v>
      </c>
      <c r="AM794" t="n">
        <v>1</v>
      </c>
      <c r="AN794" t="n">
        <v>0</v>
      </c>
      <c r="AO794" t="n">
        <v>0</v>
      </c>
      <c r="AP794" t="n">
        <v>0</v>
      </c>
      <c r="AQ794" t="n">
        <v>0</v>
      </c>
      <c r="AR794" t="n">
        <v>1</v>
      </c>
      <c r="AS794" t="n">
        <v>0</v>
      </c>
      <c r="AT794" t="n">
        <v>0</v>
      </c>
      <c r="AU794" s="63" t="n">
        <v>31</v>
      </c>
      <c r="AV794" s="64">
        <f>IFERROR(INDEX($B794:$AT794,1,'번호선택_참고표'!$C$55),0)+IFERROR(INDEX($B794:$AT794,1,'번호선택_참고표'!$D$55),0)+IFERROR(INDEX($B794:$AT794,1,'번호선택_참고표'!$E$55),0)+IFERROR(INDEX($B794:$AT794,1,'번호선택_참고표'!$F$55),0)+IFERROR(INDEX($B794:$AT794,1,'번호선택_참고표'!$G$55),0)+IFERROR(INDEX($B794:$AT794,1,'번호선택_참고표'!$H$55),0)</f>
        <v/>
      </c>
      <c r="AW794" s="64">
        <f>IF(OR('번호선택_참고표'!$C$55=$AU794,'번호선택_참고표'!$D$55=$AU794,'번호선택_참고표'!$E$55=$AU794,'번호선택_참고표'!$F$55=$AU794,'번호선택_참고표'!$G$55=$AU794,'번호선택_참고표'!$H$55=$AU794),1,0)</f>
        <v/>
      </c>
      <c r="AX794" s="64">
        <f>IF(AV794=6,6,IF(AND(AV794=5,AW794=1),5,IF(AND(AV794=5,AW794=0),4,IF(AV794=4,3,IF(AV794=3,2,0)))))</f>
        <v/>
      </c>
      <c r="AY794" s="64">
        <f>IF(AV794=6,"1등",IF(AND(AV794=5,AW794=1),"2등",IF(AND(AV794=5,AW794=0),"3등",IF(AV794=4,"4등",IF(AV794=3,"5등","-")))))</f>
        <v/>
      </c>
      <c r="AZ794" s="64">
        <f>AV794*10000+AW794*1000+ROW()</f>
        <v/>
      </c>
      <c r="BB794" s="63" t="inlineStr">
        <is>
          <t>10 15 21 35 38 43</t>
        </is>
      </c>
    </row>
    <row r="795">
      <c r="A795" s="64" t="n">
        <v>794</v>
      </c>
      <c r="B795" t="n">
        <v>0</v>
      </c>
      <c r="C795" t="n">
        <v>0</v>
      </c>
      <c r="D795" t="n">
        <v>0</v>
      </c>
      <c r="E795" t="n">
        <v>0</v>
      </c>
      <c r="F795" t="n">
        <v>0</v>
      </c>
      <c r="G795" t="n">
        <v>1</v>
      </c>
      <c r="H795" t="n">
        <v>1</v>
      </c>
      <c r="I795" t="n">
        <v>0</v>
      </c>
      <c r="J795" t="n">
        <v>0</v>
      </c>
      <c r="K795" t="n">
        <v>0</v>
      </c>
      <c r="L795" t="n">
        <v>0</v>
      </c>
      <c r="M795" t="n">
        <v>0</v>
      </c>
      <c r="N795" t="n">
        <v>0</v>
      </c>
      <c r="O795" t="n">
        <v>0</v>
      </c>
      <c r="P795" t="n">
        <v>0</v>
      </c>
      <c r="Q795" t="n">
        <v>0</v>
      </c>
      <c r="R795" t="n">
        <v>0</v>
      </c>
      <c r="S795" t="n">
        <v>1</v>
      </c>
      <c r="T795" t="n">
        <v>1</v>
      </c>
      <c r="U795" t="n">
        <v>0</v>
      </c>
      <c r="V795" t="n">
        <v>0</v>
      </c>
      <c r="W795" t="n">
        <v>0</v>
      </c>
      <c r="X795" t="n">
        <v>0</v>
      </c>
      <c r="Y795" t="n">
        <v>0</v>
      </c>
      <c r="Z795" t="n">
        <v>0</v>
      </c>
      <c r="AA795" t="n">
        <v>0</v>
      </c>
      <c r="AB795" t="n">
        <v>0</v>
      </c>
      <c r="AC795" t="n">
        <v>0</v>
      </c>
      <c r="AD795" t="n">
        <v>0</v>
      </c>
      <c r="AE795" t="n">
        <v>1</v>
      </c>
      <c r="AF795" t="n">
        <v>0</v>
      </c>
      <c r="AG795" t="n">
        <v>0</v>
      </c>
      <c r="AH795" t="n">
        <v>0</v>
      </c>
      <c r="AI795" t="n">
        <v>0</v>
      </c>
      <c r="AJ795" t="n">
        <v>0</v>
      </c>
      <c r="AK795" t="n">
        <v>0</v>
      </c>
      <c r="AL795" t="n">
        <v>0</v>
      </c>
      <c r="AM795" t="n">
        <v>1</v>
      </c>
      <c r="AN795" t="n">
        <v>0</v>
      </c>
      <c r="AO795" t="n">
        <v>0</v>
      </c>
      <c r="AP795" t="n">
        <v>0</v>
      </c>
      <c r="AQ795" t="n">
        <v>0</v>
      </c>
      <c r="AR795" t="n">
        <v>0</v>
      </c>
      <c r="AS795" t="n">
        <v>0</v>
      </c>
      <c r="AT795" t="n">
        <v>0</v>
      </c>
      <c r="AU795" s="63" t="n">
        <v>13</v>
      </c>
      <c r="AV795" s="64">
        <f>IFERROR(INDEX($B795:$AT795,1,'번호선택_참고표'!$C$55),0)+IFERROR(INDEX($B795:$AT795,1,'번호선택_참고표'!$D$55),0)+IFERROR(INDEX($B795:$AT795,1,'번호선택_참고표'!$E$55),0)+IFERROR(INDEX($B795:$AT795,1,'번호선택_참고표'!$F$55),0)+IFERROR(INDEX($B795:$AT795,1,'번호선택_참고표'!$G$55),0)+IFERROR(INDEX($B795:$AT795,1,'번호선택_참고표'!$H$55),0)</f>
        <v/>
      </c>
      <c r="AW795" s="64">
        <f>IF(OR('번호선택_참고표'!$C$55=$AU795,'번호선택_참고표'!$D$55=$AU795,'번호선택_참고표'!$E$55=$AU795,'번호선택_참고표'!$F$55=$AU795,'번호선택_참고표'!$G$55=$AU795,'번호선택_참고표'!$H$55=$AU795),1,0)</f>
        <v/>
      </c>
      <c r="AX795" s="64">
        <f>IF(AV795=6,6,IF(AND(AV795=5,AW795=1),5,IF(AND(AV795=5,AW795=0),4,IF(AV795=4,3,IF(AV795=3,2,0)))))</f>
        <v/>
      </c>
      <c r="AY795" s="64">
        <f>IF(AV795=6,"1등",IF(AND(AV795=5,AW795=1),"2등",IF(AND(AV795=5,AW795=0),"3등",IF(AV795=4,"4등",IF(AV795=3,"5등","-")))))</f>
        <v/>
      </c>
      <c r="AZ795" s="64">
        <f>AV795*10000+AW795*1000+ROW()</f>
        <v/>
      </c>
      <c r="BB795" s="63" t="inlineStr">
        <is>
          <t>6 7 18 19 30 38</t>
        </is>
      </c>
    </row>
    <row r="796">
      <c r="A796" s="64" t="n">
        <v>795</v>
      </c>
      <c r="B796" t="n">
        <v>0</v>
      </c>
      <c r="C796" t="n">
        <v>0</v>
      </c>
      <c r="D796" t="n">
        <v>1</v>
      </c>
      <c r="E796" t="n">
        <v>0</v>
      </c>
      <c r="F796" t="n">
        <v>0</v>
      </c>
      <c r="G796" t="n">
        <v>0</v>
      </c>
      <c r="H796" t="n">
        <v>0</v>
      </c>
      <c r="I796" t="n">
        <v>0</v>
      </c>
      <c r="J796" t="n">
        <v>0</v>
      </c>
      <c r="K796" t="n">
        <v>1</v>
      </c>
      <c r="L796" t="n">
        <v>0</v>
      </c>
      <c r="M796" t="n">
        <v>0</v>
      </c>
      <c r="N796" t="n">
        <v>1</v>
      </c>
      <c r="O796" t="n">
        <v>0</v>
      </c>
      <c r="P796" t="n">
        <v>0</v>
      </c>
      <c r="Q796" t="n">
        <v>0</v>
      </c>
      <c r="R796" t="n">
        <v>0</v>
      </c>
      <c r="S796" t="n">
        <v>0</v>
      </c>
      <c r="T796" t="n">
        <v>0</v>
      </c>
      <c r="U796" t="n">
        <v>0</v>
      </c>
      <c r="V796" t="n">
        <v>0</v>
      </c>
      <c r="W796" t="n">
        <v>0</v>
      </c>
      <c r="X796" t="n">
        <v>0</v>
      </c>
      <c r="Y796" t="n">
        <v>0</v>
      </c>
      <c r="Z796" t="n">
        <v>0</v>
      </c>
      <c r="AA796" t="n">
        <v>1</v>
      </c>
      <c r="AB796" t="n">
        <v>0</v>
      </c>
      <c r="AC796" t="n">
        <v>0</v>
      </c>
      <c r="AD796" t="n">
        <v>0</v>
      </c>
      <c r="AE796" t="n">
        <v>0</v>
      </c>
      <c r="AF796" t="n">
        <v>0</v>
      </c>
      <c r="AG796" t="n">
        <v>0</v>
      </c>
      <c r="AH796" t="n">
        <v>0</v>
      </c>
      <c r="AI796" t="n">
        <v>1</v>
      </c>
      <c r="AJ796" t="n">
        <v>0</v>
      </c>
      <c r="AK796" t="n">
        <v>0</v>
      </c>
      <c r="AL796" t="n">
        <v>0</v>
      </c>
      <c r="AM796" t="n">
        <v>1</v>
      </c>
      <c r="AN796" t="n">
        <v>0</v>
      </c>
      <c r="AO796" t="n">
        <v>0</v>
      </c>
      <c r="AP796" t="n">
        <v>0</v>
      </c>
      <c r="AQ796" t="n">
        <v>0</v>
      </c>
      <c r="AR796" t="n">
        <v>0</v>
      </c>
      <c r="AS796" t="n">
        <v>0</v>
      </c>
      <c r="AT796" t="n">
        <v>0</v>
      </c>
      <c r="AU796" s="63" t="n">
        <v>36</v>
      </c>
      <c r="AV796" s="64">
        <f>IFERROR(INDEX($B796:$AT796,1,'번호선택_참고표'!$C$55),0)+IFERROR(INDEX($B796:$AT796,1,'번호선택_참고표'!$D$55),0)+IFERROR(INDEX($B796:$AT796,1,'번호선택_참고표'!$E$55),0)+IFERROR(INDEX($B796:$AT796,1,'번호선택_참고표'!$F$55),0)+IFERROR(INDEX($B796:$AT796,1,'번호선택_참고표'!$G$55),0)+IFERROR(INDEX($B796:$AT796,1,'번호선택_참고표'!$H$55),0)</f>
        <v/>
      </c>
      <c r="AW796" s="64">
        <f>IF(OR('번호선택_참고표'!$C$55=$AU796,'번호선택_참고표'!$D$55=$AU796,'번호선택_참고표'!$E$55=$AU796,'번호선택_참고표'!$F$55=$AU796,'번호선택_참고표'!$G$55=$AU796,'번호선택_참고표'!$H$55=$AU796),1,0)</f>
        <v/>
      </c>
      <c r="AX796" s="64">
        <f>IF(AV796=6,6,IF(AND(AV796=5,AW796=1),5,IF(AND(AV796=5,AW796=0),4,IF(AV796=4,3,IF(AV796=3,2,0)))))</f>
        <v/>
      </c>
      <c r="AY796" s="64">
        <f>IF(AV796=6,"1등",IF(AND(AV796=5,AW796=1),"2등",IF(AND(AV796=5,AW796=0),"3등",IF(AV796=4,"4등",IF(AV796=3,"5등","-")))))</f>
        <v/>
      </c>
      <c r="AZ796" s="64">
        <f>AV796*10000+AW796*1000+ROW()</f>
        <v/>
      </c>
      <c r="BB796" s="63" t="inlineStr">
        <is>
          <t>3 10 13 26 34 38</t>
        </is>
      </c>
    </row>
    <row r="797">
      <c r="A797" s="64" t="n">
        <v>796</v>
      </c>
      <c r="B797" t="n">
        <v>1</v>
      </c>
      <c r="C797" t="n">
        <v>0</v>
      </c>
      <c r="D797" t="n">
        <v>0</v>
      </c>
      <c r="E797" t="n">
        <v>0</v>
      </c>
      <c r="F797" t="n">
        <v>0</v>
      </c>
      <c r="G797" t="n">
        <v>0</v>
      </c>
      <c r="H797" t="n">
        <v>0</v>
      </c>
      <c r="I797" t="n">
        <v>0</v>
      </c>
      <c r="J797" t="n">
        <v>0</v>
      </c>
      <c r="K797" t="n">
        <v>0</v>
      </c>
      <c r="L797" t="n">
        <v>0</v>
      </c>
      <c r="M797" t="n">
        <v>0</v>
      </c>
      <c r="N797" t="n">
        <v>0</v>
      </c>
      <c r="O797" t="n">
        <v>0</v>
      </c>
      <c r="P797" t="n">
        <v>0</v>
      </c>
      <c r="Q797" t="n">
        <v>0</v>
      </c>
      <c r="R797" t="n">
        <v>0</v>
      </c>
      <c r="S797" t="n">
        <v>0</v>
      </c>
      <c r="T797" t="n">
        <v>0</v>
      </c>
      <c r="U797" t="n">
        <v>0</v>
      </c>
      <c r="V797" t="n">
        <v>1</v>
      </c>
      <c r="W797" t="n">
        <v>0</v>
      </c>
      <c r="X797" t="n">
        <v>0</v>
      </c>
      <c r="Y797" t="n">
        <v>0</v>
      </c>
      <c r="Z797" t="n">
        <v>0</v>
      </c>
      <c r="AA797" t="n">
        <v>1</v>
      </c>
      <c r="AB797" t="n">
        <v>0</v>
      </c>
      <c r="AC797" t="n">
        <v>0</v>
      </c>
      <c r="AD797" t="n">
        <v>0</v>
      </c>
      <c r="AE797" t="n">
        <v>0</v>
      </c>
      <c r="AF797" t="n">
        <v>0</v>
      </c>
      <c r="AG797" t="n">
        <v>0</v>
      </c>
      <c r="AH797" t="n">
        <v>0</v>
      </c>
      <c r="AI797" t="n">
        <v>0</v>
      </c>
      <c r="AJ797" t="n">
        <v>0</v>
      </c>
      <c r="AK797" t="n">
        <v>1</v>
      </c>
      <c r="AL797" t="n">
        <v>0</v>
      </c>
      <c r="AM797" t="n">
        <v>0</v>
      </c>
      <c r="AN797" t="n">
        <v>0</v>
      </c>
      <c r="AO797" t="n">
        <v>1</v>
      </c>
      <c r="AP797" t="n">
        <v>1</v>
      </c>
      <c r="AQ797" t="n">
        <v>0</v>
      </c>
      <c r="AR797" t="n">
        <v>0</v>
      </c>
      <c r="AS797" t="n">
        <v>0</v>
      </c>
      <c r="AT797" t="n">
        <v>0</v>
      </c>
      <c r="AU797" s="63" t="n">
        <v>5</v>
      </c>
      <c r="AV797" s="64">
        <f>IFERROR(INDEX($B797:$AT797,1,'번호선택_참고표'!$C$55),0)+IFERROR(INDEX($B797:$AT797,1,'번호선택_참고표'!$D$55),0)+IFERROR(INDEX($B797:$AT797,1,'번호선택_참고표'!$E$55),0)+IFERROR(INDEX($B797:$AT797,1,'번호선택_참고표'!$F$55),0)+IFERROR(INDEX($B797:$AT797,1,'번호선택_참고표'!$G$55),0)+IFERROR(INDEX($B797:$AT797,1,'번호선택_참고표'!$H$55),0)</f>
        <v/>
      </c>
      <c r="AW797" s="64">
        <f>IF(OR('번호선택_참고표'!$C$55=$AU797,'번호선택_참고표'!$D$55=$AU797,'번호선택_참고표'!$E$55=$AU797,'번호선택_참고표'!$F$55=$AU797,'번호선택_참고표'!$G$55=$AU797,'번호선택_참고표'!$H$55=$AU797),1,0)</f>
        <v/>
      </c>
      <c r="AX797" s="64">
        <f>IF(AV797=6,6,IF(AND(AV797=5,AW797=1),5,IF(AND(AV797=5,AW797=0),4,IF(AV797=4,3,IF(AV797=3,2,0)))))</f>
        <v/>
      </c>
      <c r="AY797" s="64">
        <f>IF(AV797=6,"1등",IF(AND(AV797=5,AW797=1),"2등",IF(AND(AV797=5,AW797=0),"3등",IF(AV797=4,"4등",IF(AV797=3,"5등","-")))))</f>
        <v/>
      </c>
      <c r="AZ797" s="64">
        <f>AV797*10000+AW797*1000+ROW()</f>
        <v/>
      </c>
      <c r="BB797" s="63" t="inlineStr">
        <is>
          <t>1 21 26 36 40 41</t>
        </is>
      </c>
    </row>
    <row r="798">
      <c r="A798" s="64" t="n">
        <v>797</v>
      </c>
      <c r="B798" t="n">
        <v>0</v>
      </c>
      <c r="C798" t="n">
        <v>0</v>
      </c>
      <c r="D798" t="n">
        <v>0</v>
      </c>
      <c r="E798" t="n">
        <v>0</v>
      </c>
      <c r="F798" t="n">
        <v>1</v>
      </c>
      <c r="G798" t="n">
        <v>0</v>
      </c>
      <c r="H798" t="n">
        <v>0</v>
      </c>
      <c r="I798" t="n">
        <v>0</v>
      </c>
      <c r="J798" t="n">
        <v>0</v>
      </c>
      <c r="K798" t="n">
        <v>0</v>
      </c>
      <c r="L798" t="n">
        <v>0</v>
      </c>
      <c r="M798" t="n">
        <v>0</v>
      </c>
      <c r="N798" t="n">
        <v>0</v>
      </c>
      <c r="O798" t="n">
        <v>0</v>
      </c>
      <c r="P798" t="n">
        <v>0</v>
      </c>
      <c r="Q798" t="n">
        <v>0</v>
      </c>
      <c r="R798" t="n">
        <v>0</v>
      </c>
      <c r="S798" t="n">
        <v>0</v>
      </c>
      <c r="T798" t="n">
        <v>0</v>
      </c>
      <c r="U798" t="n">
        <v>0</v>
      </c>
      <c r="V798" t="n">
        <v>0</v>
      </c>
      <c r="W798" t="n">
        <v>1</v>
      </c>
      <c r="X798" t="n">
        <v>0</v>
      </c>
      <c r="Y798" t="n">
        <v>0</v>
      </c>
      <c r="Z798" t="n">
        <v>0</v>
      </c>
      <c r="AA798" t="n">
        <v>0</v>
      </c>
      <c r="AB798" t="n">
        <v>0</v>
      </c>
      <c r="AC798" t="n">
        <v>0</v>
      </c>
      <c r="AD798" t="n">
        <v>0</v>
      </c>
      <c r="AE798" t="n">
        <v>0</v>
      </c>
      <c r="AF798" t="n">
        <v>1</v>
      </c>
      <c r="AG798" t="n">
        <v>1</v>
      </c>
      <c r="AH798" t="n">
        <v>0</v>
      </c>
      <c r="AI798" t="n">
        <v>0</v>
      </c>
      <c r="AJ798" t="n">
        <v>0</v>
      </c>
      <c r="AK798" t="n">
        <v>0</v>
      </c>
      <c r="AL798" t="n">
        <v>0</v>
      </c>
      <c r="AM798" t="n">
        <v>0</v>
      </c>
      <c r="AN798" t="n">
        <v>1</v>
      </c>
      <c r="AO798" t="n">
        <v>0</v>
      </c>
      <c r="AP798" t="n">
        <v>0</v>
      </c>
      <c r="AQ798" t="n">
        <v>0</v>
      </c>
      <c r="AR798" t="n">
        <v>0</v>
      </c>
      <c r="AS798" t="n">
        <v>0</v>
      </c>
      <c r="AT798" t="n">
        <v>1</v>
      </c>
      <c r="AU798" s="63" t="n">
        <v>36</v>
      </c>
      <c r="AV798" s="64">
        <f>IFERROR(INDEX($B798:$AT798,1,'번호선택_참고표'!$C$55),0)+IFERROR(INDEX($B798:$AT798,1,'번호선택_참고표'!$D$55),0)+IFERROR(INDEX($B798:$AT798,1,'번호선택_참고표'!$E$55),0)+IFERROR(INDEX($B798:$AT798,1,'번호선택_참고표'!$F$55),0)+IFERROR(INDEX($B798:$AT798,1,'번호선택_참고표'!$G$55),0)+IFERROR(INDEX($B798:$AT798,1,'번호선택_참고표'!$H$55),0)</f>
        <v/>
      </c>
      <c r="AW798" s="64">
        <f>IF(OR('번호선택_참고표'!$C$55=$AU798,'번호선택_참고표'!$D$55=$AU798,'번호선택_참고표'!$E$55=$AU798,'번호선택_참고표'!$F$55=$AU798,'번호선택_참고표'!$G$55=$AU798,'번호선택_참고표'!$H$55=$AU798),1,0)</f>
        <v/>
      </c>
      <c r="AX798" s="64">
        <f>IF(AV798=6,6,IF(AND(AV798=5,AW798=1),5,IF(AND(AV798=5,AW798=0),4,IF(AV798=4,3,IF(AV798=3,2,0)))))</f>
        <v/>
      </c>
      <c r="AY798" s="64">
        <f>IF(AV798=6,"1등",IF(AND(AV798=5,AW798=1),"2등",IF(AND(AV798=5,AW798=0),"3등",IF(AV798=4,"4등",IF(AV798=3,"5등","-")))))</f>
        <v/>
      </c>
      <c r="AZ798" s="64">
        <f>AV798*10000+AW798*1000+ROW()</f>
        <v/>
      </c>
      <c r="BB798" s="63" t="inlineStr">
        <is>
          <t>5 22 31 32 39 45</t>
        </is>
      </c>
    </row>
    <row r="799">
      <c r="A799" s="64" t="n">
        <v>798</v>
      </c>
      <c r="B799" t="n">
        <v>0</v>
      </c>
      <c r="C799" t="n">
        <v>1</v>
      </c>
      <c r="D799" t="n">
        <v>0</v>
      </c>
      <c r="E799" t="n">
        <v>0</v>
      </c>
      <c r="F799" t="n">
        <v>0</v>
      </c>
      <c r="G799" t="n">
        <v>0</v>
      </c>
      <c r="H799" t="n">
        <v>0</v>
      </c>
      <c r="I799" t="n">
        <v>0</v>
      </c>
      <c r="J799" t="n">
        <v>0</v>
      </c>
      <c r="K799" t="n">
        <v>1</v>
      </c>
      <c r="L799" t="n">
        <v>0</v>
      </c>
      <c r="M799" t="n">
        <v>0</v>
      </c>
      <c r="N799" t="n">
        <v>0</v>
      </c>
      <c r="O799" t="n">
        <v>1</v>
      </c>
      <c r="P799" t="n">
        <v>0</v>
      </c>
      <c r="Q799" t="n">
        <v>0</v>
      </c>
      <c r="R799" t="n">
        <v>0</v>
      </c>
      <c r="S799" t="n">
        <v>0</v>
      </c>
      <c r="T799" t="n">
        <v>0</v>
      </c>
      <c r="U799" t="n">
        <v>0</v>
      </c>
      <c r="V799" t="n">
        <v>0</v>
      </c>
      <c r="W799" t="n">
        <v>1</v>
      </c>
      <c r="X799" t="n">
        <v>0</v>
      </c>
      <c r="Y799" t="n">
        <v>0</v>
      </c>
      <c r="Z799" t="n">
        <v>0</v>
      </c>
      <c r="AA799" t="n">
        <v>0</v>
      </c>
      <c r="AB799" t="n">
        <v>0</v>
      </c>
      <c r="AC799" t="n">
        <v>0</v>
      </c>
      <c r="AD799" t="n">
        <v>0</v>
      </c>
      <c r="AE799" t="n">
        <v>0</v>
      </c>
      <c r="AF799" t="n">
        <v>0</v>
      </c>
      <c r="AG799" t="n">
        <v>1</v>
      </c>
      <c r="AH799" t="n">
        <v>0</v>
      </c>
      <c r="AI799" t="n">
        <v>0</v>
      </c>
      <c r="AJ799" t="n">
        <v>0</v>
      </c>
      <c r="AK799" t="n">
        <v>1</v>
      </c>
      <c r="AL799" t="n">
        <v>0</v>
      </c>
      <c r="AM799" t="n">
        <v>0</v>
      </c>
      <c r="AN799" t="n">
        <v>0</v>
      </c>
      <c r="AO799" t="n">
        <v>0</v>
      </c>
      <c r="AP799" t="n">
        <v>0</v>
      </c>
      <c r="AQ799" t="n">
        <v>0</v>
      </c>
      <c r="AR799" t="n">
        <v>0</v>
      </c>
      <c r="AS799" t="n">
        <v>0</v>
      </c>
      <c r="AT799" t="n">
        <v>0</v>
      </c>
      <c r="AU799" s="63" t="n">
        <v>41</v>
      </c>
      <c r="AV799" s="64">
        <f>IFERROR(INDEX($B799:$AT799,1,'번호선택_참고표'!$C$55),0)+IFERROR(INDEX($B799:$AT799,1,'번호선택_참고표'!$D$55),0)+IFERROR(INDEX($B799:$AT799,1,'번호선택_참고표'!$E$55),0)+IFERROR(INDEX($B799:$AT799,1,'번호선택_참고표'!$F$55),0)+IFERROR(INDEX($B799:$AT799,1,'번호선택_참고표'!$G$55),0)+IFERROR(INDEX($B799:$AT799,1,'번호선택_참고표'!$H$55),0)</f>
        <v/>
      </c>
      <c r="AW799" s="64">
        <f>IF(OR('번호선택_참고표'!$C$55=$AU799,'번호선택_참고표'!$D$55=$AU799,'번호선택_참고표'!$E$55=$AU799,'번호선택_참고표'!$F$55=$AU799,'번호선택_참고표'!$G$55=$AU799,'번호선택_참고표'!$H$55=$AU799),1,0)</f>
        <v/>
      </c>
      <c r="AX799" s="64">
        <f>IF(AV799=6,6,IF(AND(AV799=5,AW799=1),5,IF(AND(AV799=5,AW799=0),4,IF(AV799=4,3,IF(AV799=3,2,0)))))</f>
        <v/>
      </c>
      <c r="AY799" s="64">
        <f>IF(AV799=6,"1등",IF(AND(AV799=5,AW799=1),"2등",IF(AND(AV799=5,AW799=0),"3등",IF(AV799=4,"4등",IF(AV799=3,"5등","-")))))</f>
        <v/>
      </c>
      <c r="AZ799" s="64">
        <f>AV799*10000+AW799*1000+ROW()</f>
        <v/>
      </c>
      <c r="BB799" s="63" t="inlineStr">
        <is>
          <t>2 10 14 22 32 36</t>
        </is>
      </c>
    </row>
    <row r="800">
      <c r="A800" s="64" t="n">
        <v>799</v>
      </c>
      <c r="B800" t="n">
        <v>0</v>
      </c>
      <c r="C800" t="n">
        <v>0</v>
      </c>
      <c r="D800" t="n">
        <v>0</v>
      </c>
      <c r="E800" t="n">
        <v>0</v>
      </c>
      <c r="F800" t="n">
        <v>0</v>
      </c>
      <c r="G800" t="n">
        <v>0</v>
      </c>
      <c r="H800" t="n">
        <v>0</v>
      </c>
      <c r="I800" t="n">
        <v>0</v>
      </c>
      <c r="J800" t="n">
        <v>0</v>
      </c>
      <c r="K800" t="n">
        <v>0</v>
      </c>
      <c r="L800" t="n">
        <v>0</v>
      </c>
      <c r="M800" t="n">
        <v>1</v>
      </c>
      <c r="N800" t="n">
        <v>0</v>
      </c>
      <c r="O800" t="n">
        <v>0</v>
      </c>
      <c r="P800" t="n">
        <v>0</v>
      </c>
      <c r="Q800" t="n">
        <v>0</v>
      </c>
      <c r="R800" t="n">
        <v>1</v>
      </c>
      <c r="S800" t="n">
        <v>0</v>
      </c>
      <c r="T800" t="n">
        <v>0</v>
      </c>
      <c r="U800" t="n">
        <v>0</v>
      </c>
      <c r="V800" t="n">
        <v>0</v>
      </c>
      <c r="W800" t="n">
        <v>0</v>
      </c>
      <c r="X800" t="n">
        <v>1</v>
      </c>
      <c r="Y800" t="n">
        <v>0</v>
      </c>
      <c r="Z800" t="n">
        <v>0</v>
      </c>
      <c r="AA800" t="n">
        <v>0</v>
      </c>
      <c r="AB800" t="n">
        <v>0</v>
      </c>
      <c r="AC800" t="n">
        <v>0</v>
      </c>
      <c r="AD800" t="n">
        <v>0</v>
      </c>
      <c r="AE800" t="n">
        <v>0</v>
      </c>
      <c r="AF800" t="n">
        <v>0</v>
      </c>
      <c r="AG800" t="n">
        <v>0</v>
      </c>
      <c r="AH800" t="n">
        <v>0</v>
      </c>
      <c r="AI800" t="n">
        <v>1</v>
      </c>
      <c r="AJ800" t="n">
        <v>0</v>
      </c>
      <c r="AK800" t="n">
        <v>0</v>
      </c>
      <c r="AL800" t="n">
        <v>0</v>
      </c>
      <c r="AM800" t="n">
        <v>0</v>
      </c>
      <c r="AN800" t="n">
        <v>0</v>
      </c>
      <c r="AO800" t="n">
        <v>0</v>
      </c>
      <c r="AP800" t="n">
        <v>0</v>
      </c>
      <c r="AQ800" t="n">
        <v>1</v>
      </c>
      <c r="AR800" t="n">
        <v>0</v>
      </c>
      <c r="AS800" t="n">
        <v>0</v>
      </c>
      <c r="AT800" t="n">
        <v>1</v>
      </c>
      <c r="AU800" s="63" t="n">
        <v>33</v>
      </c>
      <c r="AV800" s="64">
        <f>IFERROR(INDEX($B800:$AT800,1,'번호선택_참고표'!$C$55),0)+IFERROR(INDEX($B800:$AT800,1,'번호선택_참고표'!$D$55),0)+IFERROR(INDEX($B800:$AT800,1,'번호선택_참고표'!$E$55),0)+IFERROR(INDEX($B800:$AT800,1,'번호선택_참고표'!$F$55),0)+IFERROR(INDEX($B800:$AT800,1,'번호선택_참고표'!$G$55),0)+IFERROR(INDEX($B800:$AT800,1,'번호선택_참고표'!$H$55),0)</f>
        <v/>
      </c>
      <c r="AW800" s="64">
        <f>IF(OR('번호선택_참고표'!$C$55=$AU800,'번호선택_참고표'!$D$55=$AU800,'번호선택_참고표'!$E$55=$AU800,'번호선택_참고표'!$F$55=$AU800,'번호선택_참고표'!$G$55=$AU800,'번호선택_참고표'!$H$55=$AU800),1,0)</f>
        <v/>
      </c>
      <c r="AX800" s="64">
        <f>IF(AV800=6,6,IF(AND(AV800=5,AW800=1),5,IF(AND(AV800=5,AW800=0),4,IF(AV800=4,3,IF(AV800=3,2,0)))))</f>
        <v/>
      </c>
      <c r="AY800" s="64">
        <f>IF(AV800=6,"1등",IF(AND(AV800=5,AW800=1),"2등",IF(AND(AV800=5,AW800=0),"3등",IF(AV800=4,"4등",IF(AV800=3,"5등","-")))))</f>
        <v/>
      </c>
      <c r="AZ800" s="64">
        <f>AV800*10000+AW800*1000+ROW()</f>
        <v/>
      </c>
      <c r="BB800" s="63" t="inlineStr">
        <is>
          <t>12 17 23 34 42 45</t>
        </is>
      </c>
    </row>
    <row r="801">
      <c r="A801" s="64" t="n">
        <v>800</v>
      </c>
      <c r="B801" t="n">
        <v>1</v>
      </c>
      <c r="C801" t="n">
        <v>0</v>
      </c>
      <c r="D801" t="n">
        <v>0</v>
      </c>
      <c r="E801" t="n">
        <v>1</v>
      </c>
      <c r="F801" t="n">
        <v>0</v>
      </c>
      <c r="G801" t="n">
        <v>0</v>
      </c>
      <c r="H801" t="n">
        <v>0</v>
      </c>
      <c r="I801" t="n">
        <v>0</v>
      </c>
      <c r="J801" t="n">
        <v>0</v>
      </c>
      <c r="K801" t="n">
        <v>1</v>
      </c>
      <c r="L801" t="n">
        <v>0</v>
      </c>
      <c r="M801" t="n">
        <v>1</v>
      </c>
      <c r="N801" t="n">
        <v>0</v>
      </c>
      <c r="O801" t="n">
        <v>0</v>
      </c>
      <c r="P801" t="n">
        <v>0</v>
      </c>
      <c r="Q801" t="n">
        <v>0</v>
      </c>
      <c r="R801" t="n">
        <v>0</v>
      </c>
      <c r="S801" t="n">
        <v>0</v>
      </c>
      <c r="T801" t="n">
        <v>0</v>
      </c>
      <c r="U801" t="n">
        <v>0</v>
      </c>
      <c r="V801" t="n">
        <v>0</v>
      </c>
      <c r="W801" t="n">
        <v>0</v>
      </c>
      <c r="X801" t="n">
        <v>0</v>
      </c>
      <c r="Y801" t="n">
        <v>0</v>
      </c>
      <c r="Z801" t="n">
        <v>0</v>
      </c>
      <c r="AA801" t="n">
        <v>0</v>
      </c>
      <c r="AB801" t="n">
        <v>0</v>
      </c>
      <c r="AC801" t="n">
        <v>1</v>
      </c>
      <c r="AD801" t="n">
        <v>0</v>
      </c>
      <c r="AE801" t="n">
        <v>0</v>
      </c>
      <c r="AF801" t="n">
        <v>0</v>
      </c>
      <c r="AG801" t="n">
        <v>0</v>
      </c>
      <c r="AH801" t="n">
        <v>0</v>
      </c>
      <c r="AI801" t="n">
        <v>0</v>
      </c>
      <c r="AJ801" t="n">
        <v>0</v>
      </c>
      <c r="AK801" t="n">
        <v>0</v>
      </c>
      <c r="AL801" t="n">
        <v>0</v>
      </c>
      <c r="AM801" t="n">
        <v>0</v>
      </c>
      <c r="AN801" t="n">
        <v>0</v>
      </c>
      <c r="AO801" t="n">
        <v>0</v>
      </c>
      <c r="AP801" t="n">
        <v>0</v>
      </c>
      <c r="AQ801" t="n">
        <v>0</v>
      </c>
      <c r="AR801" t="n">
        <v>0</v>
      </c>
      <c r="AS801" t="n">
        <v>0</v>
      </c>
      <c r="AT801" t="n">
        <v>1</v>
      </c>
      <c r="AU801" s="63" t="n">
        <v>26</v>
      </c>
      <c r="AV801" s="64">
        <f>IFERROR(INDEX($B801:$AT801,1,'번호선택_참고표'!$C$55),0)+IFERROR(INDEX($B801:$AT801,1,'번호선택_참고표'!$D$55),0)+IFERROR(INDEX($B801:$AT801,1,'번호선택_참고표'!$E$55),0)+IFERROR(INDEX($B801:$AT801,1,'번호선택_참고표'!$F$55),0)+IFERROR(INDEX($B801:$AT801,1,'번호선택_참고표'!$G$55),0)+IFERROR(INDEX($B801:$AT801,1,'번호선택_참고표'!$H$55),0)</f>
        <v/>
      </c>
      <c r="AW801" s="64">
        <f>IF(OR('번호선택_참고표'!$C$55=$AU801,'번호선택_참고표'!$D$55=$AU801,'번호선택_참고표'!$E$55=$AU801,'번호선택_참고표'!$F$55=$AU801,'번호선택_참고표'!$G$55=$AU801,'번호선택_참고표'!$H$55=$AU801),1,0)</f>
        <v/>
      </c>
      <c r="AX801" s="64">
        <f>IF(AV801=6,6,IF(AND(AV801=5,AW801=1),5,IF(AND(AV801=5,AW801=0),4,IF(AV801=4,3,IF(AV801=3,2,0)))))</f>
        <v/>
      </c>
      <c r="AY801" s="64">
        <f>IF(AV801=6,"1등",IF(AND(AV801=5,AW801=1),"2등",IF(AND(AV801=5,AW801=0),"3등",IF(AV801=4,"4등",IF(AV801=3,"5등","-")))))</f>
        <v/>
      </c>
      <c r="AZ801" s="64">
        <f>AV801*10000+AW801*1000+ROW()</f>
        <v/>
      </c>
      <c r="BB801" s="63" t="inlineStr">
        <is>
          <t>1 4 10 12 28 45</t>
        </is>
      </c>
    </row>
    <row r="802">
      <c r="A802" s="64" t="n">
        <v>801</v>
      </c>
      <c r="B802" t="n">
        <v>0</v>
      </c>
      <c r="C802" t="n">
        <v>0</v>
      </c>
      <c r="D802" t="n">
        <v>0</v>
      </c>
      <c r="E802" t="n">
        <v>0</v>
      </c>
      <c r="F802" t="n">
        <v>0</v>
      </c>
      <c r="G802" t="n">
        <v>0</v>
      </c>
      <c r="H802" t="n">
        <v>0</v>
      </c>
      <c r="I802" t="n">
        <v>0</v>
      </c>
      <c r="J802" t="n">
        <v>0</v>
      </c>
      <c r="K802" t="n">
        <v>0</v>
      </c>
      <c r="L802" t="n">
        <v>0</v>
      </c>
      <c r="M802" t="n">
        <v>0</v>
      </c>
      <c r="N802" t="n">
        <v>0</v>
      </c>
      <c r="O802" t="n">
        <v>0</v>
      </c>
      <c r="P802" t="n">
        <v>0</v>
      </c>
      <c r="Q802" t="n">
        <v>0</v>
      </c>
      <c r="R802" t="n">
        <v>1</v>
      </c>
      <c r="S802" t="n">
        <v>0</v>
      </c>
      <c r="T802" t="n">
        <v>0</v>
      </c>
      <c r="U802" t="n">
        <v>0</v>
      </c>
      <c r="V802" t="n">
        <v>0</v>
      </c>
      <c r="W802" t="n">
        <v>0</v>
      </c>
      <c r="X802" t="n">
        <v>0</v>
      </c>
      <c r="Y802" t="n">
        <v>0</v>
      </c>
      <c r="Z802" t="n">
        <v>1</v>
      </c>
      <c r="AA802" t="n">
        <v>0</v>
      </c>
      <c r="AB802" t="n">
        <v>0</v>
      </c>
      <c r="AC802" t="n">
        <v>1</v>
      </c>
      <c r="AD802" t="n">
        <v>0</v>
      </c>
      <c r="AE802" t="n">
        <v>0</v>
      </c>
      <c r="AF802" t="n">
        <v>0</v>
      </c>
      <c r="AG802" t="n">
        <v>0</v>
      </c>
      <c r="AH802" t="n">
        <v>0</v>
      </c>
      <c r="AI802" t="n">
        <v>0</v>
      </c>
      <c r="AJ802" t="n">
        <v>0</v>
      </c>
      <c r="AK802" t="n">
        <v>0</v>
      </c>
      <c r="AL802" t="n">
        <v>1</v>
      </c>
      <c r="AM802" t="n">
        <v>0</v>
      </c>
      <c r="AN802" t="n">
        <v>0</v>
      </c>
      <c r="AO802" t="n">
        <v>0</v>
      </c>
      <c r="AP802" t="n">
        <v>0</v>
      </c>
      <c r="AQ802" t="n">
        <v>0</v>
      </c>
      <c r="AR802" t="n">
        <v>1</v>
      </c>
      <c r="AS802" t="n">
        <v>1</v>
      </c>
      <c r="AT802" t="n">
        <v>0</v>
      </c>
      <c r="AU802" s="63" t="n">
        <v>2</v>
      </c>
      <c r="AV802" s="64">
        <f>IFERROR(INDEX($B802:$AT802,1,'번호선택_참고표'!$C$55),0)+IFERROR(INDEX($B802:$AT802,1,'번호선택_참고표'!$D$55),0)+IFERROR(INDEX($B802:$AT802,1,'번호선택_참고표'!$E$55),0)+IFERROR(INDEX($B802:$AT802,1,'번호선택_참고표'!$F$55),0)+IFERROR(INDEX($B802:$AT802,1,'번호선택_참고표'!$G$55),0)+IFERROR(INDEX($B802:$AT802,1,'번호선택_참고표'!$H$55),0)</f>
        <v/>
      </c>
      <c r="AW802" s="64">
        <f>IF(OR('번호선택_참고표'!$C$55=$AU802,'번호선택_참고표'!$D$55=$AU802,'번호선택_참고표'!$E$55=$AU802,'번호선택_참고표'!$F$55=$AU802,'번호선택_참고표'!$G$55=$AU802,'번호선택_참고표'!$H$55=$AU802),1,0)</f>
        <v/>
      </c>
      <c r="AX802" s="64">
        <f>IF(AV802=6,6,IF(AND(AV802=5,AW802=1),5,IF(AND(AV802=5,AW802=0),4,IF(AV802=4,3,IF(AV802=3,2,0)))))</f>
        <v/>
      </c>
      <c r="AY802" s="64">
        <f>IF(AV802=6,"1등",IF(AND(AV802=5,AW802=1),"2등",IF(AND(AV802=5,AW802=0),"3등",IF(AV802=4,"4등",IF(AV802=3,"5등","-")))))</f>
        <v/>
      </c>
      <c r="AZ802" s="64">
        <f>AV802*10000+AW802*1000+ROW()</f>
        <v/>
      </c>
      <c r="BB802" s="63" t="inlineStr">
        <is>
          <t>17 25 28 37 43 44</t>
        </is>
      </c>
    </row>
    <row r="803">
      <c r="A803" s="64" t="n">
        <v>802</v>
      </c>
      <c r="B803" t="n">
        <v>0</v>
      </c>
      <c r="C803" t="n">
        <v>0</v>
      </c>
      <c r="D803" t="n">
        <v>0</v>
      </c>
      <c r="E803" t="n">
        <v>0</v>
      </c>
      <c r="F803" t="n">
        <v>0</v>
      </c>
      <c r="G803" t="n">
        <v>0</v>
      </c>
      <c r="H803" t="n">
        <v>0</v>
      </c>
      <c r="I803" t="n">
        <v>0</v>
      </c>
      <c r="J803" t="n">
        <v>0</v>
      </c>
      <c r="K803" t="n">
        <v>1</v>
      </c>
      <c r="L803" t="n">
        <v>1</v>
      </c>
      <c r="M803" t="n">
        <v>1</v>
      </c>
      <c r="N803" t="n">
        <v>0</v>
      </c>
      <c r="O803" t="n">
        <v>0</v>
      </c>
      <c r="P803" t="n">
        <v>0</v>
      </c>
      <c r="Q803" t="n">
        <v>0</v>
      </c>
      <c r="R803" t="n">
        <v>0</v>
      </c>
      <c r="S803" t="n">
        <v>1</v>
      </c>
      <c r="T803" t="n">
        <v>0</v>
      </c>
      <c r="U803" t="n">
        <v>0</v>
      </c>
      <c r="V803" t="n">
        <v>0</v>
      </c>
      <c r="W803" t="n">
        <v>0</v>
      </c>
      <c r="X803" t="n">
        <v>0</v>
      </c>
      <c r="Y803" t="n">
        <v>1</v>
      </c>
      <c r="Z803" t="n">
        <v>0</v>
      </c>
      <c r="AA803" t="n">
        <v>0</v>
      </c>
      <c r="AB803" t="n">
        <v>0</v>
      </c>
      <c r="AC803" t="n">
        <v>0</v>
      </c>
      <c r="AD803" t="n">
        <v>0</v>
      </c>
      <c r="AE803" t="n">
        <v>0</v>
      </c>
      <c r="AF803" t="n">
        <v>0</v>
      </c>
      <c r="AG803" t="n">
        <v>0</v>
      </c>
      <c r="AH803" t="n">
        <v>0</v>
      </c>
      <c r="AI803" t="n">
        <v>0</v>
      </c>
      <c r="AJ803" t="n">
        <v>0</v>
      </c>
      <c r="AK803" t="n">
        <v>0</v>
      </c>
      <c r="AL803" t="n">
        <v>0</v>
      </c>
      <c r="AM803" t="n">
        <v>0</v>
      </c>
      <c r="AN803" t="n">
        <v>0</v>
      </c>
      <c r="AO803" t="n">
        <v>0</v>
      </c>
      <c r="AP803" t="n">
        <v>0</v>
      </c>
      <c r="AQ803" t="n">
        <v>1</v>
      </c>
      <c r="AR803" t="n">
        <v>0</v>
      </c>
      <c r="AS803" t="n">
        <v>0</v>
      </c>
      <c r="AT803" t="n">
        <v>0</v>
      </c>
      <c r="AU803" s="63" t="n">
        <v>27</v>
      </c>
      <c r="AV803" s="64">
        <f>IFERROR(INDEX($B803:$AT803,1,'번호선택_참고표'!$C$55),0)+IFERROR(INDEX($B803:$AT803,1,'번호선택_참고표'!$D$55),0)+IFERROR(INDEX($B803:$AT803,1,'번호선택_참고표'!$E$55),0)+IFERROR(INDEX($B803:$AT803,1,'번호선택_참고표'!$F$55),0)+IFERROR(INDEX($B803:$AT803,1,'번호선택_참고표'!$G$55),0)+IFERROR(INDEX($B803:$AT803,1,'번호선택_참고표'!$H$55),0)</f>
        <v/>
      </c>
      <c r="AW803" s="64">
        <f>IF(OR('번호선택_참고표'!$C$55=$AU803,'번호선택_참고표'!$D$55=$AU803,'번호선택_참고표'!$E$55=$AU803,'번호선택_참고표'!$F$55=$AU803,'번호선택_참고표'!$G$55=$AU803,'번호선택_참고표'!$H$55=$AU803),1,0)</f>
        <v/>
      </c>
      <c r="AX803" s="64">
        <f>IF(AV803=6,6,IF(AND(AV803=5,AW803=1),5,IF(AND(AV803=5,AW803=0),4,IF(AV803=4,3,IF(AV803=3,2,0)))))</f>
        <v/>
      </c>
      <c r="AY803" s="64">
        <f>IF(AV803=6,"1등",IF(AND(AV803=5,AW803=1),"2등",IF(AND(AV803=5,AW803=0),"3등",IF(AV803=4,"4등",IF(AV803=3,"5등","-")))))</f>
        <v/>
      </c>
      <c r="AZ803" s="64">
        <f>AV803*10000+AW803*1000+ROW()</f>
        <v/>
      </c>
      <c r="BB803" s="63" t="inlineStr">
        <is>
          <t>10 11 12 18 24 42</t>
        </is>
      </c>
    </row>
    <row r="804">
      <c r="A804" s="64" t="n">
        <v>803</v>
      </c>
      <c r="B804" t="n">
        <v>0</v>
      </c>
      <c r="C804" t="n">
        <v>0</v>
      </c>
      <c r="D804" t="n">
        <v>0</v>
      </c>
      <c r="E804" t="n">
        <v>0</v>
      </c>
      <c r="F804" t="n">
        <v>1</v>
      </c>
      <c r="G804" t="n">
        <v>0</v>
      </c>
      <c r="H804" t="n">
        <v>0</v>
      </c>
      <c r="I804" t="n">
        <v>0</v>
      </c>
      <c r="J804" t="n">
        <v>1</v>
      </c>
      <c r="K804" t="n">
        <v>0</v>
      </c>
      <c r="L804" t="n">
        <v>0</v>
      </c>
      <c r="M804" t="n">
        <v>0</v>
      </c>
      <c r="N804" t="n">
        <v>0</v>
      </c>
      <c r="O804" t="n">
        <v>1</v>
      </c>
      <c r="P804" t="n">
        <v>0</v>
      </c>
      <c r="Q804" t="n">
        <v>0</v>
      </c>
      <c r="R804" t="n">
        <v>0</v>
      </c>
      <c r="S804" t="n">
        <v>0</v>
      </c>
      <c r="T804" t="n">
        <v>0</v>
      </c>
      <c r="U804" t="n">
        <v>0</v>
      </c>
      <c r="V804" t="n">
        <v>0</v>
      </c>
      <c r="W804" t="n">
        <v>0</v>
      </c>
      <c r="X804" t="n">
        <v>0</v>
      </c>
      <c r="Y804" t="n">
        <v>0</v>
      </c>
      <c r="Z804" t="n">
        <v>0</v>
      </c>
      <c r="AA804" t="n">
        <v>1</v>
      </c>
      <c r="AB804" t="n">
        <v>0</v>
      </c>
      <c r="AC804" t="n">
        <v>0</v>
      </c>
      <c r="AD804" t="n">
        <v>0</v>
      </c>
      <c r="AE804" t="n">
        <v>1</v>
      </c>
      <c r="AF804" t="n">
        <v>0</v>
      </c>
      <c r="AG804" t="n">
        <v>0</v>
      </c>
      <c r="AH804" t="n">
        <v>0</v>
      </c>
      <c r="AI804" t="n">
        <v>0</v>
      </c>
      <c r="AJ804" t="n">
        <v>0</v>
      </c>
      <c r="AK804" t="n">
        <v>0</v>
      </c>
      <c r="AL804" t="n">
        <v>0</v>
      </c>
      <c r="AM804" t="n">
        <v>0</v>
      </c>
      <c r="AN804" t="n">
        <v>0</v>
      </c>
      <c r="AO804" t="n">
        <v>0</v>
      </c>
      <c r="AP804" t="n">
        <v>0</v>
      </c>
      <c r="AQ804" t="n">
        <v>0</v>
      </c>
      <c r="AR804" t="n">
        <v>1</v>
      </c>
      <c r="AS804" t="n">
        <v>0</v>
      </c>
      <c r="AT804" t="n">
        <v>0</v>
      </c>
      <c r="AU804" s="63" t="n">
        <v>2</v>
      </c>
      <c r="AV804" s="64">
        <f>IFERROR(INDEX($B804:$AT804,1,'번호선택_참고표'!$C$55),0)+IFERROR(INDEX($B804:$AT804,1,'번호선택_참고표'!$D$55),0)+IFERROR(INDEX($B804:$AT804,1,'번호선택_참고표'!$E$55),0)+IFERROR(INDEX($B804:$AT804,1,'번호선택_참고표'!$F$55),0)+IFERROR(INDEX($B804:$AT804,1,'번호선택_참고표'!$G$55),0)+IFERROR(INDEX($B804:$AT804,1,'번호선택_참고표'!$H$55),0)</f>
        <v/>
      </c>
      <c r="AW804" s="64">
        <f>IF(OR('번호선택_참고표'!$C$55=$AU804,'번호선택_참고표'!$D$55=$AU804,'번호선택_참고표'!$E$55=$AU804,'번호선택_참고표'!$F$55=$AU804,'번호선택_참고표'!$G$55=$AU804,'번호선택_참고표'!$H$55=$AU804),1,0)</f>
        <v/>
      </c>
      <c r="AX804" s="64">
        <f>IF(AV804=6,6,IF(AND(AV804=5,AW804=1),5,IF(AND(AV804=5,AW804=0),4,IF(AV804=4,3,IF(AV804=3,2,0)))))</f>
        <v/>
      </c>
      <c r="AY804" s="64">
        <f>IF(AV804=6,"1등",IF(AND(AV804=5,AW804=1),"2등",IF(AND(AV804=5,AW804=0),"3등",IF(AV804=4,"4등",IF(AV804=3,"5등","-")))))</f>
        <v/>
      </c>
      <c r="AZ804" s="64">
        <f>AV804*10000+AW804*1000+ROW()</f>
        <v/>
      </c>
      <c r="BB804" s="63" t="inlineStr">
        <is>
          <t>5 9 14 26 30 43</t>
        </is>
      </c>
    </row>
    <row r="805">
      <c r="A805" s="64" t="n">
        <v>804</v>
      </c>
      <c r="B805" t="n">
        <v>1</v>
      </c>
      <c r="C805" t="n">
        <v>0</v>
      </c>
      <c r="D805" t="n">
        <v>0</v>
      </c>
      <c r="E805" t="n">
        <v>0</v>
      </c>
      <c r="F805" t="n">
        <v>0</v>
      </c>
      <c r="G805" t="n">
        <v>0</v>
      </c>
      <c r="H805" t="n">
        <v>0</v>
      </c>
      <c r="I805" t="n">
        <v>0</v>
      </c>
      <c r="J805" t="n">
        <v>0</v>
      </c>
      <c r="K805" t="n">
        <v>1</v>
      </c>
      <c r="L805" t="n">
        <v>0</v>
      </c>
      <c r="M805" t="n">
        <v>0</v>
      </c>
      <c r="N805" t="n">
        <v>1</v>
      </c>
      <c r="O805" t="n">
        <v>0</v>
      </c>
      <c r="P805" t="n">
        <v>0</v>
      </c>
      <c r="Q805" t="n">
        <v>0</v>
      </c>
      <c r="R805" t="n">
        <v>0</v>
      </c>
      <c r="S805" t="n">
        <v>0</v>
      </c>
      <c r="T805" t="n">
        <v>0</v>
      </c>
      <c r="U805" t="n">
        <v>0</v>
      </c>
      <c r="V805" t="n">
        <v>0</v>
      </c>
      <c r="W805" t="n">
        <v>0</v>
      </c>
      <c r="X805" t="n">
        <v>0</v>
      </c>
      <c r="Y805" t="n">
        <v>0</v>
      </c>
      <c r="Z805" t="n">
        <v>0</v>
      </c>
      <c r="AA805" t="n">
        <v>1</v>
      </c>
      <c r="AB805" t="n">
        <v>0</v>
      </c>
      <c r="AC805" t="n">
        <v>0</v>
      </c>
      <c r="AD805" t="n">
        <v>0</v>
      </c>
      <c r="AE805" t="n">
        <v>0</v>
      </c>
      <c r="AF805" t="n">
        <v>0</v>
      </c>
      <c r="AG805" t="n">
        <v>1</v>
      </c>
      <c r="AH805" t="n">
        <v>0</v>
      </c>
      <c r="AI805" t="n">
        <v>0</v>
      </c>
      <c r="AJ805" t="n">
        <v>0</v>
      </c>
      <c r="AK805" t="n">
        <v>1</v>
      </c>
      <c r="AL805" t="n">
        <v>0</v>
      </c>
      <c r="AM805" t="n">
        <v>0</v>
      </c>
      <c r="AN805" t="n">
        <v>0</v>
      </c>
      <c r="AO805" t="n">
        <v>0</v>
      </c>
      <c r="AP805" t="n">
        <v>0</v>
      </c>
      <c r="AQ805" t="n">
        <v>0</v>
      </c>
      <c r="AR805" t="n">
        <v>0</v>
      </c>
      <c r="AS805" t="n">
        <v>0</v>
      </c>
      <c r="AT805" t="n">
        <v>0</v>
      </c>
      <c r="AU805" s="63" t="n">
        <v>9</v>
      </c>
      <c r="AV805" s="64">
        <f>IFERROR(INDEX($B805:$AT805,1,'번호선택_참고표'!$C$55),0)+IFERROR(INDEX($B805:$AT805,1,'번호선택_참고표'!$D$55),0)+IFERROR(INDEX($B805:$AT805,1,'번호선택_참고표'!$E$55),0)+IFERROR(INDEX($B805:$AT805,1,'번호선택_참고표'!$F$55),0)+IFERROR(INDEX($B805:$AT805,1,'번호선택_참고표'!$G$55),0)+IFERROR(INDEX($B805:$AT805,1,'번호선택_참고표'!$H$55),0)</f>
        <v/>
      </c>
      <c r="AW805" s="64">
        <f>IF(OR('번호선택_참고표'!$C$55=$AU805,'번호선택_참고표'!$D$55=$AU805,'번호선택_참고표'!$E$55=$AU805,'번호선택_참고표'!$F$55=$AU805,'번호선택_참고표'!$G$55=$AU805,'번호선택_참고표'!$H$55=$AU805),1,0)</f>
        <v/>
      </c>
      <c r="AX805" s="64">
        <f>IF(AV805=6,6,IF(AND(AV805=5,AW805=1),5,IF(AND(AV805=5,AW805=0),4,IF(AV805=4,3,IF(AV805=3,2,0)))))</f>
        <v/>
      </c>
      <c r="AY805" s="64">
        <f>IF(AV805=6,"1등",IF(AND(AV805=5,AW805=1),"2등",IF(AND(AV805=5,AW805=0),"3등",IF(AV805=4,"4등",IF(AV805=3,"5등","-")))))</f>
        <v/>
      </c>
      <c r="AZ805" s="64">
        <f>AV805*10000+AW805*1000+ROW()</f>
        <v/>
      </c>
      <c r="BB805" s="63" t="inlineStr">
        <is>
          <t>1 10 13 26 32 36</t>
        </is>
      </c>
    </row>
    <row r="806">
      <c r="A806" s="64" t="n">
        <v>805</v>
      </c>
      <c r="B806" t="n">
        <v>0</v>
      </c>
      <c r="C806" t="n">
        <v>0</v>
      </c>
      <c r="D806" t="n">
        <v>1</v>
      </c>
      <c r="E806" t="n">
        <v>0</v>
      </c>
      <c r="F806" t="n">
        <v>0</v>
      </c>
      <c r="G806" t="n">
        <v>0</v>
      </c>
      <c r="H806" t="n">
        <v>0</v>
      </c>
      <c r="I806" t="n">
        <v>0</v>
      </c>
      <c r="J806" t="n">
        <v>0</v>
      </c>
      <c r="K806" t="n">
        <v>0</v>
      </c>
      <c r="L806" t="n">
        <v>0</v>
      </c>
      <c r="M806" t="n">
        <v>1</v>
      </c>
      <c r="N806" t="n">
        <v>1</v>
      </c>
      <c r="O806" t="n">
        <v>0</v>
      </c>
      <c r="P806" t="n">
        <v>0</v>
      </c>
      <c r="Q806" t="n">
        <v>0</v>
      </c>
      <c r="R806" t="n">
        <v>0</v>
      </c>
      <c r="S806" t="n">
        <v>1</v>
      </c>
      <c r="T806" t="n">
        <v>0</v>
      </c>
      <c r="U806" t="n">
        <v>0</v>
      </c>
      <c r="V806" t="n">
        <v>0</v>
      </c>
      <c r="W806" t="n">
        <v>0</v>
      </c>
      <c r="X806" t="n">
        <v>0</v>
      </c>
      <c r="Y806" t="n">
        <v>0</v>
      </c>
      <c r="Z806" t="n">
        <v>0</v>
      </c>
      <c r="AA806" t="n">
        <v>0</v>
      </c>
      <c r="AB806" t="n">
        <v>0</v>
      </c>
      <c r="AC806" t="n">
        <v>0</v>
      </c>
      <c r="AD806" t="n">
        <v>0</v>
      </c>
      <c r="AE806" t="n">
        <v>0</v>
      </c>
      <c r="AF806" t="n">
        <v>1</v>
      </c>
      <c r="AG806" t="n">
        <v>1</v>
      </c>
      <c r="AH806" t="n">
        <v>0</v>
      </c>
      <c r="AI806" t="n">
        <v>0</v>
      </c>
      <c r="AJ806" t="n">
        <v>0</v>
      </c>
      <c r="AK806" t="n">
        <v>0</v>
      </c>
      <c r="AL806" t="n">
        <v>0</v>
      </c>
      <c r="AM806" t="n">
        <v>0</v>
      </c>
      <c r="AN806" t="n">
        <v>0</v>
      </c>
      <c r="AO806" t="n">
        <v>0</v>
      </c>
      <c r="AP806" t="n">
        <v>0</v>
      </c>
      <c r="AQ806" t="n">
        <v>0</v>
      </c>
      <c r="AR806" t="n">
        <v>0</v>
      </c>
      <c r="AS806" t="n">
        <v>0</v>
      </c>
      <c r="AT806" t="n">
        <v>0</v>
      </c>
      <c r="AU806" s="63" t="n">
        <v>42</v>
      </c>
      <c r="AV806" s="64">
        <f>IFERROR(INDEX($B806:$AT806,1,'번호선택_참고표'!$C$55),0)+IFERROR(INDEX($B806:$AT806,1,'번호선택_참고표'!$D$55),0)+IFERROR(INDEX($B806:$AT806,1,'번호선택_참고표'!$E$55),0)+IFERROR(INDEX($B806:$AT806,1,'번호선택_참고표'!$F$55),0)+IFERROR(INDEX($B806:$AT806,1,'번호선택_참고표'!$G$55),0)+IFERROR(INDEX($B806:$AT806,1,'번호선택_참고표'!$H$55),0)</f>
        <v/>
      </c>
      <c r="AW806" s="64">
        <f>IF(OR('번호선택_참고표'!$C$55=$AU806,'번호선택_참고표'!$D$55=$AU806,'번호선택_참고표'!$E$55=$AU806,'번호선택_참고표'!$F$55=$AU806,'번호선택_참고표'!$G$55=$AU806,'번호선택_참고표'!$H$55=$AU806),1,0)</f>
        <v/>
      </c>
      <c r="AX806" s="64">
        <f>IF(AV806=6,6,IF(AND(AV806=5,AW806=1),5,IF(AND(AV806=5,AW806=0),4,IF(AV806=4,3,IF(AV806=3,2,0)))))</f>
        <v/>
      </c>
      <c r="AY806" s="64">
        <f>IF(AV806=6,"1등",IF(AND(AV806=5,AW806=1),"2등",IF(AND(AV806=5,AW806=0),"3등",IF(AV806=4,"4등",IF(AV806=3,"5등","-")))))</f>
        <v/>
      </c>
      <c r="AZ806" s="64">
        <f>AV806*10000+AW806*1000+ROW()</f>
        <v/>
      </c>
      <c r="BB806" s="63" t="inlineStr">
        <is>
          <t>3 12 13 18 31 32</t>
        </is>
      </c>
    </row>
    <row r="807">
      <c r="A807" s="64" t="n">
        <v>806</v>
      </c>
      <c r="B807" t="n">
        <v>0</v>
      </c>
      <c r="C807" t="n">
        <v>0</v>
      </c>
      <c r="D807" t="n">
        <v>0</v>
      </c>
      <c r="E807" t="n">
        <v>0</v>
      </c>
      <c r="F807" t="n">
        <v>0</v>
      </c>
      <c r="G807" t="n">
        <v>0</v>
      </c>
      <c r="H807" t="n">
        <v>0</v>
      </c>
      <c r="I807" t="n">
        <v>0</v>
      </c>
      <c r="J807" t="n">
        <v>0</v>
      </c>
      <c r="K807" t="n">
        <v>0</v>
      </c>
      <c r="L807" t="n">
        <v>0</v>
      </c>
      <c r="M807" t="n">
        <v>0</v>
      </c>
      <c r="N807" t="n">
        <v>0</v>
      </c>
      <c r="O807" t="n">
        <v>1</v>
      </c>
      <c r="P807" t="n">
        <v>0</v>
      </c>
      <c r="Q807" t="n">
        <v>0</v>
      </c>
      <c r="R807" t="n">
        <v>0</v>
      </c>
      <c r="S807" t="n">
        <v>0</v>
      </c>
      <c r="T807" t="n">
        <v>0</v>
      </c>
      <c r="U807" t="n">
        <v>1</v>
      </c>
      <c r="V807" t="n">
        <v>0</v>
      </c>
      <c r="W807" t="n">
        <v>0</v>
      </c>
      <c r="X807" t="n">
        <v>1</v>
      </c>
      <c r="Y807" t="n">
        <v>0</v>
      </c>
      <c r="Z807" t="n">
        <v>0</v>
      </c>
      <c r="AA807" t="n">
        <v>0</v>
      </c>
      <c r="AB807" t="n">
        <v>0</v>
      </c>
      <c r="AC807" t="n">
        <v>0</v>
      </c>
      <c r="AD807" t="n">
        <v>0</v>
      </c>
      <c r="AE807" t="n">
        <v>0</v>
      </c>
      <c r="AF807" t="n">
        <v>1</v>
      </c>
      <c r="AG807" t="n">
        <v>0</v>
      </c>
      <c r="AH807" t="n">
        <v>0</v>
      </c>
      <c r="AI807" t="n">
        <v>0</v>
      </c>
      <c r="AJ807" t="n">
        <v>0</v>
      </c>
      <c r="AK807" t="n">
        <v>0</v>
      </c>
      <c r="AL807" t="n">
        <v>1</v>
      </c>
      <c r="AM807" t="n">
        <v>1</v>
      </c>
      <c r="AN807" t="n">
        <v>0</v>
      </c>
      <c r="AO807" t="n">
        <v>0</v>
      </c>
      <c r="AP807" t="n">
        <v>0</v>
      </c>
      <c r="AQ807" t="n">
        <v>0</v>
      </c>
      <c r="AR807" t="n">
        <v>0</v>
      </c>
      <c r="AS807" t="n">
        <v>0</v>
      </c>
      <c r="AT807" t="n">
        <v>0</v>
      </c>
      <c r="AU807" s="63" t="n">
        <v>27</v>
      </c>
      <c r="AV807" s="64">
        <f>IFERROR(INDEX($B807:$AT807,1,'번호선택_참고표'!$C$55),0)+IFERROR(INDEX($B807:$AT807,1,'번호선택_참고표'!$D$55),0)+IFERROR(INDEX($B807:$AT807,1,'번호선택_참고표'!$E$55),0)+IFERROR(INDEX($B807:$AT807,1,'번호선택_참고표'!$F$55),0)+IFERROR(INDEX($B807:$AT807,1,'번호선택_참고표'!$G$55),0)+IFERROR(INDEX($B807:$AT807,1,'번호선택_참고표'!$H$55),0)</f>
        <v/>
      </c>
      <c r="AW807" s="64">
        <f>IF(OR('번호선택_참고표'!$C$55=$AU807,'번호선택_참고표'!$D$55=$AU807,'번호선택_참고표'!$E$55=$AU807,'번호선택_참고표'!$F$55=$AU807,'번호선택_참고표'!$G$55=$AU807,'번호선택_참고표'!$H$55=$AU807),1,0)</f>
        <v/>
      </c>
      <c r="AX807" s="64">
        <f>IF(AV807=6,6,IF(AND(AV807=5,AW807=1),5,IF(AND(AV807=5,AW807=0),4,IF(AV807=4,3,IF(AV807=3,2,0)))))</f>
        <v/>
      </c>
      <c r="AY807" s="64">
        <f>IF(AV807=6,"1등",IF(AND(AV807=5,AW807=1),"2등",IF(AND(AV807=5,AW807=0),"3등",IF(AV807=4,"4등",IF(AV807=3,"5등","-")))))</f>
        <v/>
      </c>
      <c r="AZ807" s="64">
        <f>AV807*10000+AW807*1000+ROW()</f>
        <v/>
      </c>
      <c r="BB807" s="63" t="inlineStr">
        <is>
          <t>14 20 23 31 37 38</t>
        </is>
      </c>
    </row>
    <row r="808">
      <c r="A808" s="64" t="n">
        <v>807</v>
      </c>
      <c r="B808" t="n">
        <v>0</v>
      </c>
      <c r="C808" t="n">
        <v>0</v>
      </c>
      <c r="D808" t="n">
        <v>0</v>
      </c>
      <c r="E808" t="n">
        <v>0</v>
      </c>
      <c r="F808" t="n">
        <v>0</v>
      </c>
      <c r="G808" t="n">
        <v>1</v>
      </c>
      <c r="H808" t="n">
        <v>0</v>
      </c>
      <c r="I808" t="n">
        <v>0</v>
      </c>
      <c r="J808" t="n">
        <v>0</v>
      </c>
      <c r="K808" t="n">
        <v>1</v>
      </c>
      <c r="L808" t="n">
        <v>0</v>
      </c>
      <c r="M808" t="n">
        <v>0</v>
      </c>
      <c r="N808" t="n">
        <v>0</v>
      </c>
      <c r="O808" t="n">
        <v>0</v>
      </c>
      <c r="P808" t="n">
        <v>0</v>
      </c>
      <c r="Q808" t="n">
        <v>0</v>
      </c>
      <c r="R808" t="n">
        <v>0</v>
      </c>
      <c r="S808" t="n">
        <v>1</v>
      </c>
      <c r="T808" t="n">
        <v>0</v>
      </c>
      <c r="U808" t="n">
        <v>0</v>
      </c>
      <c r="V808" t="n">
        <v>0</v>
      </c>
      <c r="W808" t="n">
        <v>0</v>
      </c>
      <c r="X808" t="n">
        <v>0</v>
      </c>
      <c r="Y808" t="n">
        <v>0</v>
      </c>
      <c r="Z808" t="n">
        <v>1</v>
      </c>
      <c r="AA808" t="n">
        <v>0</v>
      </c>
      <c r="AB808" t="n">
        <v>0</v>
      </c>
      <c r="AC808" t="n">
        <v>0</v>
      </c>
      <c r="AD808" t="n">
        <v>0</v>
      </c>
      <c r="AE808" t="n">
        <v>0</v>
      </c>
      <c r="AF808" t="n">
        <v>0</v>
      </c>
      <c r="AG808" t="n">
        <v>0</v>
      </c>
      <c r="AH808" t="n">
        <v>0</v>
      </c>
      <c r="AI808" t="n">
        <v>1</v>
      </c>
      <c r="AJ808" t="n">
        <v>1</v>
      </c>
      <c r="AK808" t="n">
        <v>0</v>
      </c>
      <c r="AL808" t="n">
        <v>0</v>
      </c>
      <c r="AM808" t="n">
        <v>0</v>
      </c>
      <c r="AN808" t="n">
        <v>0</v>
      </c>
      <c r="AO808" t="n">
        <v>0</v>
      </c>
      <c r="AP808" t="n">
        <v>0</v>
      </c>
      <c r="AQ808" t="n">
        <v>0</v>
      </c>
      <c r="AR808" t="n">
        <v>0</v>
      </c>
      <c r="AS808" t="n">
        <v>0</v>
      </c>
      <c r="AT808" t="n">
        <v>0</v>
      </c>
      <c r="AU808" s="63" t="n">
        <v>33</v>
      </c>
      <c r="AV808" s="64">
        <f>IFERROR(INDEX($B808:$AT808,1,'번호선택_참고표'!$C$55),0)+IFERROR(INDEX($B808:$AT808,1,'번호선택_참고표'!$D$55),0)+IFERROR(INDEX($B808:$AT808,1,'번호선택_참고표'!$E$55),0)+IFERROR(INDEX($B808:$AT808,1,'번호선택_참고표'!$F$55),0)+IFERROR(INDEX($B808:$AT808,1,'번호선택_참고표'!$G$55),0)+IFERROR(INDEX($B808:$AT808,1,'번호선택_참고표'!$H$55),0)</f>
        <v/>
      </c>
      <c r="AW808" s="64">
        <f>IF(OR('번호선택_참고표'!$C$55=$AU808,'번호선택_참고표'!$D$55=$AU808,'번호선택_참고표'!$E$55=$AU808,'번호선택_참고표'!$F$55=$AU808,'번호선택_참고표'!$G$55=$AU808,'번호선택_참고표'!$H$55=$AU808),1,0)</f>
        <v/>
      </c>
      <c r="AX808" s="64">
        <f>IF(AV808=6,6,IF(AND(AV808=5,AW808=1),5,IF(AND(AV808=5,AW808=0),4,IF(AV808=4,3,IF(AV808=3,2,0)))))</f>
        <v/>
      </c>
      <c r="AY808" s="64">
        <f>IF(AV808=6,"1등",IF(AND(AV808=5,AW808=1),"2등",IF(AND(AV808=5,AW808=0),"3등",IF(AV808=4,"4등",IF(AV808=3,"5등","-")))))</f>
        <v/>
      </c>
      <c r="AZ808" s="64">
        <f>AV808*10000+AW808*1000+ROW()</f>
        <v/>
      </c>
      <c r="BB808" s="63" t="inlineStr">
        <is>
          <t>6 10 18 25 34 35</t>
        </is>
      </c>
    </row>
    <row r="809">
      <c r="A809" s="64" t="n">
        <v>808</v>
      </c>
      <c r="B809" t="n">
        <v>0</v>
      </c>
      <c r="C809" t="n">
        <v>0</v>
      </c>
      <c r="D809" t="n">
        <v>0</v>
      </c>
      <c r="E809" t="n">
        <v>0</v>
      </c>
      <c r="F809" t="n">
        <v>0</v>
      </c>
      <c r="G809" t="n">
        <v>0</v>
      </c>
      <c r="H809" t="n">
        <v>0</v>
      </c>
      <c r="I809" t="n">
        <v>0</v>
      </c>
      <c r="J809" t="n">
        <v>0</v>
      </c>
      <c r="K809" t="n">
        <v>0</v>
      </c>
      <c r="L809" t="n">
        <v>0</v>
      </c>
      <c r="M809" t="n">
        <v>0</v>
      </c>
      <c r="N809" t="n">
        <v>0</v>
      </c>
      <c r="O809" t="n">
        <v>0</v>
      </c>
      <c r="P809" t="n">
        <v>1</v>
      </c>
      <c r="Q809" t="n">
        <v>0</v>
      </c>
      <c r="R809" t="n">
        <v>0</v>
      </c>
      <c r="S809" t="n">
        <v>0</v>
      </c>
      <c r="T809" t="n">
        <v>0</v>
      </c>
      <c r="U809" t="n">
        <v>0</v>
      </c>
      <c r="V809" t="n">
        <v>1</v>
      </c>
      <c r="W809" t="n">
        <v>0</v>
      </c>
      <c r="X809" t="n">
        <v>0</v>
      </c>
      <c r="Y809" t="n">
        <v>0</v>
      </c>
      <c r="Z809" t="n">
        <v>0</v>
      </c>
      <c r="AA809" t="n">
        <v>0</v>
      </c>
      <c r="AB809" t="n">
        <v>0</v>
      </c>
      <c r="AC809" t="n">
        <v>0</v>
      </c>
      <c r="AD809" t="n">
        <v>0</v>
      </c>
      <c r="AE809" t="n">
        <v>0</v>
      </c>
      <c r="AF809" t="n">
        <v>1</v>
      </c>
      <c r="AG809" t="n">
        <v>1</v>
      </c>
      <c r="AH809" t="n">
        <v>0</v>
      </c>
      <c r="AI809" t="n">
        <v>0</v>
      </c>
      <c r="AJ809" t="n">
        <v>0</v>
      </c>
      <c r="AK809" t="n">
        <v>0</v>
      </c>
      <c r="AL809" t="n">
        <v>0</v>
      </c>
      <c r="AM809" t="n">
        <v>0</v>
      </c>
      <c r="AN809" t="n">
        <v>0</v>
      </c>
      <c r="AO809" t="n">
        <v>0</v>
      </c>
      <c r="AP809" t="n">
        <v>1</v>
      </c>
      <c r="AQ809" t="n">
        <v>0</v>
      </c>
      <c r="AR809" t="n">
        <v>1</v>
      </c>
      <c r="AS809" t="n">
        <v>0</v>
      </c>
      <c r="AT809" t="n">
        <v>0</v>
      </c>
      <c r="AU809" s="63" t="n">
        <v>24</v>
      </c>
      <c r="AV809" s="64">
        <f>IFERROR(INDEX($B809:$AT809,1,'번호선택_참고표'!$C$55),0)+IFERROR(INDEX($B809:$AT809,1,'번호선택_참고표'!$D$55),0)+IFERROR(INDEX($B809:$AT809,1,'번호선택_참고표'!$E$55),0)+IFERROR(INDEX($B809:$AT809,1,'번호선택_참고표'!$F$55),0)+IFERROR(INDEX($B809:$AT809,1,'번호선택_참고표'!$G$55),0)+IFERROR(INDEX($B809:$AT809,1,'번호선택_참고표'!$H$55),0)</f>
        <v/>
      </c>
      <c r="AW809" s="64">
        <f>IF(OR('번호선택_참고표'!$C$55=$AU809,'번호선택_참고표'!$D$55=$AU809,'번호선택_참고표'!$E$55=$AU809,'번호선택_참고표'!$F$55=$AU809,'번호선택_참고표'!$G$55=$AU809,'번호선택_참고표'!$H$55=$AU809),1,0)</f>
        <v/>
      </c>
      <c r="AX809" s="64">
        <f>IF(AV809=6,6,IF(AND(AV809=5,AW809=1),5,IF(AND(AV809=5,AW809=0),4,IF(AV809=4,3,IF(AV809=3,2,0)))))</f>
        <v/>
      </c>
      <c r="AY809" s="64">
        <f>IF(AV809=6,"1등",IF(AND(AV809=5,AW809=1),"2등",IF(AND(AV809=5,AW809=0),"3등",IF(AV809=4,"4등",IF(AV809=3,"5등","-")))))</f>
        <v/>
      </c>
      <c r="AZ809" s="64">
        <f>AV809*10000+AW809*1000+ROW()</f>
        <v/>
      </c>
      <c r="BB809" s="63" t="inlineStr">
        <is>
          <t>15 21 31 32 41 43</t>
        </is>
      </c>
    </row>
    <row r="810">
      <c r="A810" s="64" t="n">
        <v>809</v>
      </c>
      <c r="B810" t="n">
        <v>0</v>
      </c>
      <c r="C810" t="n">
        <v>0</v>
      </c>
      <c r="D810" t="n">
        <v>0</v>
      </c>
      <c r="E810" t="n">
        <v>0</v>
      </c>
      <c r="F810" t="n">
        <v>0</v>
      </c>
      <c r="G810" t="n">
        <v>1</v>
      </c>
      <c r="H810" t="n">
        <v>0</v>
      </c>
      <c r="I810" t="n">
        <v>0</v>
      </c>
      <c r="J810" t="n">
        <v>0</v>
      </c>
      <c r="K810" t="n">
        <v>0</v>
      </c>
      <c r="L810" t="n">
        <v>1</v>
      </c>
      <c r="M810" t="n">
        <v>0</v>
      </c>
      <c r="N810" t="n">
        <v>0</v>
      </c>
      <c r="O810" t="n">
        <v>0</v>
      </c>
      <c r="P810" t="n">
        <v>1</v>
      </c>
      <c r="Q810" t="n">
        <v>0</v>
      </c>
      <c r="R810" t="n">
        <v>1</v>
      </c>
      <c r="S810" t="n">
        <v>0</v>
      </c>
      <c r="T810" t="n">
        <v>0</v>
      </c>
      <c r="U810" t="n">
        <v>0</v>
      </c>
      <c r="V810" t="n">
        <v>0</v>
      </c>
      <c r="W810" t="n">
        <v>0</v>
      </c>
      <c r="X810" t="n">
        <v>1</v>
      </c>
      <c r="Y810" t="n">
        <v>0</v>
      </c>
      <c r="Z810" t="n">
        <v>0</v>
      </c>
      <c r="AA810" t="n">
        <v>0</v>
      </c>
      <c r="AB810" t="n">
        <v>0</v>
      </c>
      <c r="AC810" t="n">
        <v>0</v>
      </c>
      <c r="AD810" t="n">
        <v>0</v>
      </c>
      <c r="AE810" t="n">
        <v>0</v>
      </c>
      <c r="AF810" t="n">
        <v>0</v>
      </c>
      <c r="AG810" t="n">
        <v>0</v>
      </c>
      <c r="AH810" t="n">
        <v>0</v>
      </c>
      <c r="AI810" t="n">
        <v>0</v>
      </c>
      <c r="AJ810" t="n">
        <v>0</v>
      </c>
      <c r="AK810" t="n">
        <v>0</v>
      </c>
      <c r="AL810" t="n">
        <v>0</v>
      </c>
      <c r="AM810" t="n">
        <v>0</v>
      </c>
      <c r="AN810" t="n">
        <v>0</v>
      </c>
      <c r="AO810" t="n">
        <v>1</v>
      </c>
      <c r="AP810" t="n">
        <v>0</v>
      </c>
      <c r="AQ810" t="n">
        <v>0</v>
      </c>
      <c r="AR810" t="n">
        <v>0</v>
      </c>
      <c r="AS810" t="n">
        <v>0</v>
      </c>
      <c r="AT810" t="n">
        <v>0</v>
      </c>
      <c r="AU810" s="63" t="n">
        <v>39</v>
      </c>
      <c r="AV810" s="64">
        <f>IFERROR(INDEX($B810:$AT810,1,'번호선택_참고표'!$C$55),0)+IFERROR(INDEX($B810:$AT810,1,'번호선택_참고표'!$D$55),0)+IFERROR(INDEX($B810:$AT810,1,'번호선택_참고표'!$E$55),0)+IFERROR(INDEX($B810:$AT810,1,'번호선택_참고표'!$F$55),0)+IFERROR(INDEX($B810:$AT810,1,'번호선택_참고표'!$G$55),0)+IFERROR(INDEX($B810:$AT810,1,'번호선택_참고표'!$H$55),0)</f>
        <v/>
      </c>
      <c r="AW810" s="64">
        <f>IF(OR('번호선택_참고표'!$C$55=$AU810,'번호선택_참고표'!$D$55=$AU810,'번호선택_참고표'!$E$55=$AU810,'번호선택_참고표'!$F$55=$AU810,'번호선택_참고표'!$G$55=$AU810,'번호선택_참고표'!$H$55=$AU810),1,0)</f>
        <v/>
      </c>
      <c r="AX810" s="64">
        <f>IF(AV810=6,6,IF(AND(AV810=5,AW810=1),5,IF(AND(AV810=5,AW810=0),4,IF(AV810=4,3,IF(AV810=3,2,0)))))</f>
        <v/>
      </c>
      <c r="AY810" s="64">
        <f>IF(AV810=6,"1등",IF(AND(AV810=5,AW810=1),"2등",IF(AND(AV810=5,AW810=0),"3등",IF(AV810=4,"4등",IF(AV810=3,"5등","-")))))</f>
        <v/>
      </c>
      <c r="AZ810" s="64">
        <f>AV810*10000+AW810*1000+ROW()</f>
        <v/>
      </c>
      <c r="BB810" s="63" t="inlineStr">
        <is>
          <t>6 11 15 17 23 40</t>
        </is>
      </c>
    </row>
    <row r="811">
      <c r="A811" s="64" t="n">
        <v>810</v>
      </c>
      <c r="B811" t="n">
        <v>0</v>
      </c>
      <c r="C811" t="n">
        <v>0</v>
      </c>
      <c r="D811" t="n">
        <v>0</v>
      </c>
      <c r="E811" t="n">
        <v>0</v>
      </c>
      <c r="F811" t="n">
        <v>1</v>
      </c>
      <c r="G811" t="n">
        <v>0</v>
      </c>
      <c r="H811" t="n">
        <v>0</v>
      </c>
      <c r="I811" t="n">
        <v>0</v>
      </c>
      <c r="J811" t="n">
        <v>0</v>
      </c>
      <c r="K811" t="n">
        <v>1</v>
      </c>
      <c r="L811" t="n">
        <v>0</v>
      </c>
      <c r="M811" t="n">
        <v>0</v>
      </c>
      <c r="N811" t="n">
        <v>1</v>
      </c>
      <c r="O811" t="n">
        <v>0</v>
      </c>
      <c r="P811" t="n">
        <v>0</v>
      </c>
      <c r="Q811" t="n">
        <v>0</v>
      </c>
      <c r="R811" t="n">
        <v>0</v>
      </c>
      <c r="S811" t="n">
        <v>0</v>
      </c>
      <c r="T811" t="n">
        <v>0</v>
      </c>
      <c r="U811" t="n">
        <v>0</v>
      </c>
      <c r="V811" t="n">
        <v>1</v>
      </c>
      <c r="W811" t="n">
        <v>0</v>
      </c>
      <c r="X811" t="n">
        <v>0</v>
      </c>
      <c r="Y811" t="n">
        <v>0</v>
      </c>
      <c r="Z811" t="n">
        <v>0</v>
      </c>
      <c r="AA811" t="n">
        <v>0</v>
      </c>
      <c r="AB811" t="n">
        <v>0</v>
      </c>
      <c r="AC811" t="n">
        <v>0</v>
      </c>
      <c r="AD811" t="n">
        <v>0</v>
      </c>
      <c r="AE811" t="n">
        <v>0</v>
      </c>
      <c r="AF811" t="n">
        <v>0</v>
      </c>
      <c r="AG811" t="n">
        <v>0</v>
      </c>
      <c r="AH811" t="n">
        <v>0</v>
      </c>
      <c r="AI811" t="n">
        <v>0</v>
      </c>
      <c r="AJ811" t="n">
        <v>0</v>
      </c>
      <c r="AK811" t="n">
        <v>0</v>
      </c>
      <c r="AL811" t="n">
        <v>0</v>
      </c>
      <c r="AM811" t="n">
        <v>0</v>
      </c>
      <c r="AN811" t="n">
        <v>1</v>
      </c>
      <c r="AO811" t="n">
        <v>0</v>
      </c>
      <c r="AP811" t="n">
        <v>0</v>
      </c>
      <c r="AQ811" t="n">
        <v>0</v>
      </c>
      <c r="AR811" t="n">
        <v>1</v>
      </c>
      <c r="AS811" t="n">
        <v>0</v>
      </c>
      <c r="AT811" t="n">
        <v>0</v>
      </c>
      <c r="AU811" s="63" t="n">
        <v>11</v>
      </c>
      <c r="AV811" s="64">
        <f>IFERROR(INDEX($B811:$AT811,1,'번호선택_참고표'!$C$55),0)+IFERROR(INDEX($B811:$AT811,1,'번호선택_참고표'!$D$55),0)+IFERROR(INDEX($B811:$AT811,1,'번호선택_참고표'!$E$55),0)+IFERROR(INDEX($B811:$AT811,1,'번호선택_참고표'!$F$55),0)+IFERROR(INDEX($B811:$AT811,1,'번호선택_참고표'!$G$55),0)+IFERROR(INDEX($B811:$AT811,1,'번호선택_참고표'!$H$55),0)</f>
        <v/>
      </c>
      <c r="AW811" s="64">
        <f>IF(OR('번호선택_참고표'!$C$55=$AU811,'번호선택_참고표'!$D$55=$AU811,'번호선택_참고표'!$E$55=$AU811,'번호선택_참고표'!$F$55=$AU811,'번호선택_참고표'!$G$55=$AU811,'번호선택_참고표'!$H$55=$AU811),1,0)</f>
        <v/>
      </c>
      <c r="AX811" s="64">
        <f>IF(AV811=6,6,IF(AND(AV811=5,AW811=1),5,IF(AND(AV811=5,AW811=0),4,IF(AV811=4,3,IF(AV811=3,2,0)))))</f>
        <v/>
      </c>
      <c r="AY811" s="64">
        <f>IF(AV811=6,"1등",IF(AND(AV811=5,AW811=1),"2등",IF(AND(AV811=5,AW811=0),"3등",IF(AV811=4,"4등",IF(AV811=3,"5등","-")))))</f>
        <v/>
      </c>
      <c r="AZ811" s="64">
        <f>AV811*10000+AW811*1000+ROW()</f>
        <v/>
      </c>
      <c r="BB811" s="63" t="inlineStr">
        <is>
          <t>5 10 13 21 39 43</t>
        </is>
      </c>
    </row>
    <row r="812">
      <c r="A812" s="64" t="n">
        <v>811</v>
      </c>
      <c r="B812" t="n">
        <v>0</v>
      </c>
      <c r="C812" t="n">
        <v>0</v>
      </c>
      <c r="D812" t="n">
        <v>0</v>
      </c>
      <c r="E812" t="n">
        <v>0</v>
      </c>
      <c r="F812" t="n">
        <v>0</v>
      </c>
      <c r="G812" t="n">
        <v>0</v>
      </c>
      <c r="H812" t="n">
        <v>0</v>
      </c>
      <c r="I812" t="n">
        <v>1</v>
      </c>
      <c r="J812" t="n">
        <v>0</v>
      </c>
      <c r="K812" t="n">
        <v>0</v>
      </c>
      <c r="L812" t="n">
        <v>1</v>
      </c>
      <c r="M812" t="n">
        <v>0</v>
      </c>
      <c r="N812" t="n">
        <v>0</v>
      </c>
      <c r="O812" t="n">
        <v>0</v>
      </c>
      <c r="P812" t="n">
        <v>0</v>
      </c>
      <c r="Q812" t="n">
        <v>0</v>
      </c>
      <c r="R812" t="n">
        <v>0</v>
      </c>
      <c r="S812" t="n">
        <v>0</v>
      </c>
      <c r="T812" t="n">
        <v>1</v>
      </c>
      <c r="U812" t="n">
        <v>0</v>
      </c>
      <c r="V812" t="n">
        <v>1</v>
      </c>
      <c r="W812" t="n">
        <v>0</v>
      </c>
      <c r="X812" t="n">
        <v>0</v>
      </c>
      <c r="Y812" t="n">
        <v>0</v>
      </c>
      <c r="Z812" t="n">
        <v>0</v>
      </c>
      <c r="AA812" t="n">
        <v>0</v>
      </c>
      <c r="AB812" t="n">
        <v>0</v>
      </c>
      <c r="AC812" t="n">
        <v>0</v>
      </c>
      <c r="AD812" t="n">
        <v>0</v>
      </c>
      <c r="AE812" t="n">
        <v>0</v>
      </c>
      <c r="AF812" t="n">
        <v>0</v>
      </c>
      <c r="AG812" t="n">
        <v>0</v>
      </c>
      <c r="AH812" t="n">
        <v>0</v>
      </c>
      <c r="AI812" t="n">
        <v>0</v>
      </c>
      <c r="AJ812" t="n">
        <v>0</v>
      </c>
      <c r="AK812" t="n">
        <v>1</v>
      </c>
      <c r="AL812" t="n">
        <v>0</v>
      </c>
      <c r="AM812" t="n">
        <v>0</v>
      </c>
      <c r="AN812" t="n">
        <v>0</v>
      </c>
      <c r="AO812" t="n">
        <v>0</v>
      </c>
      <c r="AP812" t="n">
        <v>0</v>
      </c>
      <c r="AQ812" t="n">
        <v>0</v>
      </c>
      <c r="AR812" t="n">
        <v>0</v>
      </c>
      <c r="AS812" t="n">
        <v>0</v>
      </c>
      <c r="AT812" t="n">
        <v>1</v>
      </c>
      <c r="AU812" s="63" t="n">
        <v>25</v>
      </c>
      <c r="AV812" s="64">
        <f>IFERROR(INDEX($B812:$AT812,1,'번호선택_참고표'!$C$55),0)+IFERROR(INDEX($B812:$AT812,1,'번호선택_참고표'!$D$55),0)+IFERROR(INDEX($B812:$AT812,1,'번호선택_참고표'!$E$55),0)+IFERROR(INDEX($B812:$AT812,1,'번호선택_참고표'!$F$55),0)+IFERROR(INDEX($B812:$AT812,1,'번호선택_참고표'!$G$55),0)+IFERROR(INDEX($B812:$AT812,1,'번호선택_참고표'!$H$55),0)</f>
        <v/>
      </c>
      <c r="AW812" s="64">
        <f>IF(OR('번호선택_참고표'!$C$55=$AU812,'번호선택_참고표'!$D$55=$AU812,'번호선택_참고표'!$E$55=$AU812,'번호선택_참고표'!$F$55=$AU812,'번호선택_참고표'!$G$55=$AU812,'번호선택_참고표'!$H$55=$AU812),1,0)</f>
        <v/>
      </c>
      <c r="AX812" s="64">
        <f>IF(AV812=6,6,IF(AND(AV812=5,AW812=1),5,IF(AND(AV812=5,AW812=0),4,IF(AV812=4,3,IF(AV812=3,2,0)))))</f>
        <v/>
      </c>
      <c r="AY812" s="64">
        <f>IF(AV812=6,"1등",IF(AND(AV812=5,AW812=1),"2등",IF(AND(AV812=5,AW812=0),"3등",IF(AV812=4,"4등",IF(AV812=3,"5등","-")))))</f>
        <v/>
      </c>
      <c r="AZ812" s="64">
        <f>AV812*10000+AW812*1000+ROW()</f>
        <v/>
      </c>
      <c r="BB812" s="63" t="inlineStr">
        <is>
          <t>8 11 19 21 36 45</t>
        </is>
      </c>
    </row>
    <row r="813">
      <c r="A813" s="64" t="n">
        <v>812</v>
      </c>
      <c r="B813" t="n">
        <v>1</v>
      </c>
      <c r="C813" t="n">
        <v>0</v>
      </c>
      <c r="D813" t="n">
        <v>1</v>
      </c>
      <c r="E813" t="n">
        <v>0</v>
      </c>
      <c r="F813" t="n">
        <v>0</v>
      </c>
      <c r="G813" t="n">
        <v>0</v>
      </c>
      <c r="H813" t="n">
        <v>0</v>
      </c>
      <c r="I813" t="n">
        <v>0</v>
      </c>
      <c r="J813" t="n">
        <v>0</v>
      </c>
      <c r="K813" t="n">
        <v>0</v>
      </c>
      <c r="L813" t="n">
        <v>0</v>
      </c>
      <c r="M813" t="n">
        <v>1</v>
      </c>
      <c r="N813" t="n">
        <v>0</v>
      </c>
      <c r="O813" t="n">
        <v>1</v>
      </c>
      <c r="P813" t="n">
        <v>0</v>
      </c>
      <c r="Q813" t="n">
        <v>1</v>
      </c>
      <c r="R813" t="n">
        <v>0</v>
      </c>
      <c r="S813" t="n">
        <v>0</v>
      </c>
      <c r="T813" t="n">
        <v>0</v>
      </c>
      <c r="U813" t="n">
        <v>0</v>
      </c>
      <c r="V813" t="n">
        <v>0</v>
      </c>
      <c r="W813" t="n">
        <v>0</v>
      </c>
      <c r="X813" t="n">
        <v>0</v>
      </c>
      <c r="Y813" t="n">
        <v>0</v>
      </c>
      <c r="Z813" t="n">
        <v>0</v>
      </c>
      <c r="AA813" t="n">
        <v>0</v>
      </c>
      <c r="AB813" t="n">
        <v>0</v>
      </c>
      <c r="AC813" t="n">
        <v>0</v>
      </c>
      <c r="AD813" t="n">
        <v>0</v>
      </c>
      <c r="AE813" t="n">
        <v>0</v>
      </c>
      <c r="AF813" t="n">
        <v>0</v>
      </c>
      <c r="AG813" t="n">
        <v>0</v>
      </c>
      <c r="AH813" t="n">
        <v>0</v>
      </c>
      <c r="AI813" t="n">
        <v>0</v>
      </c>
      <c r="AJ813" t="n">
        <v>0</v>
      </c>
      <c r="AK813" t="n">
        <v>0</v>
      </c>
      <c r="AL813" t="n">
        <v>0</v>
      </c>
      <c r="AM813" t="n">
        <v>0</v>
      </c>
      <c r="AN813" t="n">
        <v>0</v>
      </c>
      <c r="AO813" t="n">
        <v>0</v>
      </c>
      <c r="AP813" t="n">
        <v>0</v>
      </c>
      <c r="AQ813" t="n">
        <v>0</v>
      </c>
      <c r="AR813" t="n">
        <v>1</v>
      </c>
      <c r="AS813" t="n">
        <v>0</v>
      </c>
      <c r="AT813" t="n">
        <v>0</v>
      </c>
      <c r="AU813" s="63" t="n">
        <v>10</v>
      </c>
      <c r="AV813" s="64">
        <f>IFERROR(INDEX($B813:$AT813,1,'번호선택_참고표'!$C$55),0)+IFERROR(INDEX($B813:$AT813,1,'번호선택_참고표'!$D$55),0)+IFERROR(INDEX($B813:$AT813,1,'번호선택_참고표'!$E$55),0)+IFERROR(INDEX($B813:$AT813,1,'번호선택_참고표'!$F$55),0)+IFERROR(INDEX($B813:$AT813,1,'번호선택_참고표'!$G$55),0)+IFERROR(INDEX($B813:$AT813,1,'번호선택_참고표'!$H$55),0)</f>
        <v/>
      </c>
      <c r="AW813" s="64">
        <f>IF(OR('번호선택_참고표'!$C$55=$AU813,'번호선택_참고표'!$D$55=$AU813,'번호선택_참고표'!$E$55=$AU813,'번호선택_참고표'!$F$55=$AU813,'번호선택_참고표'!$G$55=$AU813,'번호선택_참고표'!$H$55=$AU813),1,0)</f>
        <v/>
      </c>
      <c r="AX813" s="64">
        <f>IF(AV813=6,6,IF(AND(AV813=5,AW813=1),5,IF(AND(AV813=5,AW813=0),4,IF(AV813=4,3,IF(AV813=3,2,0)))))</f>
        <v/>
      </c>
      <c r="AY813" s="64">
        <f>IF(AV813=6,"1등",IF(AND(AV813=5,AW813=1),"2등",IF(AND(AV813=5,AW813=0),"3등",IF(AV813=4,"4등",IF(AV813=3,"5등","-")))))</f>
        <v/>
      </c>
      <c r="AZ813" s="64">
        <f>AV813*10000+AW813*1000+ROW()</f>
        <v/>
      </c>
      <c r="BB813" s="63" t="inlineStr">
        <is>
          <t>1 3 12 14 16 43</t>
        </is>
      </c>
    </row>
    <row r="814">
      <c r="A814" s="64" t="n">
        <v>813</v>
      </c>
      <c r="B814" t="n">
        <v>0</v>
      </c>
      <c r="C814" t="n">
        <v>0</v>
      </c>
      <c r="D814" t="n">
        <v>0</v>
      </c>
      <c r="E814" t="n">
        <v>0</v>
      </c>
      <c r="F814" t="n">
        <v>0</v>
      </c>
      <c r="G814" t="n">
        <v>0</v>
      </c>
      <c r="H814" t="n">
        <v>0</v>
      </c>
      <c r="I814" t="n">
        <v>0</v>
      </c>
      <c r="J814" t="n">
        <v>0</v>
      </c>
      <c r="K814" t="n">
        <v>0</v>
      </c>
      <c r="L814" t="n">
        <v>1</v>
      </c>
      <c r="M814" t="n">
        <v>0</v>
      </c>
      <c r="N814" t="n">
        <v>0</v>
      </c>
      <c r="O814" t="n">
        <v>0</v>
      </c>
      <c r="P814" t="n">
        <v>0</v>
      </c>
      <c r="Q814" t="n">
        <v>0</v>
      </c>
      <c r="R814" t="n">
        <v>0</v>
      </c>
      <c r="S814" t="n">
        <v>0</v>
      </c>
      <c r="T814" t="n">
        <v>0</v>
      </c>
      <c r="U814" t="n">
        <v>0</v>
      </c>
      <c r="V814" t="n">
        <v>0</v>
      </c>
      <c r="W814" t="n">
        <v>0</v>
      </c>
      <c r="X814" t="n">
        <v>0</v>
      </c>
      <c r="Y814" t="n">
        <v>0</v>
      </c>
      <c r="Z814" t="n">
        <v>0</v>
      </c>
      <c r="AA814" t="n">
        <v>0</v>
      </c>
      <c r="AB814" t="n">
        <v>0</v>
      </c>
      <c r="AC814" t="n">
        <v>0</v>
      </c>
      <c r="AD814" t="n">
        <v>0</v>
      </c>
      <c r="AE814" t="n">
        <v>1</v>
      </c>
      <c r="AF814" t="n">
        <v>0</v>
      </c>
      <c r="AG814" t="n">
        <v>0</v>
      </c>
      <c r="AH814" t="n">
        <v>0</v>
      </c>
      <c r="AI814" t="n">
        <v>1</v>
      </c>
      <c r="AJ814" t="n">
        <v>1</v>
      </c>
      <c r="AK814" t="n">
        <v>0</v>
      </c>
      <c r="AL814" t="n">
        <v>0</v>
      </c>
      <c r="AM814" t="n">
        <v>0</v>
      </c>
      <c r="AN814" t="n">
        <v>0</v>
      </c>
      <c r="AO814" t="n">
        <v>0</v>
      </c>
      <c r="AP814" t="n">
        <v>0</v>
      </c>
      <c r="AQ814" t="n">
        <v>1</v>
      </c>
      <c r="AR814" t="n">
        <v>0</v>
      </c>
      <c r="AS814" t="n">
        <v>1</v>
      </c>
      <c r="AT814" t="n">
        <v>0</v>
      </c>
      <c r="AU814" s="63" t="n">
        <v>27</v>
      </c>
      <c r="AV814" s="64">
        <f>IFERROR(INDEX($B814:$AT814,1,'번호선택_참고표'!$C$55),0)+IFERROR(INDEX($B814:$AT814,1,'번호선택_참고표'!$D$55),0)+IFERROR(INDEX($B814:$AT814,1,'번호선택_참고표'!$E$55),0)+IFERROR(INDEX($B814:$AT814,1,'번호선택_참고표'!$F$55),0)+IFERROR(INDEX($B814:$AT814,1,'번호선택_참고표'!$G$55),0)+IFERROR(INDEX($B814:$AT814,1,'번호선택_참고표'!$H$55),0)</f>
        <v/>
      </c>
      <c r="AW814" s="64">
        <f>IF(OR('번호선택_참고표'!$C$55=$AU814,'번호선택_참고표'!$D$55=$AU814,'번호선택_참고표'!$E$55=$AU814,'번호선택_참고표'!$F$55=$AU814,'번호선택_참고표'!$G$55=$AU814,'번호선택_참고표'!$H$55=$AU814),1,0)</f>
        <v/>
      </c>
      <c r="AX814" s="64">
        <f>IF(AV814=6,6,IF(AND(AV814=5,AW814=1),5,IF(AND(AV814=5,AW814=0),4,IF(AV814=4,3,IF(AV814=3,2,0)))))</f>
        <v/>
      </c>
      <c r="AY814" s="64">
        <f>IF(AV814=6,"1등",IF(AND(AV814=5,AW814=1),"2등",IF(AND(AV814=5,AW814=0),"3등",IF(AV814=4,"4등",IF(AV814=3,"5등","-")))))</f>
        <v/>
      </c>
      <c r="AZ814" s="64">
        <f>AV814*10000+AW814*1000+ROW()</f>
        <v/>
      </c>
      <c r="BB814" s="63" t="inlineStr">
        <is>
          <t>11 30 34 35 42 44</t>
        </is>
      </c>
    </row>
    <row r="815">
      <c r="A815" s="64" t="n">
        <v>814</v>
      </c>
      <c r="B815" t="n">
        <v>0</v>
      </c>
      <c r="C815" t="n">
        <v>1</v>
      </c>
      <c r="D815" t="n">
        <v>0</v>
      </c>
      <c r="E815" t="n">
        <v>0</v>
      </c>
      <c r="F815" t="n">
        <v>0</v>
      </c>
      <c r="G815" t="n">
        <v>0</v>
      </c>
      <c r="H815" t="n">
        <v>0</v>
      </c>
      <c r="I815" t="n">
        <v>0</v>
      </c>
      <c r="J815" t="n">
        <v>0</v>
      </c>
      <c r="K815" t="n">
        <v>0</v>
      </c>
      <c r="L815" t="n">
        <v>0</v>
      </c>
      <c r="M815" t="n">
        <v>0</v>
      </c>
      <c r="N815" t="n">
        <v>0</v>
      </c>
      <c r="O815" t="n">
        <v>0</v>
      </c>
      <c r="P815" t="n">
        <v>0</v>
      </c>
      <c r="Q815" t="n">
        <v>0</v>
      </c>
      <c r="R815" t="n">
        <v>0</v>
      </c>
      <c r="S815" t="n">
        <v>0</v>
      </c>
      <c r="T815" t="n">
        <v>0</v>
      </c>
      <c r="U815" t="n">
        <v>0</v>
      </c>
      <c r="V815" t="n">
        <v>1</v>
      </c>
      <c r="W815" t="n">
        <v>0</v>
      </c>
      <c r="X815" t="n">
        <v>0</v>
      </c>
      <c r="Y815" t="n">
        <v>0</v>
      </c>
      <c r="Z815" t="n">
        <v>0</v>
      </c>
      <c r="AA815" t="n">
        <v>0</v>
      </c>
      <c r="AB815" t="n">
        <v>0</v>
      </c>
      <c r="AC815" t="n">
        <v>1</v>
      </c>
      <c r="AD815" t="n">
        <v>0</v>
      </c>
      <c r="AE815" t="n">
        <v>0</v>
      </c>
      <c r="AF815" t="n">
        <v>0</v>
      </c>
      <c r="AG815" t="n">
        <v>0</v>
      </c>
      <c r="AH815" t="n">
        <v>0</v>
      </c>
      <c r="AI815" t="n">
        <v>0</v>
      </c>
      <c r="AJ815" t="n">
        <v>0</v>
      </c>
      <c r="AK815" t="n">
        <v>0</v>
      </c>
      <c r="AL815" t="n">
        <v>0</v>
      </c>
      <c r="AM815" t="n">
        <v>1</v>
      </c>
      <c r="AN815" t="n">
        <v>0</v>
      </c>
      <c r="AO815" t="n">
        <v>0</v>
      </c>
      <c r="AP815" t="n">
        <v>0</v>
      </c>
      <c r="AQ815" t="n">
        <v>1</v>
      </c>
      <c r="AR815" t="n">
        <v>0</v>
      </c>
      <c r="AS815" t="n">
        <v>0</v>
      </c>
      <c r="AT815" t="n">
        <v>1</v>
      </c>
      <c r="AU815" s="63" t="n">
        <v>30</v>
      </c>
      <c r="AV815" s="64">
        <f>IFERROR(INDEX($B815:$AT815,1,'번호선택_참고표'!$C$55),0)+IFERROR(INDEX($B815:$AT815,1,'번호선택_참고표'!$D$55),0)+IFERROR(INDEX($B815:$AT815,1,'번호선택_참고표'!$E$55),0)+IFERROR(INDEX($B815:$AT815,1,'번호선택_참고표'!$F$55),0)+IFERROR(INDEX($B815:$AT815,1,'번호선택_참고표'!$G$55),0)+IFERROR(INDEX($B815:$AT815,1,'번호선택_참고표'!$H$55),0)</f>
        <v/>
      </c>
      <c r="AW815" s="64">
        <f>IF(OR('번호선택_참고표'!$C$55=$AU815,'번호선택_참고표'!$D$55=$AU815,'번호선택_참고표'!$E$55=$AU815,'번호선택_참고표'!$F$55=$AU815,'번호선택_참고표'!$G$55=$AU815,'번호선택_참고표'!$H$55=$AU815),1,0)</f>
        <v/>
      </c>
      <c r="AX815" s="64">
        <f>IF(AV815=6,6,IF(AND(AV815=5,AW815=1),5,IF(AND(AV815=5,AW815=0),4,IF(AV815=4,3,IF(AV815=3,2,0)))))</f>
        <v/>
      </c>
      <c r="AY815" s="64">
        <f>IF(AV815=6,"1등",IF(AND(AV815=5,AW815=1),"2등",IF(AND(AV815=5,AW815=0),"3등",IF(AV815=4,"4등",IF(AV815=3,"5등","-")))))</f>
        <v/>
      </c>
      <c r="AZ815" s="64">
        <f>AV815*10000+AW815*1000+ROW()</f>
        <v/>
      </c>
      <c r="BB815" s="63" t="inlineStr">
        <is>
          <t>2 21 28 38 42 45</t>
        </is>
      </c>
    </row>
    <row r="816">
      <c r="A816" s="64" t="n">
        <v>815</v>
      </c>
      <c r="B816" t="n">
        <v>0</v>
      </c>
      <c r="C816" t="n">
        <v>0</v>
      </c>
      <c r="D816" t="n">
        <v>0</v>
      </c>
      <c r="E816" t="n">
        <v>0</v>
      </c>
      <c r="F816" t="n">
        <v>0</v>
      </c>
      <c r="G816" t="n">
        <v>0</v>
      </c>
      <c r="H816" t="n">
        <v>0</v>
      </c>
      <c r="I816" t="n">
        <v>0</v>
      </c>
      <c r="J816" t="n">
        <v>0</v>
      </c>
      <c r="K816" t="n">
        <v>0</v>
      </c>
      <c r="L816" t="n">
        <v>0</v>
      </c>
      <c r="M816" t="n">
        <v>0</v>
      </c>
      <c r="N816" t="n">
        <v>0</v>
      </c>
      <c r="O816" t="n">
        <v>0</v>
      </c>
      <c r="P816" t="n">
        <v>0</v>
      </c>
      <c r="Q816" t="n">
        <v>0</v>
      </c>
      <c r="R816" t="n">
        <v>1</v>
      </c>
      <c r="S816" t="n">
        <v>0</v>
      </c>
      <c r="T816" t="n">
        <v>0</v>
      </c>
      <c r="U816" t="n">
        <v>0</v>
      </c>
      <c r="V816" t="n">
        <v>1</v>
      </c>
      <c r="W816" t="n">
        <v>0</v>
      </c>
      <c r="X816" t="n">
        <v>0</v>
      </c>
      <c r="Y816" t="n">
        <v>0</v>
      </c>
      <c r="Z816" t="n">
        <v>1</v>
      </c>
      <c r="AA816" t="n">
        <v>1</v>
      </c>
      <c r="AB816" t="n">
        <v>1</v>
      </c>
      <c r="AC816" t="n">
        <v>0</v>
      </c>
      <c r="AD816" t="n">
        <v>0</v>
      </c>
      <c r="AE816" t="n">
        <v>0</v>
      </c>
      <c r="AF816" t="n">
        <v>0</v>
      </c>
      <c r="AG816" t="n">
        <v>0</v>
      </c>
      <c r="AH816" t="n">
        <v>0</v>
      </c>
      <c r="AI816" t="n">
        <v>0</v>
      </c>
      <c r="AJ816" t="n">
        <v>0</v>
      </c>
      <c r="AK816" t="n">
        <v>1</v>
      </c>
      <c r="AL816" t="n">
        <v>0</v>
      </c>
      <c r="AM816" t="n">
        <v>0</v>
      </c>
      <c r="AN816" t="n">
        <v>0</v>
      </c>
      <c r="AO816" t="n">
        <v>0</v>
      </c>
      <c r="AP816" t="n">
        <v>0</v>
      </c>
      <c r="AQ816" t="n">
        <v>0</v>
      </c>
      <c r="AR816" t="n">
        <v>0</v>
      </c>
      <c r="AS816" t="n">
        <v>0</v>
      </c>
      <c r="AT816" t="n">
        <v>0</v>
      </c>
      <c r="AU816" s="63" t="n">
        <v>4</v>
      </c>
      <c r="AV816" s="64">
        <f>IFERROR(INDEX($B816:$AT816,1,'번호선택_참고표'!$C$55),0)+IFERROR(INDEX($B816:$AT816,1,'번호선택_참고표'!$D$55),0)+IFERROR(INDEX($B816:$AT816,1,'번호선택_참고표'!$E$55),0)+IFERROR(INDEX($B816:$AT816,1,'번호선택_참고표'!$F$55),0)+IFERROR(INDEX($B816:$AT816,1,'번호선택_참고표'!$G$55),0)+IFERROR(INDEX($B816:$AT816,1,'번호선택_참고표'!$H$55),0)</f>
        <v/>
      </c>
      <c r="AW816" s="64">
        <f>IF(OR('번호선택_참고표'!$C$55=$AU816,'번호선택_참고표'!$D$55=$AU816,'번호선택_참고표'!$E$55=$AU816,'번호선택_참고표'!$F$55=$AU816,'번호선택_참고표'!$G$55=$AU816,'번호선택_참고표'!$H$55=$AU816),1,0)</f>
        <v/>
      </c>
      <c r="AX816" s="64">
        <f>IF(AV816=6,6,IF(AND(AV816=5,AW816=1),5,IF(AND(AV816=5,AW816=0),4,IF(AV816=4,3,IF(AV816=3,2,0)))))</f>
        <v/>
      </c>
      <c r="AY816" s="64">
        <f>IF(AV816=6,"1등",IF(AND(AV816=5,AW816=1),"2등",IF(AND(AV816=5,AW816=0),"3등",IF(AV816=4,"4등",IF(AV816=3,"5등","-")))))</f>
        <v/>
      </c>
      <c r="AZ816" s="64">
        <f>AV816*10000+AW816*1000+ROW()</f>
        <v/>
      </c>
      <c r="BB816" s="63" t="inlineStr">
        <is>
          <t>17 21 25 26 27 36</t>
        </is>
      </c>
    </row>
    <row r="817">
      <c r="A817" s="64" t="n">
        <v>816</v>
      </c>
      <c r="B817" t="n">
        <v>0</v>
      </c>
      <c r="C817" t="n">
        <v>0</v>
      </c>
      <c r="D817" t="n">
        <v>0</v>
      </c>
      <c r="E817" t="n">
        <v>0</v>
      </c>
      <c r="F817" t="n">
        <v>0</v>
      </c>
      <c r="G817" t="n">
        <v>0</v>
      </c>
      <c r="H817" t="n">
        <v>0</v>
      </c>
      <c r="I817" t="n">
        <v>0</v>
      </c>
      <c r="J817" t="n">
        <v>0</v>
      </c>
      <c r="K817" t="n">
        <v>0</v>
      </c>
      <c r="L817" t="n">
        <v>0</v>
      </c>
      <c r="M817" t="n">
        <v>1</v>
      </c>
      <c r="N817" t="n">
        <v>0</v>
      </c>
      <c r="O817" t="n">
        <v>0</v>
      </c>
      <c r="P817" t="n">
        <v>0</v>
      </c>
      <c r="Q817" t="n">
        <v>0</v>
      </c>
      <c r="R817" t="n">
        <v>0</v>
      </c>
      <c r="S817" t="n">
        <v>1</v>
      </c>
      <c r="T817" t="n">
        <v>1</v>
      </c>
      <c r="U817" t="n">
        <v>0</v>
      </c>
      <c r="V817" t="n">
        <v>0</v>
      </c>
      <c r="W817" t="n">
        <v>0</v>
      </c>
      <c r="X817" t="n">
        <v>0</v>
      </c>
      <c r="Y817" t="n">
        <v>0</v>
      </c>
      <c r="Z817" t="n">
        <v>0</v>
      </c>
      <c r="AA817" t="n">
        <v>0</v>
      </c>
      <c r="AB817" t="n">
        <v>0</v>
      </c>
      <c r="AC817" t="n">
        <v>0</v>
      </c>
      <c r="AD817" t="n">
        <v>1</v>
      </c>
      <c r="AE817" t="n">
        <v>0</v>
      </c>
      <c r="AF817" t="n">
        <v>1</v>
      </c>
      <c r="AG817" t="n">
        <v>0</v>
      </c>
      <c r="AH817" t="n">
        <v>0</v>
      </c>
      <c r="AI817" t="n">
        <v>0</v>
      </c>
      <c r="AJ817" t="n">
        <v>0</v>
      </c>
      <c r="AK817" t="n">
        <v>0</v>
      </c>
      <c r="AL817" t="n">
        <v>0</v>
      </c>
      <c r="AM817" t="n">
        <v>0</v>
      </c>
      <c r="AN817" t="n">
        <v>1</v>
      </c>
      <c r="AO817" t="n">
        <v>0</v>
      </c>
      <c r="AP817" t="n">
        <v>0</v>
      </c>
      <c r="AQ817" t="n">
        <v>0</v>
      </c>
      <c r="AR817" t="n">
        <v>0</v>
      </c>
      <c r="AS817" t="n">
        <v>0</v>
      </c>
      <c r="AT817" t="n">
        <v>0</v>
      </c>
      <c r="AU817" s="63" t="n">
        <v>7</v>
      </c>
      <c r="AV817" s="64">
        <f>IFERROR(INDEX($B817:$AT817,1,'번호선택_참고표'!$C$55),0)+IFERROR(INDEX($B817:$AT817,1,'번호선택_참고표'!$D$55),0)+IFERROR(INDEX($B817:$AT817,1,'번호선택_참고표'!$E$55),0)+IFERROR(INDEX($B817:$AT817,1,'번호선택_참고표'!$F$55),0)+IFERROR(INDEX($B817:$AT817,1,'번호선택_참고표'!$G$55),0)+IFERROR(INDEX($B817:$AT817,1,'번호선택_참고표'!$H$55),0)</f>
        <v/>
      </c>
      <c r="AW817" s="64">
        <f>IF(OR('번호선택_참고표'!$C$55=$AU817,'번호선택_참고표'!$D$55=$AU817,'번호선택_참고표'!$E$55=$AU817,'번호선택_참고표'!$F$55=$AU817,'번호선택_참고표'!$G$55=$AU817,'번호선택_참고표'!$H$55=$AU817),1,0)</f>
        <v/>
      </c>
      <c r="AX817" s="64">
        <f>IF(AV817=6,6,IF(AND(AV817=5,AW817=1),5,IF(AND(AV817=5,AW817=0),4,IF(AV817=4,3,IF(AV817=3,2,0)))))</f>
        <v/>
      </c>
      <c r="AY817" s="64">
        <f>IF(AV817=6,"1등",IF(AND(AV817=5,AW817=1),"2등",IF(AND(AV817=5,AW817=0),"3등",IF(AV817=4,"4등",IF(AV817=3,"5등","-")))))</f>
        <v/>
      </c>
      <c r="AZ817" s="64">
        <f>AV817*10000+AW817*1000+ROW()</f>
        <v/>
      </c>
      <c r="BB817" s="63" t="inlineStr">
        <is>
          <t>12 18 19 29 31 39</t>
        </is>
      </c>
    </row>
    <row r="818">
      <c r="A818" s="64" t="n">
        <v>817</v>
      </c>
      <c r="B818" t="n">
        <v>0</v>
      </c>
      <c r="C818" t="n">
        <v>0</v>
      </c>
      <c r="D818" t="n">
        <v>1</v>
      </c>
      <c r="E818" t="n">
        <v>0</v>
      </c>
      <c r="F818" t="n">
        <v>0</v>
      </c>
      <c r="G818" t="n">
        <v>0</v>
      </c>
      <c r="H818" t="n">
        <v>0</v>
      </c>
      <c r="I818" t="n">
        <v>0</v>
      </c>
      <c r="J818" t="n">
        <v>1</v>
      </c>
      <c r="K818" t="n">
        <v>0</v>
      </c>
      <c r="L818" t="n">
        <v>0</v>
      </c>
      <c r="M818" t="n">
        <v>1</v>
      </c>
      <c r="N818" t="n">
        <v>1</v>
      </c>
      <c r="O818" t="n">
        <v>0</v>
      </c>
      <c r="P818" t="n">
        <v>0</v>
      </c>
      <c r="Q818" t="n">
        <v>0</v>
      </c>
      <c r="R818" t="n">
        <v>0</v>
      </c>
      <c r="S818" t="n">
        <v>0</v>
      </c>
      <c r="T818" t="n">
        <v>0</v>
      </c>
      <c r="U818" t="n">
        <v>0</v>
      </c>
      <c r="V818" t="n">
        <v>0</v>
      </c>
      <c r="W818" t="n">
        <v>0</v>
      </c>
      <c r="X818" t="n">
        <v>0</v>
      </c>
      <c r="Y818" t="n">
        <v>0</v>
      </c>
      <c r="Z818" t="n">
        <v>1</v>
      </c>
      <c r="AA818" t="n">
        <v>0</v>
      </c>
      <c r="AB818" t="n">
        <v>0</v>
      </c>
      <c r="AC818" t="n">
        <v>0</v>
      </c>
      <c r="AD818" t="n">
        <v>0</v>
      </c>
      <c r="AE818" t="n">
        <v>0</v>
      </c>
      <c r="AF818" t="n">
        <v>0</v>
      </c>
      <c r="AG818" t="n">
        <v>0</v>
      </c>
      <c r="AH818" t="n">
        <v>0</v>
      </c>
      <c r="AI818" t="n">
        <v>0</v>
      </c>
      <c r="AJ818" t="n">
        <v>0</v>
      </c>
      <c r="AK818" t="n">
        <v>0</v>
      </c>
      <c r="AL818" t="n">
        <v>0</v>
      </c>
      <c r="AM818" t="n">
        <v>0</v>
      </c>
      <c r="AN818" t="n">
        <v>0</v>
      </c>
      <c r="AO818" t="n">
        <v>0</v>
      </c>
      <c r="AP818" t="n">
        <v>0</v>
      </c>
      <c r="AQ818" t="n">
        <v>0</v>
      </c>
      <c r="AR818" t="n">
        <v>1</v>
      </c>
      <c r="AS818" t="n">
        <v>0</v>
      </c>
      <c r="AT818" t="n">
        <v>0</v>
      </c>
      <c r="AU818" s="63" t="n">
        <v>34</v>
      </c>
      <c r="AV818" s="64">
        <f>IFERROR(INDEX($B818:$AT818,1,'번호선택_참고표'!$C$55),0)+IFERROR(INDEX($B818:$AT818,1,'번호선택_참고표'!$D$55),0)+IFERROR(INDEX($B818:$AT818,1,'번호선택_참고표'!$E$55),0)+IFERROR(INDEX($B818:$AT818,1,'번호선택_참고표'!$F$55),0)+IFERROR(INDEX($B818:$AT818,1,'번호선택_참고표'!$G$55),0)+IFERROR(INDEX($B818:$AT818,1,'번호선택_참고표'!$H$55),0)</f>
        <v/>
      </c>
      <c r="AW818" s="64">
        <f>IF(OR('번호선택_참고표'!$C$55=$AU818,'번호선택_참고표'!$D$55=$AU818,'번호선택_참고표'!$E$55=$AU818,'번호선택_참고표'!$F$55=$AU818,'번호선택_참고표'!$G$55=$AU818,'번호선택_참고표'!$H$55=$AU818),1,0)</f>
        <v/>
      </c>
      <c r="AX818" s="64">
        <f>IF(AV818=6,6,IF(AND(AV818=5,AW818=1),5,IF(AND(AV818=5,AW818=0),4,IF(AV818=4,3,IF(AV818=3,2,0)))))</f>
        <v/>
      </c>
      <c r="AY818" s="64">
        <f>IF(AV818=6,"1등",IF(AND(AV818=5,AW818=1),"2등",IF(AND(AV818=5,AW818=0),"3등",IF(AV818=4,"4등",IF(AV818=3,"5등","-")))))</f>
        <v/>
      </c>
      <c r="AZ818" s="64">
        <f>AV818*10000+AW818*1000+ROW()</f>
        <v/>
      </c>
      <c r="BB818" s="63" t="inlineStr">
        <is>
          <t>3 9 12 13 25 43</t>
        </is>
      </c>
    </row>
    <row r="819">
      <c r="A819" s="64" t="n">
        <v>818</v>
      </c>
      <c r="B819" t="n">
        <v>0</v>
      </c>
      <c r="C819" t="n">
        <v>0</v>
      </c>
      <c r="D819" t="n">
        <v>0</v>
      </c>
      <c r="E819" t="n">
        <v>0</v>
      </c>
      <c r="F819" t="n">
        <v>0</v>
      </c>
      <c r="G819" t="n">
        <v>0</v>
      </c>
      <c r="H819" t="n">
        <v>0</v>
      </c>
      <c r="I819" t="n">
        <v>0</v>
      </c>
      <c r="J819" t="n">
        <v>0</v>
      </c>
      <c r="K819" t="n">
        <v>0</v>
      </c>
      <c r="L819" t="n">
        <v>0</v>
      </c>
      <c r="M819" t="n">
        <v>0</v>
      </c>
      <c r="N819" t="n">
        <v>0</v>
      </c>
      <c r="O819" t="n">
        <v>1</v>
      </c>
      <c r="P819" t="n">
        <v>1</v>
      </c>
      <c r="Q819" t="n">
        <v>0</v>
      </c>
      <c r="R819" t="n">
        <v>0</v>
      </c>
      <c r="S819" t="n">
        <v>0</v>
      </c>
      <c r="T819" t="n">
        <v>0</v>
      </c>
      <c r="U819" t="n">
        <v>0</v>
      </c>
      <c r="V819" t="n">
        <v>0</v>
      </c>
      <c r="W819" t="n">
        <v>0</v>
      </c>
      <c r="X819" t="n">
        <v>0</v>
      </c>
      <c r="Y819" t="n">
        <v>0</v>
      </c>
      <c r="Z819" t="n">
        <v>1</v>
      </c>
      <c r="AA819" t="n">
        <v>0</v>
      </c>
      <c r="AB819" t="n">
        <v>0</v>
      </c>
      <c r="AC819" t="n">
        <v>1</v>
      </c>
      <c r="AD819" t="n">
        <v>1</v>
      </c>
      <c r="AE819" t="n">
        <v>1</v>
      </c>
      <c r="AF819" t="n">
        <v>0</v>
      </c>
      <c r="AG819" t="n">
        <v>0</v>
      </c>
      <c r="AH819" t="n">
        <v>0</v>
      </c>
      <c r="AI819" t="n">
        <v>0</v>
      </c>
      <c r="AJ819" t="n">
        <v>0</v>
      </c>
      <c r="AK819" t="n">
        <v>0</v>
      </c>
      <c r="AL819" t="n">
        <v>0</v>
      </c>
      <c r="AM819" t="n">
        <v>0</v>
      </c>
      <c r="AN819" t="n">
        <v>0</v>
      </c>
      <c r="AO819" t="n">
        <v>0</v>
      </c>
      <c r="AP819" t="n">
        <v>0</v>
      </c>
      <c r="AQ819" t="n">
        <v>0</v>
      </c>
      <c r="AR819" t="n">
        <v>0</v>
      </c>
      <c r="AS819" t="n">
        <v>0</v>
      </c>
      <c r="AT819" t="n">
        <v>0</v>
      </c>
      <c r="AU819" s="63" t="n">
        <v>3</v>
      </c>
      <c r="AV819" s="64">
        <f>IFERROR(INDEX($B819:$AT819,1,'번호선택_참고표'!$C$55),0)+IFERROR(INDEX($B819:$AT819,1,'번호선택_참고표'!$D$55),0)+IFERROR(INDEX($B819:$AT819,1,'번호선택_참고표'!$E$55),0)+IFERROR(INDEX($B819:$AT819,1,'번호선택_참고표'!$F$55),0)+IFERROR(INDEX($B819:$AT819,1,'번호선택_참고표'!$G$55),0)+IFERROR(INDEX($B819:$AT819,1,'번호선택_참고표'!$H$55),0)</f>
        <v/>
      </c>
      <c r="AW819" s="64">
        <f>IF(OR('번호선택_참고표'!$C$55=$AU819,'번호선택_참고표'!$D$55=$AU819,'번호선택_참고표'!$E$55=$AU819,'번호선택_참고표'!$F$55=$AU819,'번호선택_참고표'!$G$55=$AU819,'번호선택_참고표'!$H$55=$AU819),1,0)</f>
        <v/>
      </c>
      <c r="AX819" s="64">
        <f>IF(AV819=6,6,IF(AND(AV819=5,AW819=1),5,IF(AND(AV819=5,AW819=0),4,IF(AV819=4,3,IF(AV819=3,2,0)))))</f>
        <v/>
      </c>
      <c r="AY819" s="64">
        <f>IF(AV819=6,"1등",IF(AND(AV819=5,AW819=1),"2등",IF(AND(AV819=5,AW819=0),"3등",IF(AV819=4,"4등",IF(AV819=3,"5등","-")))))</f>
        <v/>
      </c>
      <c r="AZ819" s="64">
        <f>AV819*10000+AW819*1000+ROW()</f>
        <v/>
      </c>
      <c r="BB819" s="63" t="inlineStr">
        <is>
          <t>14 15 25 28 29 30</t>
        </is>
      </c>
    </row>
    <row r="820">
      <c r="A820" s="64" t="n">
        <v>819</v>
      </c>
      <c r="B820" t="n">
        <v>0</v>
      </c>
      <c r="C820" t="n">
        <v>0</v>
      </c>
      <c r="D820" t="n">
        <v>0</v>
      </c>
      <c r="E820" t="n">
        <v>0</v>
      </c>
      <c r="F820" t="n">
        <v>0</v>
      </c>
      <c r="G820" t="n">
        <v>0</v>
      </c>
      <c r="H820" t="n">
        <v>0</v>
      </c>
      <c r="I820" t="n">
        <v>0</v>
      </c>
      <c r="J820" t="n">
        <v>0</v>
      </c>
      <c r="K820" t="n">
        <v>0</v>
      </c>
      <c r="L820" t="n">
        <v>0</v>
      </c>
      <c r="M820" t="n">
        <v>0</v>
      </c>
      <c r="N820" t="n">
        <v>0</v>
      </c>
      <c r="O820" t="n">
        <v>0</v>
      </c>
      <c r="P820" t="n">
        <v>0</v>
      </c>
      <c r="Q820" t="n">
        <v>1</v>
      </c>
      <c r="R820" t="n">
        <v>0</v>
      </c>
      <c r="S820" t="n">
        <v>0</v>
      </c>
      <c r="T820" t="n">
        <v>0</v>
      </c>
      <c r="U820" t="n">
        <v>0</v>
      </c>
      <c r="V820" t="n">
        <v>0</v>
      </c>
      <c r="W820" t="n">
        <v>0</v>
      </c>
      <c r="X820" t="n">
        <v>0</v>
      </c>
      <c r="Y820" t="n">
        <v>0</v>
      </c>
      <c r="Z820" t="n">
        <v>1</v>
      </c>
      <c r="AA820" t="n">
        <v>0</v>
      </c>
      <c r="AB820" t="n">
        <v>0</v>
      </c>
      <c r="AC820" t="n">
        <v>0</v>
      </c>
      <c r="AD820" t="n">
        <v>0</v>
      </c>
      <c r="AE820" t="n">
        <v>0</v>
      </c>
      <c r="AF820" t="n">
        <v>0</v>
      </c>
      <c r="AG820" t="n">
        <v>0</v>
      </c>
      <c r="AH820" t="n">
        <v>1</v>
      </c>
      <c r="AI820" t="n">
        <v>0</v>
      </c>
      <c r="AJ820" t="n">
        <v>0</v>
      </c>
      <c r="AK820" t="n">
        <v>0</v>
      </c>
      <c r="AL820" t="n">
        <v>0</v>
      </c>
      <c r="AM820" t="n">
        <v>1</v>
      </c>
      <c r="AN820" t="n">
        <v>0</v>
      </c>
      <c r="AO820" t="n">
        <v>1</v>
      </c>
      <c r="AP820" t="n">
        <v>0</v>
      </c>
      <c r="AQ820" t="n">
        <v>0</v>
      </c>
      <c r="AR820" t="n">
        <v>0</v>
      </c>
      <c r="AS820" t="n">
        <v>0</v>
      </c>
      <c r="AT820" t="n">
        <v>1</v>
      </c>
      <c r="AU820" s="63" t="n">
        <v>15</v>
      </c>
      <c r="AV820" s="64">
        <f>IFERROR(INDEX($B820:$AT820,1,'번호선택_참고표'!$C$55),0)+IFERROR(INDEX($B820:$AT820,1,'번호선택_참고표'!$D$55),0)+IFERROR(INDEX($B820:$AT820,1,'번호선택_참고표'!$E$55),0)+IFERROR(INDEX($B820:$AT820,1,'번호선택_참고표'!$F$55),0)+IFERROR(INDEX($B820:$AT820,1,'번호선택_참고표'!$G$55),0)+IFERROR(INDEX($B820:$AT820,1,'번호선택_참고표'!$H$55),0)</f>
        <v/>
      </c>
      <c r="AW820" s="64">
        <f>IF(OR('번호선택_참고표'!$C$55=$AU820,'번호선택_참고표'!$D$55=$AU820,'번호선택_참고표'!$E$55=$AU820,'번호선택_참고표'!$F$55=$AU820,'번호선택_참고표'!$G$55=$AU820,'번호선택_참고표'!$H$55=$AU820),1,0)</f>
        <v/>
      </c>
      <c r="AX820" s="64">
        <f>IF(AV820=6,6,IF(AND(AV820=5,AW820=1),5,IF(AND(AV820=5,AW820=0),4,IF(AV820=4,3,IF(AV820=3,2,0)))))</f>
        <v/>
      </c>
      <c r="AY820" s="64">
        <f>IF(AV820=6,"1등",IF(AND(AV820=5,AW820=1),"2등",IF(AND(AV820=5,AW820=0),"3등",IF(AV820=4,"4등",IF(AV820=3,"5등","-")))))</f>
        <v/>
      </c>
      <c r="AZ820" s="64">
        <f>AV820*10000+AW820*1000+ROW()</f>
        <v/>
      </c>
      <c r="BB820" s="63" t="inlineStr">
        <is>
          <t>16 25 33 38 40 45</t>
        </is>
      </c>
    </row>
    <row r="821">
      <c r="A821" s="64" t="n">
        <v>820</v>
      </c>
      <c r="B821" t="n">
        <v>0</v>
      </c>
      <c r="C821" t="n">
        <v>0</v>
      </c>
      <c r="D821" t="n">
        <v>0</v>
      </c>
      <c r="E821" t="n">
        <v>0</v>
      </c>
      <c r="F821" t="n">
        <v>0</v>
      </c>
      <c r="G821" t="n">
        <v>0</v>
      </c>
      <c r="H821" t="n">
        <v>0</v>
      </c>
      <c r="I821" t="n">
        <v>0</v>
      </c>
      <c r="J821" t="n">
        <v>0</v>
      </c>
      <c r="K821" t="n">
        <v>1</v>
      </c>
      <c r="L821" t="n">
        <v>0</v>
      </c>
      <c r="M821" t="n">
        <v>0</v>
      </c>
      <c r="N821" t="n">
        <v>0</v>
      </c>
      <c r="O821" t="n">
        <v>0</v>
      </c>
      <c r="P821" t="n">
        <v>0</v>
      </c>
      <c r="Q821" t="n">
        <v>0</v>
      </c>
      <c r="R821" t="n">
        <v>0</v>
      </c>
      <c r="S821" t="n">
        <v>0</v>
      </c>
      <c r="T821" t="n">
        <v>0</v>
      </c>
      <c r="U821" t="n">
        <v>0</v>
      </c>
      <c r="V821" t="n">
        <v>1</v>
      </c>
      <c r="W821" t="n">
        <v>1</v>
      </c>
      <c r="X821" t="n">
        <v>0</v>
      </c>
      <c r="Y821" t="n">
        <v>0</v>
      </c>
      <c r="Z821" t="n">
        <v>0</v>
      </c>
      <c r="AA821" t="n">
        <v>0</v>
      </c>
      <c r="AB821" t="n">
        <v>0</v>
      </c>
      <c r="AC821" t="n">
        <v>0</v>
      </c>
      <c r="AD821" t="n">
        <v>0</v>
      </c>
      <c r="AE821" t="n">
        <v>1</v>
      </c>
      <c r="AF821" t="n">
        <v>0</v>
      </c>
      <c r="AG821" t="n">
        <v>0</v>
      </c>
      <c r="AH821" t="n">
        <v>0</v>
      </c>
      <c r="AI821" t="n">
        <v>0</v>
      </c>
      <c r="AJ821" t="n">
        <v>1</v>
      </c>
      <c r="AK821" t="n">
        <v>0</v>
      </c>
      <c r="AL821" t="n">
        <v>0</v>
      </c>
      <c r="AM821" t="n">
        <v>0</v>
      </c>
      <c r="AN821" t="n">
        <v>0</v>
      </c>
      <c r="AO821" t="n">
        <v>0</v>
      </c>
      <c r="AP821" t="n">
        <v>0</v>
      </c>
      <c r="AQ821" t="n">
        <v>1</v>
      </c>
      <c r="AR821" t="n">
        <v>0</v>
      </c>
      <c r="AS821" t="n">
        <v>0</v>
      </c>
      <c r="AT821" t="n">
        <v>0</v>
      </c>
      <c r="AU821" s="63" t="n">
        <v>6</v>
      </c>
      <c r="AV821" s="64">
        <f>IFERROR(INDEX($B821:$AT821,1,'번호선택_참고표'!$C$55),0)+IFERROR(INDEX($B821:$AT821,1,'번호선택_참고표'!$D$55),0)+IFERROR(INDEX($B821:$AT821,1,'번호선택_참고표'!$E$55),0)+IFERROR(INDEX($B821:$AT821,1,'번호선택_참고표'!$F$55),0)+IFERROR(INDEX($B821:$AT821,1,'번호선택_참고표'!$G$55),0)+IFERROR(INDEX($B821:$AT821,1,'번호선택_참고표'!$H$55),0)</f>
        <v/>
      </c>
      <c r="AW821" s="64">
        <f>IF(OR('번호선택_참고표'!$C$55=$AU821,'번호선택_참고표'!$D$55=$AU821,'번호선택_참고표'!$E$55=$AU821,'번호선택_참고표'!$F$55=$AU821,'번호선택_참고표'!$G$55=$AU821,'번호선택_참고표'!$H$55=$AU821),1,0)</f>
        <v/>
      </c>
      <c r="AX821" s="64">
        <f>IF(AV821=6,6,IF(AND(AV821=5,AW821=1),5,IF(AND(AV821=5,AW821=0),4,IF(AV821=4,3,IF(AV821=3,2,0)))))</f>
        <v/>
      </c>
      <c r="AY821" s="64">
        <f>IF(AV821=6,"1등",IF(AND(AV821=5,AW821=1),"2등",IF(AND(AV821=5,AW821=0),"3등",IF(AV821=4,"4등",IF(AV821=3,"5등","-")))))</f>
        <v/>
      </c>
      <c r="AZ821" s="64">
        <f>AV821*10000+AW821*1000+ROW()</f>
        <v/>
      </c>
      <c r="BB821" s="63" t="inlineStr">
        <is>
          <t>10 21 22 30 35 42</t>
        </is>
      </c>
    </row>
    <row r="822">
      <c r="A822" s="64" t="n">
        <v>821</v>
      </c>
      <c r="B822" t="n">
        <v>1</v>
      </c>
      <c r="C822" t="n">
        <v>0</v>
      </c>
      <c r="D822" t="n">
        <v>0</v>
      </c>
      <c r="E822" t="n">
        <v>0</v>
      </c>
      <c r="F822" t="n">
        <v>0</v>
      </c>
      <c r="G822" t="n">
        <v>0</v>
      </c>
      <c r="H822" t="n">
        <v>0</v>
      </c>
      <c r="I822" t="n">
        <v>0</v>
      </c>
      <c r="J822" t="n">
        <v>0</v>
      </c>
      <c r="K822" t="n">
        <v>0</v>
      </c>
      <c r="L822" t="n">
        <v>0</v>
      </c>
      <c r="M822" t="n">
        <v>1</v>
      </c>
      <c r="N822" t="n">
        <v>1</v>
      </c>
      <c r="O822" t="n">
        <v>0</v>
      </c>
      <c r="P822" t="n">
        <v>0</v>
      </c>
      <c r="Q822" t="n">
        <v>0</v>
      </c>
      <c r="R822" t="n">
        <v>0</v>
      </c>
      <c r="S822" t="n">
        <v>0</v>
      </c>
      <c r="T822" t="n">
        <v>0</v>
      </c>
      <c r="U822" t="n">
        <v>0</v>
      </c>
      <c r="V822" t="n">
        <v>0</v>
      </c>
      <c r="W822" t="n">
        <v>0</v>
      </c>
      <c r="X822" t="n">
        <v>0</v>
      </c>
      <c r="Y822" t="n">
        <v>1</v>
      </c>
      <c r="Z822" t="n">
        <v>0</v>
      </c>
      <c r="AA822" t="n">
        <v>0</v>
      </c>
      <c r="AB822" t="n">
        <v>0</v>
      </c>
      <c r="AC822" t="n">
        <v>0</v>
      </c>
      <c r="AD822" t="n">
        <v>1</v>
      </c>
      <c r="AE822" t="n">
        <v>0</v>
      </c>
      <c r="AF822" t="n">
        <v>0</v>
      </c>
      <c r="AG822" t="n">
        <v>0</v>
      </c>
      <c r="AH822" t="n">
        <v>0</v>
      </c>
      <c r="AI822" t="n">
        <v>0</v>
      </c>
      <c r="AJ822" t="n">
        <v>0</v>
      </c>
      <c r="AK822" t="n">
        <v>0</v>
      </c>
      <c r="AL822" t="n">
        <v>0</v>
      </c>
      <c r="AM822" t="n">
        <v>0</v>
      </c>
      <c r="AN822" t="n">
        <v>0</v>
      </c>
      <c r="AO822" t="n">
        <v>0</v>
      </c>
      <c r="AP822" t="n">
        <v>0</v>
      </c>
      <c r="AQ822" t="n">
        <v>0</v>
      </c>
      <c r="AR822" t="n">
        <v>0</v>
      </c>
      <c r="AS822" t="n">
        <v>1</v>
      </c>
      <c r="AT822" t="n">
        <v>0</v>
      </c>
      <c r="AU822" s="63" t="n">
        <v>16</v>
      </c>
      <c r="AV822" s="64">
        <f>IFERROR(INDEX($B822:$AT822,1,'번호선택_참고표'!$C$55),0)+IFERROR(INDEX($B822:$AT822,1,'번호선택_참고표'!$D$55),0)+IFERROR(INDEX($B822:$AT822,1,'번호선택_참고표'!$E$55),0)+IFERROR(INDEX($B822:$AT822,1,'번호선택_참고표'!$F$55),0)+IFERROR(INDEX($B822:$AT822,1,'번호선택_참고표'!$G$55),0)+IFERROR(INDEX($B822:$AT822,1,'번호선택_참고표'!$H$55),0)</f>
        <v/>
      </c>
      <c r="AW822" s="64">
        <f>IF(OR('번호선택_참고표'!$C$55=$AU822,'번호선택_참고표'!$D$55=$AU822,'번호선택_참고표'!$E$55=$AU822,'번호선택_참고표'!$F$55=$AU822,'번호선택_참고표'!$G$55=$AU822,'번호선택_참고표'!$H$55=$AU822),1,0)</f>
        <v/>
      </c>
      <c r="AX822" s="64">
        <f>IF(AV822=6,6,IF(AND(AV822=5,AW822=1),5,IF(AND(AV822=5,AW822=0),4,IF(AV822=4,3,IF(AV822=3,2,0)))))</f>
        <v/>
      </c>
      <c r="AY822" s="64">
        <f>IF(AV822=6,"1등",IF(AND(AV822=5,AW822=1),"2등",IF(AND(AV822=5,AW822=0),"3등",IF(AV822=4,"4등",IF(AV822=3,"5등","-")))))</f>
        <v/>
      </c>
      <c r="AZ822" s="64">
        <f>AV822*10000+AW822*1000+ROW()</f>
        <v/>
      </c>
      <c r="BB822" s="63" t="inlineStr">
        <is>
          <t>1 12 13 24 29 44</t>
        </is>
      </c>
    </row>
    <row r="823">
      <c r="A823" s="64" t="n">
        <v>822</v>
      </c>
      <c r="B823" t="n">
        <v>0</v>
      </c>
      <c r="C823" t="n">
        <v>0</v>
      </c>
      <c r="D823" t="n">
        <v>0</v>
      </c>
      <c r="E823" t="n">
        <v>0</v>
      </c>
      <c r="F823" t="n">
        <v>0</v>
      </c>
      <c r="G823" t="n">
        <v>0</v>
      </c>
      <c r="H823" t="n">
        <v>0</v>
      </c>
      <c r="I823" t="n">
        <v>0</v>
      </c>
      <c r="J823" t="n">
        <v>1</v>
      </c>
      <c r="K823" t="n">
        <v>0</v>
      </c>
      <c r="L823" t="n">
        <v>0</v>
      </c>
      <c r="M823" t="n">
        <v>0</v>
      </c>
      <c r="N823" t="n">
        <v>0</v>
      </c>
      <c r="O823" t="n">
        <v>0</v>
      </c>
      <c r="P823" t="n">
        <v>0</v>
      </c>
      <c r="Q823" t="n">
        <v>0</v>
      </c>
      <c r="R823" t="n">
        <v>0</v>
      </c>
      <c r="S823" t="n">
        <v>1</v>
      </c>
      <c r="T823" t="n">
        <v>0</v>
      </c>
      <c r="U823" t="n">
        <v>1</v>
      </c>
      <c r="V823" t="n">
        <v>0</v>
      </c>
      <c r="W823" t="n">
        <v>0</v>
      </c>
      <c r="X823" t="n">
        <v>0</v>
      </c>
      <c r="Y823" t="n">
        <v>1</v>
      </c>
      <c r="Z823" t="n">
        <v>0</v>
      </c>
      <c r="AA823" t="n">
        <v>0</v>
      </c>
      <c r="AB823" t="n">
        <v>1</v>
      </c>
      <c r="AC823" t="n">
        <v>0</v>
      </c>
      <c r="AD823" t="n">
        <v>0</v>
      </c>
      <c r="AE823" t="n">
        <v>0</v>
      </c>
      <c r="AF823" t="n">
        <v>0</v>
      </c>
      <c r="AG823" t="n">
        <v>0</v>
      </c>
      <c r="AH823" t="n">
        <v>0</v>
      </c>
      <c r="AI823" t="n">
        <v>0</v>
      </c>
      <c r="AJ823" t="n">
        <v>0</v>
      </c>
      <c r="AK823" t="n">
        <v>1</v>
      </c>
      <c r="AL823" t="n">
        <v>0</v>
      </c>
      <c r="AM823" t="n">
        <v>0</v>
      </c>
      <c r="AN823" t="n">
        <v>0</v>
      </c>
      <c r="AO823" t="n">
        <v>0</v>
      </c>
      <c r="AP823" t="n">
        <v>0</v>
      </c>
      <c r="AQ823" t="n">
        <v>0</v>
      </c>
      <c r="AR823" t="n">
        <v>0</v>
      </c>
      <c r="AS823" t="n">
        <v>0</v>
      </c>
      <c r="AT823" t="n">
        <v>0</v>
      </c>
      <c r="AU823" s="63" t="n">
        <v>12</v>
      </c>
      <c r="AV823" s="64">
        <f>IFERROR(INDEX($B823:$AT823,1,'번호선택_참고표'!$C$55),0)+IFERROR(INDEX($B823:$AT823,1,'번호선택_참고표'!$D$55),0)+IFERROR(INDEX($B823:$AT823,1,'번호선택_참고표'!$E$55),0)+IFERROR(INDEX($B823:$AT823,1,'번호선택_참고표'!$F$55),0)+IFERROR(INDEX($B823:$AT823,1,'번호선택_참고표'!$G$55),0)+IFERROR(INDEX($B823:$AT823,1,'번호선택_참고표'!$H$55),0)</f>
        <v/>
      </c>
      <c r="AW823" s="64">
        <f>IF(OR('번호선택_참고표'!$C$55=$AU823,'번호선택_참고표'!$D$55=$AU823,'번호선택_참고표'!$E$55=$AU823,'번호선택_참고표'!$F$55=$AU823,'번호선택_참고표'!$G$55=$AU823,'번호선택_참고표'!$H$55=$AU823),1,0)</f>
        <v/>
      </c>
      <c r="AX823" s="64">
        <f>IF(AV823=6,6,IF(AND(AV823=5,AW823=1),5,IF(AND(AV823=5,AW823=0),4,IF(AV823=4,3,IF(AV823=3,2,0)))))</f>
        <v/>
      </c>
      <c r="AY823" s="64">
        <f>IF(AV823=6,"1등",IF(AND(AV823=5,AW823=1),"2등",IF(AND(AV823=5,AW823=0),"3등",IF(AV823=4,"4등",IF(AV823=3,"5등","-")))))</f>
        <v/>
      </c>
      <c r="AZ823" s="64">
        <f>AV823*10000+AW823*1000+ROW()</f>
        <v/>
      </c>
      <c r="BB823" s="63" t="inlineStr">
        <is>
          <t>9 18 20 24 27 36</t>
        </is>
      </c>
    </row>
    <row r="824">
      <c r="A824" s="64" t="n">
        <v>823</v>
      </c>
      <c r="B824" t="n">
        <v>0</v>
      </c>
      <c r="C824" t="n">
        <v>0</v>
      </c>
      <c r="D824" t="n">
        <v>0</v>
      </c>
      <c r="E824" t="n">
        <v>0</v>
      </c>
      <c r="F824" t="n">
        <v>0</v>
      </c>
      <c r="G824" t="n">
        <v>0</v>
      </c>
      <c r="H824" t="n">
        <v>0</v>
      </c>
      <c r="I824" t="n">
        <v>0</v>
      </c>
      <c r="J824" t="n">
        <v>0</v>
      </c>
      <c r="K824" t="n">
        <v>0</v>
      </c>
      <c r="L824" t="n">
        <v>0</v>
      </c>
      <c r="M824" t="n">
        <v>1</v>
      </c>
      <c r="N824" t="n">
        <v>0</v>
      </c>
      <c r="O824" t="n">
        <v>0</v>
      </c>
      <c r="P824" t="n">
        <v>0</v>
      </c>
      <c r="Q824" t="n">
        <v>0</v>
      </c>
      <c r="R824" t="n">
        <v>0</v>
      </c>
      <c r="S824" t="n">
        <v>1</v>
      </c>
      <c r="T824" t="n">
        <v>0</v>
      </c>
      <c r="U824" t="n">
        <v>0</v>
      </c>
      <c r="V824" t="n">
        <v>0</v>
      </c>
      <c r="W824" t="n">
        <v>0</v>
      </c>
      <c r="X824" t="n">
        <v>0</v>
      </c>
      <c r="Y824" t="n">
        <v>1</v>
      </c>
      <c r="Z824" t="n">
        <v>0</v>
      </c>
      <c r="AA824" t="n">
        <v>1</v>
      </c>
      <c r="AB824" t="n">
        <v>0</v>
      </c>
      <c r="AC824" t="n">
        <v>0</v>
      </c>
      <c r="AD824" t="n">
        <v>0</v>
      </c>
      <c r="AE824" t="n">
        <v>0</v>
      </c>
      <c r="AF824" t="n">
        <v>0</v>
      </c>
      <c r="AG824" t="n">
        <v>0</v>
      </c>
      <c r="AH824" t="n">
        <v>0</v>
      </c>
      <c r="AI824" t="n">
        <v>0</v>
      </c>
      <c r="AJ824" t="n">
        <v>0</v>
      </c>
      <c r="AK824" t="n">
        <v>0</v>
      </c>
      <c r="AL824" t="n">
        <v>0</v>
      </c>
      <c r="AM824" t="n">
        <v>0</v>
      </c>
      <c r="AN824" t="n">
        <v>1</v>
      </c>
      <c r="AO824" t="n">
        <v>1</v>
      </c>
      <c r="AP824" t="n">
        <v>0</v>
      </c>
      <c r="AQ824" t="n">
        <v>0</v>
      </c>
      <c r="AR824" t="n">
        <v>0</v>
      </c>
      <c r="AS824" t="n">
        <v>0</v>
      </c>
      <c r="AT824" t="n">
        <v>0</v>
      </c>
      <c r="AU824" s="63" t="n">
        <v>15</v>
      </c>
      <c r="AV824" s="64">
        <f>IFERROR(INDEX($B824:$AT824,1,'번호선택_참고표'!$C$55),0)+IFERROR(INDEX($B824:$AT824,1,'번호선택_참고표'!$D$55),0)+IFERROR(INDEX($B824:$AT824,1,'번호선택_참고표'!$E$55),0)+IFERROR(INDEX($B824:$AT824,1,'번호선택_참고표'!$F$55),0)+IFERROR(INDEX($B824:$AT824,1,'번호선택_참고표'!$G$55),0)+IFERROR(INDEX($B824:$AT824,1,'번호선택_참고표'!$H$55),0)</f>
        <v/>
      </c>
      <c r="AW824" s="64">
        <f>IF(OR('번호선택_참고표'!$C$55=$AU824,'번호선택_참고표'!$D$55=$AU824,'번호선택_참고표'!$E$55=$AU824,'번호선택_참고표'!$F$55=$AU824,'번호선택_참고표'!$G$55=$AU824,'번호선택_참고표'!$H$55=$AU824),1,0)</f>
        <v/>
      </c>
      <c r="AX824" s="64">
        <f>IF(AV824=6,6,IF(AND(AV824=5,AW824=1),5,IF(AND(AV824=5,AW824=0),4,IF(AV824=4,3,IF(AV824=3,2,0)))))</f>
        <v/>
      </c>
      <c r="AY824" s="64">
        <f>IF(AV824=6,"1등",IF(AND(AV824=5,AW824=1),"2등",IF(AND(AV824=5,AW824=0),"3등",IF(AV824=4,"4등",IF(AV824=3,"5등","-")))))</f>
        <v/>
      </c>
      <c r="AZ824" s="64">
        <f>AV824*10000+AW824*1000+ROW()</f>
        <v/>
      </c>
      <c r="BB824" s="63" t="inlineStr">
        <is>
          <t>12 18 24 26 39 40</t>
        </is>
      </c>
    </row>
    <row r="825">
      <c r="A825" s="64" t="n">
        <v>824</v>
      </c>
      <c r="B825" t="n">
        <v>0</v>
      </c>
      <c r="C825" t="n">
        <v>0</v>
      </c>
      <c r="D825" t="n">
        <v>0</v>
      </c>
      <c r="E825" t="n">
        <v>0</v>
      </c>
      <c r="F825" t="n">
        <v>0</v>
      </c>
      <c r="G825" t="n">
        <v>0</v>
      </c>
      <c r="H825" t="n">
        <v>1</v>
      </c>
      <c r="I825" t="n">
        <v>0</v>
      </c>
      <c r="J825" t="n">
        <v>1</v>
      </c>
      <c r="K825" t="n">
        <v>0</v>
      </c>
      <c r="L825" t="n">
        <v>0</v>
      </c>
      <c r="M825" t="n">
        <v>0</v>
      </c>
      <c r="N825" t="n">
        <v>0</v>
      </c>
      <c r="O825" t="n">
        <v>0</v>
      </c>
      <c r="P825" t="n">
        <v>0</v>
      </c>
      <c r="Q825" t="n">
        <v>0</v>
      </c>
      <c r="R825" t="n">
        <v>0</v>
      </c>
      <c r="S825" t="n">
        <v>0</v>
      </c>
      <c r="T825" t="n">
        <v>0</v>
      </c>
      <c r="U825" t="n">
        <v>0</v>
      </c>
      <c r="V825" t="n">
        <v>0</v>
      </c>
      <c r="W825" t="n">
        <v>0</v>
      </c>
      <c r="X825" t="n">
        <v>0</v>
      </c>
      <c r="Y825" t="n">
        <v>1</v>
      </c>
      <c r="Z825" t="n">
        <v>0</v>
      </c>
      <c r="AA825" t="n">
        <v>0</v>
      </c>
      <c r="AB825" t="n">
        <v>0</v>
      </c>
      <c r="AC825" t="n">
        <v>0</v>
      </c>
      <c r="AD825" t="n">
        <v>1</v>
      </c>
      <c r="AE825" t="n">
        <v>0</v>
      </c>
      <c r="AF825" t="n">
        <v>0</v>
      </c>
      <c r="AG825" t="n">
        <v>0</v>
      </c>
      <c r="AH825" t="n">
        <v>0</v>
      </c>
      <c r="AI825" t="n">
        <v>1</v>
      </c>
      <c r="AJ825" t="n">
        <v>0</v>
      </c>
      <c r="AK825" t="n">
        <v>0</v>
      </c>
      <c r="AL825" t="n">
        <v>0</v>
      </c>
      <c r="AM825" t="n">
        <v>1</v>
      </c>
      <c r="AN825" t="n">
        <v>0</v>
      </c>
      <c r="AO825" t="n">
        <v>0</v>
      </c>
      <c r="AP825" t="n">
        <v>0</v>
      </c>
      <c r="AQ825" t="n">
        <v>0</v>
      </c>
      <c r="AR825" t="n">
        <v>0</v>
      </c>
      <c r="AS825" t="n">
        <v>0</v>
      </c>
      <c r="AT825" t="n">
        <v>0</v>
      </c>
      <c r="AU825" s="63" t="n">
        <v>26</v>
      </c>
      <c r="AV825" s="64">
        <f>IFERROR(INDEX($B825:$AT825,1,'번호선택_참고표'!$C$55),0)+IFERROR(INDEX($B825:$AT825,1,'번호선택_참고표'!$D$55),0)+IFERROR(INDEX($B825:$AT825,1,'번호선택_참고표'!$E$55),0)+IFERROR(INDEX($B825:$AT825,1,'번호선택_참고표'!$F$55),0)+IFERROR(INDEX($B825:$AT825,1,'번호선택_참고표'!$G$55),0)+IFERROR(INDEX($B825:$AT825,1,'번호선택_참고표'!$H$55),0)</f>
        <v/>
      </c>
      <c r="AW825" s="64">
        <f>IF(OR('번호선택_참고표'!$C$55=$AU825,'번호선택_참고표'!$D$55=$AU825,'번호선택_참고표'!$E$55=$AU825,'번호선택_참고표'!$F$55=$AU825,'번호선택_참고표'!$G$55=$AU825,'번호선택_참고표'!$H$55=$AU825),1,0)</f>
        <v/>
      </c>
      <c r="AX825" s="64">
        <f>IF(AV825=6,6,IF(AND(AV825=5,AW825=1),5,IF(AND(AV825=5,AW825=0),4,IF(AV825=4,3,IF(AV825=3,2,0)))))</f>
        <v/>
      </c>
      <c r="AY825" s="64">
        <f>IF(AV825=6,"1등",IF(AND(AV825=5,AW825=1),"2등",IF(AND(AV825=5,AW825=0),"3등",IF(AV825=4,"4등",IF(AV825=3,"5등","-")))))</f>
        <v/>
      </c>
      <c r="AZ825" s="64">
        <f>AV825*10000+AW825*1000+ROW()</f>
        <v/>
      </c>
      <c r="BB825" s="63" t="inlineStr">
        <is>
          <t>7 9 24 29 34 38</t>
        </is>
      </c>
    </row>
    <row r="826">
      <c r="A826" s="64" t="n">
        <v>825</v>
      </c>
      <c r="B826" t="n">
        <v>0</v>
      </c>
      <c r="C826" t="n">
        <v>0</v>
      </c>
      <c r="D826" t="n">
        <v>0</v>
      </c>
      <c r="E826" t="n">
        <v>0</v>
      </c>
      <c r="F826" t="n">
        <v>0</v>
      </c>
      <c r="G826" t="n">
        <v>0</v>
      </c>
      <c r="H826" t="n">
        <v>0</v>
      </c>
      <c r="I826" t="n">
        <v>1</v>
      </c>
      <c r="J826" t="n">
        <v>0</v>
      </c>
      <c r="K826" t="n">
        <v>0</v>
      </c>
      <c r="L826" t="n">
        <v>0</v>
      </c>
      <c r="M826" t="n">
        <v>0</v>
      </c>
      <c r="N826" t="n">
        <v>0</v>
      </c>
      <c r="O826" t="n">
        <v>0</v>
      </c>
      <c r="P826" t="n">
        <v>1</v>
      </c>
      <c r="Q826" t="n">
        <v>0</v>
      </c>
      <c r="R826" t="n">
        <v>0</v>
      </c>
      <c r="S826" t="n">
        <v>0</v>
      </c>
      <c r="T826" t="n">
        <v>0</v>
      </c>
      <c r="U826" t="n">
        <v>0</v>
      </c>
      <c r="V826" t="n">
        <v>1</v>
      </c>
      <c r="W826" t="n">
        <v>0</v>
      </c>
      <c r="X826" t="n">
        <v>0</v>
      </c>
      <c r="Y826" t="n">
        <v>0</v>
      </c>
      <c r="Z826" t="n">
        <v>0</v>
      </c>
      <c r="AA826" t="n">
        <v>0</v>
      </c>
      <c r="AB826" t="n">
        <v>0</v>
      </c>
      <c r="AC826" t="n">
        <v>0</v>
      </c>
      <c r="AD826" t="n">
        <v>0</v>
      </c>
      <c r="AE826" t="n">
        <v>0</v>
      </c>
      <c r="AF826" t="n">
        <v>1</v>
      </c>
      <c r="AG826" t="n">
        <v>0</v>
      </c>
      <c r="AH826" t="n">
        <v>1</v>
      </c>
      <c r="AI826" t="n">
        <v>0</v>
      </c>
      <c r="AJ826" t="n">
        <v>0</v>
      </c>
      <c r="AK826" t="n">
        <v>0</v>
      </c>
      <c r="AL826" t="n">
        <v>0</v>
      </c>
      <c r="AM826" t="n">
        <v>1</v>
      </c>
      <c r="AN826" t="n">
        <v>0</v>
      </c>
      <c r="AO826" t="n">
        <v>0</v>
      </c>
      <c r="AP826" t="n">
        <v>0</v>
      </c>
      <c r="AQ826" t="n">
        <v>0</v>
      </c>
      <c r="AR826" t="n">
        <v>0</v>
      </c>
      <c r="AS826" t="n">
        <v>0</v>
      </c>
      <c r="AT826" t="n">
        <v>0</v>
      </c>
      <c r="AU826" s="63" t="n">
        <v>42</v>
      </c>
      <c r="AV826" s="64">
        <f>IFERROR(INDEX($B826:$AT826,1,'번호선택_참고표'!$C$55),0)+IFERROR(INDEX($B826:$AT826,1,'번호선택_참고표'!$D$55),0)+IFERROR(INDEX($B826:$AT826,1,'번호선택_참고표'!$E$55),0)+IFERROR(INDEX($B826:$AT826,1,'번호선택_참고표'!$F$55),0)+IFERROR(INDEX($B826:$AT826,1,'번호선택_참고표'!$G$55),0)+IFERROR(INDEX($B826:$AT826,1,'번호선택_참고표'!$H$55),0)</f>
        <v/>
      </c>
      <c r="AW826" s="64">
        <f>IF(OR('번호선택_참고표'!$C$55=$AU826,'번호선택_참고표'!$D$55=$AU826,'번호선택_참고표'!$E$55=$AU826,'번호선택_참고표'!$F$55=$AU826,'번호선택_참고표'!$G$55=$AU826,'번호선택_참고표'!$H$55=$AU826),1,0)</f>
        <v/>
      </c>
      <c r="AX826" s="64">
        <f>IF(AV826=6,6,IF(AND(AV826=5,AW826=1),5,IF(AND(AV826=5,AW826=0),4,IF(AV826=4,3,IF(AV826=3,2,0)))))</f>
        <v/>
      </c>
      <c r="AY826" s="64">
        <f>IF(AV826=6,"1등",IF(AND(AV826=5,AW826=1),"2등",IF(AND(AV826=5,AW826=0),"3등",IF(AV826=4,"4등",IF(AV826=3,"5등","-")))))</f>
        <v/>
      </c>
      <c r="AZ826" s="64">
        <f>AV826*10000+AW826*1000+ROW()</f>
        <v/>
      </c>
      <c r="BB826" s="63" t="inlineStr">
        <is>
          <t>8 15 21 31 33 38</t>
        </is>
      </c>
    </row>
    <row r="827">
      <c r="A827" s="64" t="n">
        <v>826</v>
      </c>
      <c r="B827" t="n">
        <v>0</v>
      </c>
      <c r="C827" t="n">
        <v>0</v>
      </c>
      <c r="D827" t="n">
        <v>0</v>
      </c>
      <c r="E827" t="n">
        <v>0</v>
      </c>
      <c r="F827" t="n">
        <v>0</v>
      </c>
      <c r="G827" t="n">
        <v>0</v>
      </c>
      <c r="H827" t="n">
        <v>0</v>
      </c>
      <c r="I827" t="n">
        <v>0</v>
      </c>
      <c r="J827" t="n">
        <v>0</v>
      </c>
      <c r="K827" t="n">
        <v>0</v>
      </c>
      <c r="L827" t="n">
        <v>0</v>
      </c>
      <c r="M827" t="n">
        <v>0</v>
      </c>
      <c r="N827" t="n">
        <v>1</v>
      </c>
      <c r="O827" t="n">
        <v>0</v>
      </c>
      <c r="P827" t="n">
        <v>0</v>
      </c>
      <c r="Q827" t="n">
        <v>1</v>
      </c>
      <c r="R827" t="n">
        <v>0</v>
      </c>
      <c r="S827" t="n">
        <v>0</v>
      </c>
      <c r="T827" t="n">
        <v>0</v>
      </c>
      <c r="U827" t="n">
        <v>0</v>
      </c>
      <c r="V827" t="n">
        <v>0</v>
      </c>
      <c r="W827" t="n">
        <v>0</v>
      </c>
      <c r="X827" t="n">
        <v>0</v>
      </c>
      <c r="Y827" t="n">
        <v>1</v>
      </c>
      <c r="Z827" t="n">
        <v>1</v>
      </c>
      <c r="AA827" t="n">
        <v>0</v>
      </c>
      <c r="AB827" t="n">
        <v>0</v>
      </c>
      <c r="AC827" t="n">
        <v>0</v>
      </c>
      <c r="AD827" t="n">
        <v>0</v>
      </c>
      <c r="AE827" t="n">
        <v>0</v>
      </c>
      <c r="AF827" t="n">
        <v>0</v>
      </c>
      <c r="AG827" t="n">
        <v>0</v>
      </c>
      <c r="AH827" t="n">
        <v>1</v>
      </c>
      <c r="AI827" t="n">
        <v>0</v>
      </c>
      <c r="AJ827" t="n">
        <v>0</v>
      </c>
      <c r="AK827" t="n">
        <v>1</v>
      </c>
      <c r="AL827" t="n">
        <v>0</v>
      </c>
      <c r="AM827" t="n">
        <v>0</v>
      </c>
      <c r="AN827" t="n">
        <v>0</v>
      </c>
      <c r="AO827" t="n">
        <v>0</v>
      </c>
      <c r="AP827" t="n">
        <v>0</v>
      </c>
      <c r="AQ827" t="n">
        <v>0</v>
      </c>
      <c r="AR827" t="n">
        <v>0</v>
      </c>
      <c r="AS827" t="n">
        <v>0</v>
      </c>
      <c r="AT827" t="n">
        <v>0</v>
      </c>
      <c r="AU827" s="63" t="n">
        <v>42</v>
      </c>
      <c r="AV827" s="64">
        <f>IFERROR(INDEX($B827:$AT827,1,'번호선택_참고표'!$C$55),0)+IFERROR(INDEX($B827:$AT827,1,'번호선택_참고표'!$D$55),0)+IFERROR(INDEX($B827:$AT827,1,'번호선택_참고표'!$E$55),0)+IFERROR(INDEX($B827:$AT827,1,'번호선택_참고표'!$F$55),0)+IFERROR(INDEX($B827:$AT827,1,'번호선택_참고표'!$G$55),0)+IFERROR(INDEX($B827:$AT827,1,'번호선택_참고표'!$H$55),0)</f>
        <v/>
      </c>
      <c r="AW827" s="64">
        <f>IF(OR('번호선택_참고표'!$C$55=$AU827,'번호선택_참고표'!$D$55=$AU827,'번호선택_참고표'!$E$55=$AU827,'번호선택_참고표'!$F$55=$AU827,'번호선택_참고표'!$G$55=$AU827,'번호선택_참고표'!$H$55=$AU827),1,0)</f>
        <v/>
      </c>
      <c r="AX827" s="64">
        <f>IF(AV827=6,6,IF(AND(AV827=5,AW827=1),5,IF(AND(AV827=5,AW827=0),4,IF(AV827=4,3,IF(AV827=3,2,0)))))</f>
        <v/>
      </c>
      <c r="AY827" s="64">
        <f>IF(AV827=6,"1등",IF(AND(AV827=5,AW827=1),"2등",IF(AND(AV827=5,AW827=0),"3등",IF(AV827=4,"4등",IF(AV827=3,"5등","-")))))</f>
        <v/>
      </c>
      <c r="AZ827" s="64">
        <f>AV827*10000+AW827*1000+ROW()</f>
        <v/>
      </c>
      <c r="BB827" s="63" t="inlineStr">
        <is>
          <t>13 16 24 25 33 36</t>
        </is>
      </c>
    </row>
    <row r="828">
      <c r="A828" s="64" t="n">
        <v>827</v>
      </c>
      <c r="B828" t="n">
        <v>0</v>
      </c>
      <c r="C828" t="n">
        <v>0</v>
      </c>
      <c r="D828" t="n">
        <v>0</v>
      </c>
      <c r="E828" t="n">
        <v>0</v>
      </c>
      <c r="F828" t="n">
        <v>1</v>
      </c>
      <c r="G828" t="n">
        <v>0</v>
      </c>
      <c r="H828" t="n">
        <v>0</v>
      </c>
      <c r="I828" t="n">
        <v>0</v>
      </c>
      <c r="J828" t="n">
        <v>0</v>
      </c>
      <c r="K828" t="n">
        <v>0</v>
      </c>
      <c r="L828" t="n">
        <v>1</v>
      </c>
      <c r="M828" t="n">
        <v>1</v>
      </c>
      <c r="N828" t="n">
        <v>0</v>
      </c>
      <c r="O828" t="n">
        <v>0</v>
      </c>
      <c r="P828" t="n">
        <v>0</v>
      </c>
      <c r="Q828" t="n">
        <v>0</v>
      </c>
      <c r="R828" t="n">
        <v>0</v>
      </c>
      <c r="S828" t="n">
        <v>0</v>
      </c>
      <c r="T828" t="n">
        <v>0</v>
      </c>
      <c r="U828" t="n">
        <v>0</v>
      </c>
      <c r="V828" t="n">
        <v>0</v>
      </c>
      <c r="W828" t="n">
        <v>0</v>
      </c>
      <c r="X828" t="n">
        <v>0</v>
      </c>
      <c r="Y828" t="n">
        <v>0</v>
      </c>
      <c r="Z828" t="n">
        <v>0</v>
      </c>
      <c r="AA828" t="n">
        <v>0</v>
      </c>
      <c r="AB828" t="n">
        <v>0</v>
      </c>
      <c r="AC828" t="n">
        <v>0</v>
      </c>
      <c r="AD828" t="n">
        <v>1</v>
      </c>
      <c r="AE828" t="n">
        <v>0</v>
      </c>
      <c r="AF828" t="n">
        <v>0</v>
      </c>
      <c r="AG828" t="n">
        <v>0</v>
      </c>
      <c r="AH828" t="n">
        <v>1</v>
      </c>
      <c r="AI828" t="n">
        <v>0</v>
      </c>
      <c r="AJ828" t="n">
        <v>0</v>
      </c>
      <c r="AK828" t="n">
        <v>0</v>
      </c>
      <c r="AL828" t="n">
        <v>0</v>
      </c>
      <c r="AM828" t="n">
        <v>0</v>
      </c>
      <c r="AN828" t="n">
        <v>0</v>
      </c>
      <c r="AO828" t="n">
        <v>0</v>
      </c>
      <c r="AP828" t="n">
        <v>0</v>
      </c>
      <c r="AQ828" t="n">
        <v>0</v>
      </c>
      <c r="AR828" t="n">
        <v>0</v>
      </c>
      <c r="AS828" t="n">
        <v>1</v>
      </c>
      <c r="AT828" t="n">
        <v>0</v>
      </c>
      <c r="AU828" s="63" t="n">
        <v>14</v>
      </c>
      <c r="AV828" s="64">
        <f>IFERROR(INDEX($B828:$AT828,1,'번호선택_참고표'!$C$55),0)+IFERROR(INDEX($B828:$AT828,1,'번호선택_참고표'!$D$55),0)+IFERROR(INDEX($B828:$AT828,1,'번호선택_참고표'!$E$55),0)+IFERROR(INDEX($B828:$AT828,1,'번호선택_참고표'!$F$55),0)+IFERROR(INDEX($B828:$AT828,1,'번호선택_참고표'!$G$55),0)+IFERROR(INDEX($B828:$AT828,1,'번호선택_참고표'!$H$55),0)</f>
        <v/>
      </c>
      <c r="AW828" s="64">
        <f>IF(OR('번호선택_참고표'!$C$55=$AU828,'번호선택_참고표'!$D$55=$AU828,'번호선택_참고표'!$E$55=$AU828,'번호선택_참고표'!$F$55=$AU828,'번호선택_참고표'!$G$55=$AU828,'번호선택_참고표'!$H$55=$AU828),1,0)</f>
        <v/>
      </c>
      <c r="AX828" s="64">
        <f>IF(AV828=6,6,IF(AND(AV828=5,AW828=1),5,IF(AND(AV828=5,AW828=0),4,IF(AV828=4,3,IF(AV828=3,2,0)))))</f>
        <v/>
      </c>
      <c r="AY828" s="64">
        <f>IF(AV828=6,"1등",IF(AND(AV828=5,AW828=1),"2등",IF(AND(AV828=5,AW828=0),"3등",IF(AV828=4,"4등",IF(AV828=3,"5등","-")))))</f>
        <v/>
      </c>
      <c r="AZ828" s="64">
        <f>AV828*10000+AW828*1000+ROW()</f>
        <v/>
      </c>
      <c r="BB828" s="63" t="inlineStr">
        <is>
          <t>5 11 12 29 33 44</t>
        </is>
      </c>
    </row>
    <row r="829">
      <c r="A829" s="64" t="n">
        <v>828</v>
      </c>
      <c r="B829" t="n">
        <v>0</v>
      </c>
      <c r="C829" t="n">
        <v>0</v>
      </c>
      <c r="D829" t="n">
        <v>0</v>
      </c>
      <c r="E829" t="n">
        <v>1</v>
      </c>
      <c r="F829" t="n">
        <v>0</v>
      </c>
      <c r="G829" t="n">
        <v>0</v>
      </c>
      <c r="H829" t="n">
        <v>1</v>
      </c>
      <c r="I829" t="n">
        <v>0</v>
      </c>
      <c r="J829" t="n">
        <v>0</v>
      </c>
      <c r="K829" t="n">
        <v>0</v>
      </c>
      <c r="L829" t="n">
        <v>0</v>
      </c>
      <c r="M829" t="n">
        <v>0</v>
      </c>
      <c r="N829" t="n">
        <v>1</v>
      </c>
      <c r="O829" t="n">
        <v>0</v>
      </c>
      <c r="P829" t="n">
        <v>0</v>
      </c>
      <c r="Q829" t="n">
        <v>0</v>
      </c>
      <c r="R829" t="n">
        <v>0</v>
      </c>
      <c r="S829" t="n">
        <v>0</v>
      </c>
      <c r="T829" t="n">
        <v>0</v>
      </c>
      <c r="U829" t="n">
        <v>0</v>
      </c>
      <c r="V829" t="n">
        <v>0</v>
      </c>
      <c r="W829" t="n">
        <v>0</v>
      </c>
      <c r="X829" t="n">
        <v>0</v>
      </c>
      <c r="Y829" t="n">
        <v>0</v>
      </c>
      <c r="Z829" t="n">
        <v>0</v>
      </c>
      <c r="AA829" t="n">
        <v>0</v>
      </c>
      <c r="AB829" t="n">
        <v>0</v>
      </c>
      <c r="AC829" t="n">
        <v>0</v>
      </c>
      <c r="AD829" t="n">
        <v>1</v>
      </c>
      <c r="AE829" t="n">
        <v>0</v>
      </c>
      <c r="AF829" t="n">
        <v>1</v>
      </c>
      <c r="AG829" t="n">
        <v>0</v>
      </c>
      <c r="AH829" t="n">
        <v>0</v>
      </c>
      <c r="AI829" t="n">
        <v>0</v>
      </c>
      <c r="AJ829" t="n">
        <v>0</v>
      </c>
      <c r="AK829" t="n">
        <v>0</v>
      </c>
      <c r="AL829" t="n">
        <v>0</v>
      </c>
      <c r="AM829" t="n">
        <v>0</v>
      </c>
      <c r="AN829" t="n">
        <v>1</v>
      </c>
      <c r="AO829" t="n">
        <v>0</v>
      </c>
      <c r="AP829" t="n">
        <v>0</v>
      </c>
      <c r="AQ829" t="n">
        <v>0</v>
      </c>
      <c r="AR829" t="n">
        <v>0</v>
      </c>
      <c r="AS829" t="n">
        <v>0</v>
      </c>
      <c r="AT829" t="n">
        <v>0</v>
      </c>
      <c r="AU829" s="63" t="n">
        <v>18</v>
      </c>
      <c r="AV829" s="64">
        <f>IFERROR(INDEX($B829:$AT829,1,'번호선택_참고표'!$C$55),0)+IFERROR(INDEX($B829:$AT829,1,'번호선택_참고표'!$D$55),0)+IFERROR(INDEX($B829:$AT829,1,'번호선택_참고표'!$E$55),0)+IFERROR(INDEX($B829:$AT829,1,'번호선택_참고표'!$F$55),0)+IFERROR(INDEX($B829:$AT829,1,'번호선택_참고표'!$G$55),0)+IFERROR(INDEX($B829:$AT829,1,'번호선택_참고표'!$H$55),0)</f>
        <v/>
      </c>
      <c r="AW829" s="64">
        <f>IF(OR('번호선택_참고표'!$C$55=$AU829,'번호선택_참고표'!$D$55=$AU829,'번호선택_참고표'!$E$55=$AU829,'번호선택_참고표'!$F$55=$AU829,'번호선택_참고표'!$G$55=$AU829,'번호선택_참고표'!$H$55=$AU829),1,0)</f>
        <v/>
      </c>
      <c r="AX829" s="64">
        <f>IF(AV829=6,6,IF(AND(AV829=5,AW829=1),5,IF(AND(AV829=5,AW829=0),4,IF(AV829=4,3,IF(AV829=3,2,0)))))</f>
        <v/>
      </c>
      <c r="AY829" s="64">
        <f>IF(AV829=6,"1등",IF(AND(AV829=5,AW829=1),"2등",IF(AND(AV829=5,AW829=0),"3등",IF(AV829=4,"4등",IF(AV829=3,"5등","-")))))</f>
        <v/>
      </c>
      <c r="AZ829" s="64">
        <f>AV829*10000+AW829*1000+ROW()</f>
        <v/>
      </c>
      <c r="BB829" s="63" t="inlineStr">
        <is>
          <t>4 7 13 29 31 39</t>
        </is>
      </c>
    </row>
    <row r="830">
      <c r="A830" s="64" t="n">
        <v>829</v>
      </c>
      <c r="B830" t="n">
        <v>0</v>
      </c>
      <c r="C830" t="n">
        <v>0</v>
      </c>
      <c r="D830" t="n">
        <v>0</v>
      </c>
      <c r="E830" t="n">
        <v>1</v>
      </c>
      <c r="F830" t="n">
        <v>1</v>
      </c>
      <c r="G830" t="n">
        <v>0</v>
      </c>
      <c r="H830" t="n">
        <v>0</v>
      </c>
      <c r="I830" t="n">
        <v>0</v>
      </c>
      <c r="J830" t="n">
        <v>0</v>
      </c>
      <c r="K830" t="n">
        <v>0</v>
      </c>
      <c r="L830" t="n">
        <v>0</v>
      </c>
      <c r="M830" t="n">
        <v>0</v>
      </c>
      <c r="N830" t="n">
        <v>0</v>
      </c>
      <c r="O830" t="n">
        <v>0</v>
      </c>
      <c r="P830" t="n">
        <v>0</v>
      </c>
      <c r="Q830" t="n">
        <v>0</v>
      </c>
      <c r="R830" t="n">
        <v>0</v>
      </c>
      <c r="S830" t="n">
        <v>0</v>
      </c>
      <c r="T830" t="n">
        <v>0</v>
      </c>
      <c r="U830" t="n">
        <v>0</v>
      </c>
      <c r="V830" t="n">
        <v>0</v>
      </c>
      <c r="W830" t="n">
        <v>0</v>
      </c>
      <c r="X830" t="n">
        <v>0</v>
      </c>
      <c r="Y830" t="n">
        <v>0</v>
      </c>
      <c r="Z830" t="n">
        <v>0</v>
      </c>
      <c r="AA830" t="n">
        <v>0</v>
      </c>
      <c r="AB830" t="n">
        <v>0</v>
      </c>
      <c r="AC830" t="n">
        <v>0</v>
      </c>
      <c r="AD830" t="n">
        <v>0</v>
      </c>
      <c r="AE830" t="n">
        <v>0</v>
      </c>
      <c r="AF830" t="n">
        <v>1</v>
      </c>
      <c r="AG830" t="n">
        <v>0</v>
      </c>
      <c r="AH830" t="n">
        <v>0</v>
      </c>
      <c r="AI830" t="n">
        <v>0</v>
      </c>
      <c r="AJ830" t="n">
        <v>1</v>
      </c>
      <c r="AK830" t="n">
        <v>0</v>
      </c>
      <c r="AL830" t="n">
        <v>0</v>
      </c>
      <c r="AM830" t="n">
        <v>0</v>
      </c>
      <c r="AN830" t="n">
        <v>0</v>
      </c>
      <c r="AO830" t="n">
        <v>0</v>
      </c>
      <c r="AP830" t="n">
        <v>0</v>
      </c>
      <c r="AQ830" t="n">
        <v>0</v>
      </c>
      <c r="AR830" t="n">
        <v>1</v>
      </c>
      <c r="AS830" t="n">
        <v>0</v>
      </c>
      <c r="AT830" t="n">
        <v>1</v>
      </c>
      <c r="AU830" s="63" t="n">
        <v>29</v>
      </c>
      <c r="AV830" s="64">
        <f>IFERROR(INDEX($B830:$AT830,1,'번호선택_참고표'!$C$55),0)+IFERROR(INDEX($B830:$AT830,1,'번호선택_참고표'!$D$55),0)+IFERROR(INDEX($B830:$AT830,1,'번호선택_참고표'!$E$55),0)+IFERROR(INDEX($B830:$AT830,1,'번호선택_참고표'!$F$55),0)+IFERROR(INDEX($B830:$AT830,1,'번호선택_참고표'!$G$55),0)+IFERROR(INDEX($B830:$AT830,1,'번호선택_참고표'!$H$55),0)</f>
        <v/>
      </c>
      <c r="AW830" s="64">
        <f>IF(OR('번호선택_참고표'!$C$55=$AU830,'번호선택_참고표'!$D$55=$AU830,'번호선택_참고표'!$E$55=$AU830,'번호선택_참고표'!$F$55=$AU830,'번호선택_참고표'!$G$55=$AU830,'번호선택_참고표'!$H$55=$AU830),1,0)</f>
        <v/>
      </c>
      <c r="AX830" s="64">
        <f>IF(AV830=6,6,IF(AND(AV830=5,AW830=1),5,IF(AND(AV830=5,AW830=0),4,IF(AV830=4,3,IF(AV830=3,2,0)))))</f>
        <v/>
      </c>
      <c r="AY830" s="64">
        <f>IF(AV830=6,"1등",IF(AND(AV830=5,AW830=1),"2등",IF(AND(AV830=5,AW830=0),"3등",IF(AV830=4,"4등",IF(AV830=3,"5등","-")))))</f>
        <v/>
      </c>
      <c r="AZ830" s="64">
        <f>AV830*10000+AW830*1000+ROW()</f>
        <v/>
      </c>
      <c r="BB830" s="63" t="inlineStr">
        <is>
          <t>4 5 31 35 43 45</t>
        </is>
      </c>
    </row>
    <row r="831">
      <c r="A831" s="64" t="n">
        <v>830</v>
      </c>
      <c r="B831" t="n">
        <v>0</v>
      </c>
      <c r="C831" t="n">
        <v>0</v>
      </c>
      <c r="D831" t="n">
        <v>0</v>
      </c>
      <c r="E831" t="n">
        <v>0</v>
      </c>
      <c r="F831" t="n">
        <v>1</v>
      </c>
      <c r="G831" t="n">
        <v>1</v>
      </c>
      <c r="H831" t="n">
        <v>0</v>
      </c>
      <c r="I831" t="n">
        <v>0</v>
      </c>
      <c r="J831" t="n">
        <v>0</v>
      </c>
      <c r="K831" t="n">
        <v>0</v>
      </c>
      <c r="L831" t="n">
        <v>0</v>
      </c>
      <c r="M831" t="n">
        <v>0</v>
      </c>
      <c r="N831" t="n">
        <v>0</v>
      </c>
      <c r="O831" t="n">
        <v>0</v>
      </c>
      <c r="P831" t="n">
        <v>0</v>
      </c>
      <c r="Q831" t="n">
        <v>1</v>
      </c>
      <c r="R831" t="n">
        <v>0</v>
      </c>
      <c r="S831" t="n">
        <v>1</v>
      </c>
      <c r="T831" t="n">
        <v>0</v>
      </c>
      <c r="U831" t="n">
        <v>0</v>
      </c>
      <c r="V831" t="n">
        <v>0</v>
      </c>
      <c r="W831" t="n">
        <v>0</v>
      </c>
      <c r="X831" t="n">
        <v>0</v>
      </c>
      <c r="Y831" t="n">
        <v>0</v>
      </c>
      <c r="Z831" t="n">
        <v>0</v>
      </c>
      <c r="AA831" t="n">
        <v>0</v>
      </c>
      <c r="AB831" t="n">
        <v>0</v>
      </c>
      <c r="AC831" t="n">
        <v>0</v>
      </c>
      <c r="AD831" t="n">
        <v>0</v>
      </c>
      <c r="AE831" t="n">
        <v>0</v>
      </c>
      <c r="AF831" t="n">
        <v>0</v>
      </c>
      <c r="AG831" t="n">
        <v>0</v>
      </c>
      <c r="AH831" t="n">
        <v>0</v>
      </c>
      <c r="AI831" t="n">
        <v>0</v>
      </c>
      <c r="AJ831" t="n">
        <v>0</v>
      </c>
      <c r="AK831" t="n">
        <v>0</v>
      </c>
      <c r="AL831" t="n">
        <v>1</v>
      </c>
      <c r="AM831" t="n">
        <v>1</v>
      </c>
      <c r="AN831" t="n">
        <v>0</v>
      </c>
      <c r="AO831" t="n">
        <v>0</v>
      </c>
      <c r="AP831" t="n">
        <v>0</v>
      </c>
      <c r="AQ831" t="n">
        <v>0</v>
      </c>
      <c r="AR831" t="n">
        <v>0</v>
      </c>
      <c r="AS831" t="n">
        <v>0</v>
      </c>
      <c r="AT831" t="n">
        <v>0</v>
      </c>
      <c r="AU831" s="63" t="n">
        <v>17</v>
      </c>
      <c r="AV831" s="64">
        <f>IFERROR(INDEX($B831:$AT831,1,'번호선택_참고표'!$C$55),0)+IFERROR(INDEX($B831:$AT831,1,'번호선택_참고표'!$D$55),0)+IFERROR(INDEX($B831:$AT831,1,'번호선택_참고표'!$E$55),0)+IFERROR(INDEX($B831:$AT831,1,'번호선택_참고표'!$F$55),0)+IFERROR(INDEX($B831:$AT831,1,'번호선택_참고표'!$G$55),0)+IFERROR(INDEX($B831:$AT831,1,'번호선택_참고표'!$H$55),0)</f>
        <v/>
      </c>
      <c r="AW831" s="64">
        <f>IF(OR('번호선택_참고표'!$C$55=$AU831,'번호선택_참고표'!$D$55=$AU831,'번호선택_참고표'!$E$55=$AU831,'번호선택_참고표'!$F$55=$AU831,'번호선택_참고표'!$G$55=$AU831,'번호선택_참고표'!$H$55=$AU831),1,0)</f>
        <v/>
      </c>
      <c r="AX831" s="64">
        <f>IF(AV831=6,6,IF(AND(AV831=5,AW831=1),5,IF(AND(AV831=5,AW831=0),4,IF(AV831=4,3,IF(AV831=3,2,0)))))</f>
        <v/>
      </c>
      <c r="AY831" s="64">
        <f>IF(AV831=6,"1등",IF(AND(AV831=5,AW831=1),"2등",IF(AND(AV831=5,AW831=0),"3등",IF(AV831=4,"4등",IF(AV831=3,"5등","-")))))</f>
        <v/>
      </c>
      <c r="AZ831" s="64">
        <f>AV831*10000+AW831*1000+ROW()</f>
        <v/>
      </c>
      <c r="BB831" s="63" t="inlineStr">
        <is>
          <t>5 6 16 18 37 38</t>
        </is>
      </c>
    </row>
    <row r="832">
      <c r="A832" s="64" t="n">
        <v>831</v>
      </c>
      <c r="B832" t="n">
        <v>0</v>
      </c>
      <c r="C832" t="n">
        <v>0</v>
      </c>
      <c r="D832" t="n">
        <v>1</v>
      </c>
      <c r="E832" t="n">
        <v>0</v>
      </c>
      <c r="F832" t="n">
        <v>0</v>
      </c>
      <c r="G832" t="n">
        <v>0</v>
      </c>
      <c r="H832" t="n">
        <v>0</v>
      </c>
      <c r="I832" t="n">
        <v>0</v>
      </c>
      <c r="J832" t="n">
        <v>0</v>
      </c>
      <c r="K832" t="n">
        <v>1</v>
      </c>
      <c r="L832" t="n">
        <v>0</v>
      </c>
      <c r="M832" t="n">
        <v>0</v>
      </c>
      <c r="N832" t="n">
        <v>0</v>
      </c>
      <c r="O832" t="n">
        <v>0</v>
      </c>
      <c r="P832" t="n">
        <v>0</v>
      </c>
      <c r="Q832" t="n">
        <v>1</v>
      </c>
      <c r="R832" t="n">
        <v>0</v>
      </c>
      <c r="S832" t="n">
        <v>0</v>
      </c>
      <c r="T832" t="n">
        <v>1</v>
      </c>
      <c r="U832" t="n">
        <v>0</v>
      </c>
      <c r="V832" t="n">
        <v>0</v>
      </c>
      <c r="W832" t="n">
        <v>0</v>
      </c>
      <c r="X832" t="n">
        <v>0</v>
      </c>
      <c r="Y832" t="n">
        <v>0</v>
      </c>
      <c r="Z832" t="n">
        <v>0</v>
      </c>
      <c r="AA832" t="n">
        <v>0</v>
      </c>
      <c r="AB832" t="n">
        <v>0</v>
      </c>
      <c r="AC832" t="n">
        <v>0</v>
      </c>
      <c r="AD832" t="n">
        <v>0</v>
      </c>
      <c r="AE832" t="n">
        <v>0</v>
      </c>
      <c r="AF832" t="n">
        <v>1</v>
      </c>
      <c r="AG832" t="n">
        <v>0</v>
      </c>
      <c r="AH832" t="n">
        <v>0</v>
      </c>
      <c r="AI832" t="n">
        <v>0</v>
      </c>
      <c r="AJ832" t="n">
        <v>0</v>
      </c>
      <c r="AK832" t="n">
        <v>0</v>
      </c>
      <c r="AL832" t="n">
        <v>0</v>
      </c>
      <c r="AM832" t="n">
        <v>0</v>
      </c>
      <c r="AN832" t="n">
        <v>1</v>
      </c>
      <c r="AO832" t="n">
        <v>0</v>
      </c>
      <c r="AP832" t="n">
        <v>0</v>
      </c>
      <c r="AQ832" t="n">
        <v>0</v>
      </c>
      <c r="AR832" t="n">
        <v>0</v>
      </c>
      <c r="AS832" t="n">
        <v>0</v>
      </c>
      <c r="AT832" t="n">
        <v>0</v>
      </c>
      <c r="AU832" s="63" t="n">
        <v>9</v>
      </c>
      <c r="AV832" s="64">
        <f>IFERROR(INDEX($B832:$AT832,1,'번호선택_참고표'!$C$55),0)+IFERROR(INDEX($B832:$AT832,1,'번호선택_참고표'!$D$55),0)+IFERROR(INDEX($B832:$AT832,1,'번호선택_참고표'!$E$55),0)+IFERROR(INDEX($B832:$AT832,1,'번호선택_참고표'!$F$55),0)+IFERROR(INDEX($B832:$AT832,1,'번호선택_참고표'!$G$55),0)+IFERROR(INDEX($B832:$AT832,1,'번호선택_참고표'!$H$55),0)</f>
        <v/>
      </c>
      <c r="AW832" s="64">
        <f>IF(OR('번호선택_참고표'!$C$55=$AU832,'번호선택_참고표'!$D$55=$AU832,'번호선택_참고표'!$E$55=$AU832,'번호선택_참고표'!$F$55=$AU832,'번호선택_참고표'!$G$55=$AU832,'번호선택_참고표'!$H$55=$AU832),1,0)</f>
        <v/>
      </c>
      <c r="AX832" s="64">
        <f>IF(AV832=6,6,IF(AND(AV832=5,AW832=1),5,IF(AND(AV832=5,AW832=0),4,IF(AV832=4,3,IF(AV832=3,2,0)))))</f>
        <v/>
      </c>
      <c r="AY832" s="64">
        <f>IF(AV832=6,"1등",IF(AND(AV832=5,AW832=1),"2등",IF(AND(AV832=5,AW832=0),"3등",IF(AV832=4,"4등",IF(AV832=3,"5등","-")))))</f>
        <v/>
      </c>
      <c r="AZ832" s="64">
        <f>AV832*10000+AW832*1000+ROW()</f>
        <v/>
      </c>
      <c r="BB832" s="63" t="inlineStr">
        <is>
          <t>3 10 16 19 31 39</t>
        </is>
      </c>
    </row>
    <row r="833">
      <c r="A833" s="64" t="n">
        <v>832</v>
      </c>
      <c r="B833" t="n">
        <v>0</v>
      </c>
      <c r="C833" t="n">
        <v>0</v>
      </c>
      <c r="D833" t="n">
        <v>0</v>
      </c>
      <c r="E833" t="n">
        <v>0</v>
      </c>
      <c r="F833" t="n">
        <v>0</v>
      </c>
      <c r="G833" t="n">
        <v>0</v>
      </c>
      <c r="H833" t="n">
        <v>0</v>
      </c>
      <c r="I833" t="n">
        <v>0</v>
      </c>
      <c r="J833" t="n">
        <v>0</v>
      </c>
      <c r="K833" t="n">
        <v>0</v>
      </c>
      <c r="L833" t="n">
        <v>0</v>
      </c>
      <c r="M833" t="n">
        <v>0</v>
      </c>
      <c r="N833" t="n">
        <v>1</v>
      </c>
      <c r="O833" t="n">
        <v>1</v>
      </c>
      <c r="P833" t="n">
        <v>0</v>
      </c>
      <c r="Q833" t="n">
        <v>0</v>
      </c>
      <c r="R833" t="n">
        <v>0</v>
      </c>
      <c r="S833" t="n">
        <v>0</v>
      </c>
      <c r="T833" t="n">
        <v>1</v>
      </c>
      <c r="U833" t="n">
        <v>0</v>
      </c>
      <c r="V833" t="n">
        <v>0</v>
      </c>
      <c r="W833" t="n">
        <v>0</v>
      </c>
      <c r="X833" t="n">
        <v>0</v>
      </c>
      <c r="Y833" t="n">
        <v>0</v>
      </c>
      <c r="Z833" t="n">
        <v>0</v>
      </c>
      <c r="AA833" t="n">
        <v>1</v>
      </c>
      <c r="AB833" t="n">
        <v>0</v>
      </c>
      <c r="AC833" t="n">
        <v>0</v>
      </c>
      <c r="AD833" t="n">
        <v>0</v>
      </c>
      <c r="AE833" t="n">
        <v>0</v>
      </c>
      <c r="AF833" t="n">
        <v>0</v>
      </c>
      <c r="AG833" t="n">
        <v>0</v>
      </c>
      <c r="AH833" t="n">
        <v>0</v>
      </c>
      <c r="AI833" t="n">
        <v>0</v>
      </c>
      <c r="AJ833" t="n">
        <v>0</v>
      </c>
      <c r="AK833" t="n">
        <v>0</v>
      </c>
      <c r="AL833" t="n">
        <v>0</v>
      </c>
      <c r="AM833" t="n">
        <v>0</v>
      </c>
      <c r="AN833" t="n">
        <v>0</v>
      </c>
      <c r="AO833" t="n">
        <v>1</v>
      </c>
      <c r="AP833" t="n">
        <v>0</v>
      </c>
      <c r="AQ833" t="n">
        <v>0</v>
      </c>
      <c r="AR833" t="n">
        <v>1</v>
      </c>
      <c r="AS833" t="n">
        <v>0</v>
      </c>
      <c r="AT833" t="n">
        <v>0</v>
      </c>
      <c r="AU833" s="63" t="n">
        <v>30</v>
      </c>
      <c r="AV833" s="64">
        <f>IFERROR(INDEX($B833:$AT833,1,'번호선택_참고표'!$C$55),0)+IFERROR(INDEX($B833:$AT833,1,'번호선택_참고표'!$D$55),0)+IFERROR(INDEX($B833:$AT833,1,'번호선택_참고표'!$E$55),0)+IFERROR(INDEX($B833:$AT833,1,'번호선택_참고표'!$F$55),0)+IFERROR(INDEX($B833:$AT833,1,'번호선택_참고표'!$G$55),0)+IFERROR(INDEX($B833:$AT833,1,'번호선택_참고표'!$H$55),0)</f>
        <v/>
      </c>
      <c r="AW833" s="64">
        <f>IF(OR('번호선택_참고표'!$C$55=$AU833,'번호선택_참고표'!$D$55=$AU833,'번호선택_참고표'!$E$55=$AU833,'번호선택_참고표'!$F$55=$AU833,'번호선택_참고표'!$G$55=$AU833,'번호선택_참고표'!$H$55=$AU833),1,0)</f>
        <v/>
      </c>
      <c r="AX833" s="64">
        <f>IF(AV833=6,6,IF(AND(AV833=5,AW833=1),5,IF(AND(AV833=5,AW833=0),4,IF(AV833=4,3,IF(AV833=3,2,0)))))</f>
        <v/>
      </c>
      <c r="AY833" s="64">
        <f>IF(AV833=6,"1등",IF(AND(AV833=5,AW833=1),"2등",IF(AND(AV833=5,AW833=0),"3등",IF(AV833=4,"4등",IF(AV833=3,"5등","-")))))</f>
        <v/>
      </c>
      <c r="AZ833" s="64">
        <f>AV833*10000+AW833*1000+ROW()</f>
        <v/>
      </c>
      <c r="BB833" s="63" t="inlineStr">
        <is>
          <t>13 14 19 26 40 43</t>
        </is>
      </c>
    </row>
    <row r="834">
      <c r="A834" s="64" t="n">
        <v>833</v>
      </c>
      <c r="B834" t="n">
        <v>0</v>
      </c>
      <c r="C834" t="n">
        <v>0</v>
      </c>
      <c r="D834" t="n">
        <v>0</v>
      </c>
      <c r="E834" t="n">
        <v>0</v>
      </c>
      <c r="F834" t="n">
        <v>0</v>
      </c>
      <c r="G834" t="n">
        <v>0</v>
      </c>
      <c r="H834" t="n">
        <v>0</v>
      </c>
      <c r="I834" t="n">
        <v>0</v>
      </c>
      <c r="J834" t="n">
        <v>0</v>
      </c>
      <c r="K834" t="n">
        <v>0</v>
      </c>
      <c r="L834" t="n">
        <v>0</v>
      </c>
      <c r="M834" t="n">
        <v>1</v>
      </c>
      <c r="N834" t="n">
        <v>0</v>
      </c>
      <c r="O834" t="n">
        <v>0</v>
      </c>
      <c r="P834" t="n">
        <v>0</v>
      </c>
      <c r="Q834" t="n">
        <v>0</v>
      </c>
      <c r="R834" t="n">
        <v>0</v>
      </c>
      <c r="S834" t="n">
        <v>1</v>
      </c>
      <c r="T834" t="n">
        <v>0</v>
      </c>
      <c r="U834" t="n">
        <v>0</v>
      </c>
      <c r="V834" t="n">
        <v>0</v>
      </c>
      <c r="W834" t="n">
        <v>0</v>
      </c>
      <c r="X834" t="n">
        <v>0</v>
      </c>
      <c r="Y834" t="n">
        <v>0</v>
      </c>
      <c r="Z834" t="n">
        <v>0</v>
      </c>
      <c r="AA834" t="n">
        <v>0</v>
      </c>
      <c r="AB834" t="n">
        <v>0</v>
      </c>
      <c r="AC834" t="n">
        <v>0</v>
      </c>
      <c r="AD834" t="n">
        <v>0</v>
      </c>
      <c r="AE834" t="n">
        <v>1</v>
      </c>
      <c r="AF834" t="n">
        <v>0</v>
      </c>
      <c r="AG834" t="n">
        <v>0</v>
      </c>
      <c r="AH834" t="n">
        <v>0</v>
      </c>
      <c r="AI834" t="n">
        <v>0</v>
      </c>
      <c r="AJ834" t="n">
        <v>0</v>
      </c>
      <c r="AK834" t="n">
        <v>0</v>
      </c>
      <c r="AL834" t="n">
        <v>0</v>
      </c>
      <c r="AM834" t="n">
        <v>0</v>
      </c>
      <c r="AN834" t="n">
        <v>1</v>
      </c>
      <c r="AO834" t="n">
        <v>0</v>
      </c>
      <c r="AP834" t="n">
        <v>1</v>
      </c>
      <c r="AQ834" t="n">
        <v>1</v>
      </c>
      <c r="AR834" t="n">
        <v>0</v>
      </c>
      <c r="AS834" t="n">
        <v>0</v>
      </c>
      <c r="AT834" t="n">
        <v>0</v>
      </c>
      <c r="AU834" s="63" t="n">
        <v>19</v>
      </c>
      <c r="AV834" s="64">
        <f>IFERROR(INDEX($B834:$AT834,1,'번호선택_참고표'!$C$55),0)+IFERROR(INDEX($B834:$AT834,1,'번호선택_참고표'!$D$55),0)+IFERROR(INDEX($B834:$AT834,1,'번호선택_참고표'!$E$55),0)+IFERROR(INDEX($B834:$AT834,1,'번호선택_참고표'!$F$55),0)+IFERROR(INDEX($B834:$AT834,1,'번호선택_참고표'!$G$55),0)+IFERROR(INDEX($B834:$AT834,1,'번호선택_참고표'!$H$55),0)</f>
        <v/>
      </c>
      <c r="AW834" s="64">
        <f>IF(OR('번호선택_참고표'!$C$55=$AU834,'번호선택_참고표'!$D$55=$AU834,'번호선택_참고표'!$E$55=$AU834,'번호선택_참고표'!$F$55=$AU834,'번호선택_참고표'!$G$55=$AU834,'번호선택_참고표'!$H$55=$AU834),1,0)</f>
        <v/>
      </c>
      <c r="AX834" s="64">
        <f>IF(AV834=6,6,IF(AND(AV834=5,AW834=1),5,IF(AND(AV834=5,AW834=0),4,IF(AV834=4,3,IF(AV834=3,2,0)))))</f>
        <v/>
      </c>
      <c r="AY834" s="64">
        <f>IF(AV834=6,"1등",IF(AND(AV834=5,AW834=1),"2등",IF(AND(AV834=5,AW834=0),"3등",IF(AV834=4,"4등",IF(AV834=3,"5등","-")))))</f>
        <v/>
      </c>
      <c r="AZ834" s="64">
        <f>AV834*10000+AW834*1000+ROW()</f>
        <v/>
      </c>
      <c r="BB834" s="63" t="inlineStr">
        <is>
          <t>12 18 30 39 41 42</t>
        </is>
      </c>
    </row>
    <row r="835">
      <c r="A835" s="64" t="n">
        <v>834</v>
      </c>
      <c r="B835" t="n">
        <v>0</v>
      </c>
      <c r="C835" t="n">
        <v>0</v>
      </c>
      <c r="D835" t="n">
        <v>0</v>
      </c>
      <c r="E835" t="n">
        <v>0</v>
      </c>
      <c r="F835" t="n">
        <v>0</v>
      </c>
      <c r="G835" t="n">
        <v>1</v>
      </c>
      <c r="H835" t="n">
        <v>0</v>
      </c>
      <c r="I835" t="n">
        <v>1</v>
      </c>
      <c r="J835" t="n">
        <v>0</v>
      </c>
      <c r="K835" t="n">
        <v>0</v>
      </c>
      <c r="L835" t="n">
        <v>0</v>
      </c>
      <c r="M835" t="n">
        <v>0</v>
      </c>
      <c r="N835" t="n">
        <v>0</v>
      </c>
      <c r="O835" t="n">
        <v>0</v>
      </c>
      <c r="P835" t="n">
        <v>0</v>
      </c>
      <c r="Q835" t="n">
        <v>0</v>
      </c>
      <c r="R835" t="n">
        <v>0</v>
      </c>
      <c r="S835" t="n">
        <v>1</v>
      </c>
      <c r="T835" t="n">
        <v>0</v>
      </c>
      <c r="U835" t="n">
        <v>0</v>
      </c>
      <c r="V835" t="n">
        <v>0</v>
      </c>
      <c r="W835" t="n">
        <v>0</v>
      </c>
      <c r="X835" t="n">
        <v>0</v>
      </c>
      <c r="Y835" t="n">
        <v>0</v>
      </c>
      <c r="Z835" t="n">
        <v>0</v>
      </c>
      <c r="AA835" t="n">
        <v>0</v>
      </c>
      <c r="AB835" t="n">
        <v>0</v>
      </c>
      <c r="AC835" t="n">
        <v>0</v>
      </c>
      <c r="AD835" t="n">
        <v>0</v>
      </c>
      <c r="AE835" t="n">
        <v>0</v>
      </c>
      <c r="AF835" t="n">
        <v>0</v>
      </c>
      <c r="AG835" t="n">
        <v>0</v>
      </c>
      <c r="AH835" t="n">
        <v>0</v>
      </c>
      <c r="AI835" t="n">
        <v>0</v>
      </c>
      <c r="AJ835" t="n">
        <v>1</v>
      </c>
      <c r="AK835" t="n">
        <v>0</v>
      </c>
      <c r="AL835" t="n">
        <v>0</v>
      </c>
      <c r="AM835" t="n">
        <v>0</v>
      </c>
      <c r="AN835" t="n">
        <v>0</v>
      </c>
      <c r="AO835" t="n">
        <v>0</v>
      </c>
      <c r="AP835" t="n">
        <v>0</v>
      </c>
      <c r="AQ835" t="n">
        <v>1</v>
      </c>
      <c r="AR835" t="n">
        <v>1</v>
      </c>
      <c r="AS835" t="n">
        <v>0</v>
      </c>
      <c r="AT835" t="n">
        <v>0</v>
      </c>
      <c r="AU835" s="63" t="n">
        <v>3</v>
      </c>
      <c r="AV835" s="64">
        <f>IFERROR(INDEX($B835:$AT835,1,'번호선택_참고표'!$C$55),0)+IFERROR(INDEX($B835:$AT835,1,'번호선택_참고표'!$D$55),0)+IFERROR(INDEX($B835:$AT835,1,'번호선택_참고표'!$E$55),0)+IFERROR(INDEX($B835:$AT835,1,'번호선택_참고표'!$F$55),0)+IFERROR(INDEX($B835:$AT835,1,'번호선택_참고표'!$G$55),0)+IFERROR(INDEX($B835:$AT835,1,'번호선택_참고표'!$H$55),0)</f>
        <v/>
      </c>
      <c r="AW835" s="64">
        <f>IF(OR('번호선택_참고표'!$C$55=$AU835,'번호선택_참고표'!$D$55=$AU835,'번호선택_참고표'!$E$55=$AU835,'번호선택_참고표'!$F$55=$AU835,'번호선택_참고표'!$G$55=$AU835,'번호선택_참고표'!$H$55=$AU835),1,0)</f>
        <v/>
      </c>
      <c r="AX835" s="64">
        <f>IF(AV835=6,6,IF(AND(AV835=5,AW835=1),5,IF(AND(AV835=5,AW835=0),4,IF(AV835=4,3,IF(AV835=3,2,0)))))</f>
        <v/>
      </c>
      <c r="AY835" s="64">
        <f>IF(AV835=6,"1등",IF(AND(AV835=5,AW835=1),"2등",IF(AND(AV835=5,AW835=0),"3등",IF(AV835=4,"4등",IF(AV835=3,"5등","-")))))</f>
        <v/>
      </c>
      <c r="AZ835" s="64">
        <f>AV835*10000+AW835*1000+ROW()</f>
        <v/>
      </c>
      <c r="BB835" s="63" t="inlineStr">
        <is>
          <t>6 8 18 35 42 43</t>
        </is>
      </c>
    </row>
    <row r="836">
      <c r="A836" s="64" t="n">
        <v>835</v>
      </c>
      <c r="B836" t="n">
        <v>0</v>
      </c>
      <c r="C836" t="n">
        <v>0</v>
      </c>
      <c r="D836" t="n">
        <v>0</v>
      </c>
      <c r="E836" t="n">
        <v>0</v>
      </c>
      <c r="F836" t="n">
        <v>0</v>
      </c>
      <c r="G836" t="n">
        <v>0</v>
      </c>
      <c r="H836" t="n">
        <v>0</v>
      </c>
      <c r="I836" t="n">
        <v>0</v>
      </c>
      <c r="J836" t="n">
        <v>1</v>
      </c>
      <c r="K836" t="n">
        <v>1</v>
      </c>
      <c r="L836" t="n">
        <v>0</v>
      </c>
      <c r="M836" t="n">
        <v>0</v>
      </c>
      <c r="N836" t="n">
        <v>1</v>
      </c>
      <c r="O836" t="n">
        <v>0</v>
      </c>
      <c r="P836" t="n">
        <v>0</v>
      </c>
      <c r="Q836" t="n">
        <v>0</v>
      </c>
      <c r="R836" t="n">
        <v>0</v>
      </c>
      <c r="S836" t="n">
        <v>0</v>
      </c>
      <c r="T836" t="n">
        <v>0</v>
      </c>
      <c r="U836" t="n">
        <v>0</v>
      </c>
      <c r="V836" t="n">
        <v>0</v>
      </c>
      <c r="W836" t="n">
        <v>0</v>
      </c>
      <c r="X836" t="n">
        <v>0</v>
      </c>
      <c r="Y836" t="n">
        <v>0</v>
      </c>
      <c r="Z836" t="n">
        <v>0</v>
      </c>
      <c r="AA836" t="n">
        <v>0</v>
      </c>
      <c r="AB836" t="n">
        <v>0</v>
      </c>
      <c r="AC836" t="n">
        <v>1</v>
      </c>
      <c r="AD836" t="n">
        <v>0</v>
      </c>
      <c r="AE836" t="n">
        <v>0</v>
      </c>
      <c r="AF836" t="n">
        <v>0</v>
      </c>
      <c r="AG836" t="n">
        <v>0</v>
      </c>
      <c r="AH836" t="n">
        <v>0</v>
      </c>
      <c r="AI836" t="n">
        <v>0</v>
      </c>
      <c r="AJ836" t="n">
        <v>0</v>
      </c>
      <c r="AK836" t="n">
        <v>0</v>
      </c>
      <c r="AL836" t="n">
        <v>0</v>
      </c>
      <c r="AM836" t="n">
        <v>1</v>
      </c>
      <c r="AN836" t="n">
        <v>0</v>
      </c>
      <c r="AO836" t="n">
        <v>0</v>
      </c>
      <c r="AP836" t="n">
        <v>0</v>
      </c>
      <c r="AQ836" t="n">
        <v>0</v>
      </c>
      <c r="AR836" t="n">
        <v>0</v>
      </c>
      <c r="AS836" t="n">
        <v>0</v>
      </c>
      <c r="AT836" t="n">
        <v>1</v>
      </c>
      <c r="AU836" s="63" t="n">
        <v>35</v>
      </c>
      <c r="AV836" s="64">
        <f>IFERROR(INDEX($B836:$AT836,1,'번호선택_참고표'!$C$55),0)+IFERROR(INDEX($B836:$AT836,1,'번호선택_참고표'!$D$55),0)+IFERROR(INDEX($B836:$AT836,1,'번호선택_참고표'!$E$55),0)+IFERROR(INDEX($B836:$AT836,1,'번호선택_참고표'!$F$55),0)+IFERROR(INDEX($B836:$AT836,1,'번호선택_참고표'!$G$55),0)+IFERROR(INDEX($B836:$AT836,1,'번호선택_참고표'!$H$55),0)</f>
        <v/>
      </c>
      <c r="AW836" s="64">
        <f>IF(OR('번호선택_참고표'!$C$55=$AU836,'번호선택_참고표'!$D$55=$AU836,'번호선택_참고표'!$E$55=$AU836,'번호선택_참고표'!$F$55=$AU836,'번호선택_참고표'!$G$55=$AU836,'번호선택_참고표'!$H$55=$AU836),1,0)</f>
        <v/>
      </c>
      <c r="AX836" s="64">
        <f>IF(AV836=6,6,IF(AND(AV836=5,AW836=1),5,IF(AND(AV836=5,AW836=0),4,IF(AV836=4,3,IF(AV836=3,2,0)))))</f>
        <v/>
      </c>
      <c r="AY836" s="64">
        <f>IF(AV836=6,"1등",IF(AND(AV836=5,AW836=1),"2등",IF(AND(AV836=5,AW836=0),"3등",IF(AV836=4,"4등",IF(AV836=3,"5등","-")))))</f>
        <v/>
      </c>
      <c r="AZ836" s="64">
        <f>AV836*10000+AW836*1000+ROW()</f>
        <v/>
      </c>
      <c r="BB836" s="63" t="inlineStr">
        <is>
          <t>9 10 13 28 38 45</t>
        </is>
      </c>
    </row>
    <row r="837">
      <c r="A837" s="64" t="n">
        <v>836</v>
      </c>
      <c r="B837" t="n">
        <v>1</v>
      </c>
      <c r="C837" t="n">
        <v>0</v>
      </c>
      <c r="D837" t="n">
        <v>0</v>
      </c>
      <c r="E837" t="n">
        <v>0</v>
      </c>
      <c r="F837" t="n">
        <v>0</v>
      </c>
      <c r="G837" t="n">
        <v>0</v>
      </c>
      <c r="H837" t="n">
        <v>0</v>
      </c>
      <c r="I837" t="n">
        <v>0</v>
      </c>
      <c r="J837" t="n">
        <v>1</v>
      </c>
      <c r="K837" t="n">
        <v>0</v>
      </c>
      <c r="L837" t="n">
        <v>1</v>
      </c>
      <c r="M837" t="n">
        <v>0</v>
      </c>
      <c r="N837" t="n">
        <v>0</v>
      </c>
      <c r="O837" t="n">
        <v>1</v>
      </c>
      <c r="P837" t="n">
        <v>0</v>
      </c>
      <c r="Q837" t="n">
        <v>0</v>
      </c>
      <c r="R837" t="n">
        <v>0</v>
      </c>
      <c r="S837" t="n">
        <v>0</v>
      </c>
      <c r="T837" t="n">
        <v>0</v>
      </c>
      <c r="U837" t="n">
        <v>0</v>
      </c>
      <c r="V837" t="n">
        <v>0</v>
      </c>
      <c r="W837" t="n">
        <v>0</v>
      </c>
      <c r="X837" t="n">
        <v>0</v>
      </c>
      <c r="Y837" t="n">
        <v>0</v>
      </c>
      <c r="Z837" t="n">
        <v>0</v>
      </c>
      <c r="AA837" t="n">
        <v>1</v>
      </c>
      <c r="AB837" t="n">
        <v>0</v>
      </c>
      <c r="AC837" t="n">
        <v>1</v>
      </c>
      <c r="AD837" t="n">
        <v>0</v>
      </c>
      <c r="AE837" t="n">
        <v>0</v>
      </c>
      <c r="AF837" t="n">
        <v>0</v>
      </c>
      <c r="AG837" t="n">
        <v>0</v>
      </c>
      <c r="AH837" t="n">
        <v>0</v>
      </c>
      <c r="AI837" t="n">
        <v>0</v>
      </c>
      <c r="AJ837" t="n">
        <v>0</v>
      </c>
      <c r="AK837" t="n">
        <v>0</v>
      </c>
      <c r="AL837" t="n">
        <v>0</v>
      </c>
      <c r="AM837" t="n">
        <v>0</v>
      </c>
      <c r="AN837" t="n">
        <v>0</v>
      </c>
      <c r="AO837" t="n">
        <v>0</v>
      </c>
      <c r="AP837" t="n">
        <v>0</v>
      </c>
      <c r="AQ837" t="n">
        <v>0</v>
      </c>
      <c r="AR837" t="n">
        <v>0</v>
      </c>
      <c r="AS837" t="n">
        <v>0</v>
      </c>
      <c r="AT837" t="n">
        <v>0</v>
      </c>
      <c r="AU837" s="63" t="n">
        <v>19</v>
      </c>
      <c r="AV837" s="64">
        <f>IFERROR(INDEX($B837:$AT837,1,'번호선택_참고표'!$C$55),0)+IFERROR(INDEX($B837:$AT837,1,'번호선택_참고표'!$D$55),0)+IFERROR(INDEX($B837:$AT837,1,'번호선택_참고표'!$E$55),0)+IFERROR(INDEX($B837:$AT837,1,'번호선택_참고표'!$F$55),0)+IFERROR(INDEX($B837:$AT837,1,'번호선택_참고표'!$G$55),0)+IFERROR(INDEX($B837:$AT837,1,'번호선택_참고표'!$H$55),0)</f>
        <v/>
      </c>
      <c r="AW837" s="64">
        <f>IF(OR('번호선택_참고표'!$C$55=$AU837,'번호선택_참고표'!$D$55=$AU837,'번호선택_참고표'!$E$55=$AU837,'번호선택_참고표'!$F$55=$AU837,'번호선택_참고표'!$G$55=$AU837,'번호선택_참고표'!$H$55=$AU837),1,0)</f>
        <v/>
      </c>
      <c r="AX837" s="64">
        <f>IF(AV837=6,6,IF(AND(AV837=5,AW837=1),5,IF(AND(AV837=5,AW837=0),4,IF(AV837=4,3,IF(AV837=3,2,0)))))</f>
        <v/>
      </c>
      <c r="AY837" s="64">
        <f>IF(AV837=6,"1등",IF(AND(AV837=5,AW837=1),"2등",IF(AND(AV837=5,AW837=0),"3등",IF(AV837=4,"4등",IF(AV837=3,"5등","-")))))</f>
        <v/>
      </c>
      <c r="AZ837" s="64">
        <f>AV837*10000+AW837*1000+ROW()</f>
        <v/>
      </c>
      <c r="BB837" s="63" t="inlineStr">
        <is>
          <t>1 9 11 14 26 28</t>
        </is>
      </c>
    </row>
    <row r="838">
      <c r="A838" s="64" t="n">
        <v>837</v>
      </c>
      <c r="B838" t="n">
        <v>0</v>
      </c>
      <c r="C838" t="n">
        <v>1</v>
      </c>
      <c r="D838" t="n">
        <v>0</v>
      </c>
      <c r="E838" t="n">
        <v>0</v>
      </c>
      <c r="F838" t="n">
        <v>0</v>
      </c>
      <c r="G838" t="n">
        <v>0</v>
      </c>
      <c r="H838" t="n">
        <v>0</v>
      </c>
      <c r="I838" t="n">
        <v>0</v>
      </c>
      <c r="J838" t="n">
        <v>0</v>
      </c>
      <c r="K838" t="n">
        <v>0</v>
      </c>
      <c r="L838" t="n">
        <v>0</v>
      </c>
      <c r="M838" t="n">
        <v>0</v>
      </c>
      <c r="N838" t="n">
        <v>0</v>
      </c>
      <c r="O838" t="n">
        <v>0</v>
      </c>
      <c r="P838" t="n">
        <v>0</v>
      </c>
      <c r="Q838" t="n">
        <v>0</v>
      </c>
      <c r="R838" t="n">
        <v>0</v>
      </c>
      <c r="S838" t="n">
        <v>0</v>
      </c>
      <c r="T838" t="n">
        <v>0</v>
      </c>
      <c r="U838" t="n">
        <v>0</v>
      </c>
      <c r="V838" t="n">
        <v>0</v>
      </c>
      <c r="W838" t="n">
        <v>0</v>
      </c>
      <c r="X838" t="n">
        <v>0</v>
      </c>
      <c r="Y838" t="n">
        <v>0</v>
      </c>
      <c r="Z838" t="n">
        <v>1</v>
      </c>
      <c r="AA838" t="n">
        <v>0</v>
      </c>
      <c r="AB838" t="n">
        <v>0</v>
      </c>
      <c r="AC838" t="n">
        <v>1</v>
      </c>
      <c r="AD838" t="n">
        <v>0</v>
      </c>
      <c r="AE838" t="n">
        <v>1</v>
      </c>
      <c r="AF838" t="n">
        <v>0</v>
      </c>
      <c r="AG838" t="n">
        <v>0</v>
      </c>
      <c r="AH838" t="n">
        <v>1</v>
      </c>
      <c r="AI838" t="n">
        <v>0</v>
      </c>
      <c r="AJ838" t="n">
        <v>0</v>
      </c>
      <c r="AK838" t="n">
        <v>0</v>
      </c>
      <c r="AL838" t="n">
        <v>0</v>
      </c>
      <c r="AM838" t="n">
        <v>0</v>
      </c>
      <c r="AN838" t="n">
        <v>0</v>
      </c>
      <c r="AO838" t="n">
        <v>0</v>
      </c>
      <c r="AP838" t="n">
        <v>0</v>
      </c>
      <c r="AQ838" t="n">
        <v>0</v>
      </c>
      <c r="AR838" t="n">
        <v>0</v>
      </c>
      <c r="AS838" t="n">
        <v>0</v>
      </c>
      <c r="AT838" t="n">
        <v>1</v>
      </c>
      <c r="AU838" s="63" t="n">
        <v>6</v>
      </c>
      <c r="AV838" s="64">
        <f>IFERROR(INDEX($B838:$AT838,1,'번호선택_참고표'!$C$55),0)+IFERROR(INDEX($B838:$AT838,1,'번호선택_참고표'!$D$55),0)+IFERROR(INDEX($B838:$AT838,1,'번호선택_참고표'!$E$55),0)+IFERROR(INDEX($B838:$AT838,1,'번호선택_참고표'!$F$55),0)+IFERROR(INDEX($B838:$AT838,1,'번호선택_참고표'!$G$55),0)+IFERROR(INDEX($B838:$AT838,1,'번호선택_참고표'!$H$55),0)</f>
        <v/>
      </c>
      <c r="AW838" s="64">
        <f>IF(OR('번호선택_참고표'!$C$55=$AU838,'번호선택_참고표'!$D$55=$AU838,'번호선택_참고표'!$E$55=$AU838,'번호선택_참고표'!$F$55=$AU838,'번호선택_참고표'!$G$55=$AU838,'번호선택_참고표'!$H$55=$AU838),1,0)</f>
        <v/>
      </c>
      <c r="AX838" s="64">
        <f>IF(AV838=6,6,IF(AND(AV838=5,AW838=1),5,IF(AND(AV838=5,AW838=0),4,IF(AV838=4,3,IF(AV838=3,2,0)))))</f>
        <v/>
      </c>
      <c r="AY838" s="64">
        <f>IF(AV838=6,"1등",IF(AND(AV838=5,AW838=1),"2등",IF(AND(AV838=5,AW838=0),"3등",IF(AV838=4,"4등",IF(AV838=3,"5등","-")))))</f>
        <v/>
      </c>
      <c r="AZ838" s="64">
        <f>AV838*10000+AW838*1000+ROW()</f>
        <v/>
      </c>
      <c r="BB838" s="63" t="inlineStr">
        <is>
          <t>2 25 28 30 33 45</t>
        </is>
      </c>
    </row>
    <row r="839">
      <c r="A839" s="64" t="n">
        <v>838</v>
      </c>
      <c r="B839" t="n">
        <v>0</v>
      </c>
      <c r="C839" t="n">
        <v>0</v>
      </c>
      <c r="D839" t="n">
        <v>0</v>
      </c>
      <c r="E839" t="n">
        <v>0</v>
      </c>
      <c r="F839" t="n">
        <v>0</v>
      </c>
      <c r="G839" t="n">
        <v>0</v>
      </c>
      <c r="H839" t="n">
        <v>0</v>
      </c>
      <c r="I839" t="n">
        <v>0</v>
      </c>
      <c r="J839" t="n">
        <v>1</v>
      </c>
      <c r="K839" t="n">
        <v>0</v>
      </c>
      <c r="L839" t="n">
        <v>0</v>
      </c>
      <c r="M839" t="n">
        <v>0</v>
      </c>
      <c r="N839" t="n">
        <v>0</v>
      </c>
      <c r="O839" t="n">
        <v>1</v>
      </c>
      <c r="P839" t="n">
        <v>0</v>
      </c>
      <c r="Q839" t="n">
        <v>0</v>
      </c>
      <c r="R839" t="n">
        <v>1</v>
      </c>
      <c r="S839" t="n">
        <v>0</v>
      </c>
      <c r="T839" t="n">
        <v>0</v>
      </c>
      <c r="U839" t="n">
        <v>0</v>
      </c>
      <c r="V839" t="n">
        <v>0</v>
      </c>
      <c r="W839" t="n">
        <v>0</v>
      </c>
      <c r="X839" t="n">
        <v>0</v>
      </c>
      <c r="Y839" t="n">
        <v>0</v>
      </c>
      <c r="Z839" t="n">
        <v>0</v>
      </c>
      <c r="AA839" t="n">
        <v>0</v>
      </c>
      <c r="AB839" t="n">
        <v>0</v>
      </c>
      <c r="AC839" t="n">
        <v>0</v>
      </c>
      <c r="AD839" t="n">
        <v>0</v>
      </c>
      <c r="AE839" t="n">
        <v>0</v>
      </c>
      <c r="AF839" t="n">
        <v>0</v>
      </c>
      <c r="AG839" t="n">
        <v>0</v>
      </c>
      <c r="AH839" t="n">
        <v>1</v>
      </c>
      <c r="AI839" t="n">
        <v>0</v>
      </c>
      <c r="AJ839" t="n">
        <v>0</v>
      </c>
      <c r="AK839" t="n">
        <v>1</v>
      </c>
      <c r="AL839" t="n">
        <v>0</v>
      </c>
      <c r="AM839" t="n">
        <v>1</v>
      </c>
      <c r="AN839" t="n">
        <v>0</v>
      </c>
      <c r="AO839" t="n">
        <v>0</v>
      </c>
      <c r="AP839" t="n">
        <v>0</v>
      </c>
      <c r="AQ839" t="n">
        <v>0</v>
      </c>
      <c r="AR839" t="n">
        <v>0</v>
      </c>
      <c r="AS839" t="n">
        <v>0</v>
      </c>
      <c r="AT839" t="n">
        <v>0</v>
      </c>
      <c r="AU839" s="63" t="n">
        <v>20</v>
      </c>
      <c r="AV839" s="64">
        <f>IFERROR(INDEX($B839:$AT839,1,'번호선택_참고표'!$C$55),0)+IFERROR(INDEX($B839:$AT839,1,'번호선택_참고표'!$D$55),0)+IFERROR(INDEX($B839:$AT839,1,'번호선택_참고표'!$E$55),0)+IFERROR(INDEX($B839:$AT839,1,'번호선택_참고표'!$F$55),0)+IFERROR(INDEX($B839:$AT839,1,'번호선택_참고표'!$G$55),0)+IFERROR(INDEX($B839:$AT839,1,'번호선택_참고표'!$H$55),0)</f>
        <v/>
      </c>
      <c r="AW839" s="64">
        <f>IF(OR('번호선택_참고표'!$C$55=$AU839,'번호선택_참고표'!$D$55=$AU839,'번호선택_참고표'!$E$55=$AU839,'번호선택_참고표'!$F$55=$AU839,'번호선택_참고표'!$G$55=$AU839,'번호선택_참고표'!$H$55=$AU839),1,0)</f>
        <v/>
      </c>
      <c r="AX839" s="64">
        <f>IF(AV839=6,6,IF(AND(AV839=5,AW839=1),5,IF(AND(AV839=5,AW839=0),4,IF(AV839=4,3,IF(AV839=3,2,0)))))</f>
        <v/>
      </c>
      <c r="AY839" s="64">
        <f>IF(AV839=6,"1등",IF(AND(AV839=5,AW839=1),"2등",IF(AND(AV839=5,AW839=0),"3등",IF(AV839=4,"4등",IF(AV839=3,"5등","-")))))</f>
        <v/>
      </c>
      <c r="AZ839" s="64">
        <f>AV839*10000+AW839*1000+ROW()</f>
        <v/>
      </c>
      <c r="BB839" s="63" t="inlineStr">
        <is>
          <t>9 14 17 33 36 38</t>
        </is>
      </c>
    </row>
    <row r="840">
      <c r="A840" s="64" t="n">
        <v>839</v>
      </c>
      <c r="B840" t="n">
        <v>0</v>
      </c>
      <c r="C840" t="n">
        <v>0</v>
      </c>
      <c r="D840" t="n">
        <v>1</v>
      </c>
      <c r="E840" t="n">
        <v>0</v>
      </c>
      <c r="F840" t="n">
        <v>0</v>
      </c>
      <c r="G840" t="n">
        <v>0</v>
      </c>
      <c r="H840" t="n">
        <v>0</v>
      </c>
      <c r="I840" t="n">
        <v>0</v>
      </c>
      <c r="J840" t="n">
        <v>1</v>
      </c>
      <c r="K840" t="n">
        <v>0</v>
      </c>
      <c r="L840" t="n">
        <v>1</v>
      </c>
      <c r="M840" t="n">
        <v>1</v>
      </c>
      <c r="N840" t="n">
        <v>1</v>
      </c>
      <c r="O840" t="n">
        <v>0</v>
      </c>
      <c r="P840" t="n">
        <v>0</v>
      </c>
      <c r="Q840" t="n">
        <v>0</v>
      </c>
      <c r="R840" t="n">
        <v>0</v>
      </c>
      <c r="S840" t="n">
        <v>0</v>
      </c>
      <c r="T840" t="n">
        <v>1</v>
      </c>
      <c r="U840" t="n">
        <v>0</v>
      </c>
      <c r="V840" t="n">
        <v>0</v>
      </c>
      <c r="W840" t="n">
        <v>0</v>
      </c>
      <c r="X840" t="n">
        <v>0</v>
      </c>
      <c r="Y840" t="n">
        <v>0</v>
      </c>
      <c r="Z840" t="n">
        <v>0</v>
      </c>
      <c r="AA840" t="n">
        <v>0</v>
      </c>
      <c r="AB840" t="n">
        <v>0</v>
      </c>
      <c r="AC840" t="n">
        <v>0</v>
      </c>
      <c r="AD840" t="n">
        <v>0</v>
      </c>
      <c r="AE840" t="n">
        <v>0</v>
      </c>
      <c r="AF840" t="n">
        <v>0</v>
      </c>
      <c r="AG840" t="n">
        <v>0</v>
      </c>
      <c r="AH840" t="n">
        <v>0</v>
      </c>
      <c r="AI840" t="n">
        <v>0</v>
      </c>
      <c r="AJ840" t="n">
        <v>0</v>
      </c>
      <c r="AK840" t="n">
        <v>0</v>
      </c>
      <c r="AL840" t="n">
        <v>0</v>
      </c>
      <c r="AM840" t="n">
        <v>0</v>
      </c>
      <c r="AN840" t="n">
        <v>0</v>
      </c>
      <c r="AO840" t="n">
        <v>0</v>
      </c>
      <c r="AP840" t="n">
        <v>0</v>
      </c>
      <c r="AQ840" t="n">
        <v>0</v>
      </c>
      <c r="AR840" t="n">
        <v>0</v>
      </c>
      <c r="AS840" t="n">
        <v>0</v>
      </c>
      <c r="AT840" t="n">
        <v>0</v>
      </c>
      <c r="AU840" s="63" t="n">
        <v>35</v>
      </c>
      <c r="AV840" s="64">
        <f>IFERROR(INDEX($B840:$AT840,1,'번호선택_참고표'!$C$55),0)+IFERROR(INDEX($B840:$AT840,1,'번호선택_참고표'!$D$55),0)+IFERROR(INDEX($B840:$AT840,1,'번호선택_참고표'!$E$55),0)+IFERROR(INDEX($B840:$AT840,1,'번호선택_참고표'!$F$55),0)+IFERROR(INDEX($B840:$AT840,1,'번호선택_참고표'!$G$55),0)+IFERROR(INDEX($B840:$AT840,1,'번호선택_참고표'!$H$55),0)</f>
        <v/>
      </c>
      <c r="AW840" s="64">
        <f>IF(OR('번호선택_참고표'!$C$55=$AU840,'번호선택_참고표'!$D$55=$AU840,'번호선택_참고표'!$E$55=$AU840,'번호선택_참고표'!$F$55=$AU840,'번호선택_참고표'!$G$55=$AU840,'번호선택_참고표'!$H$55=$AU840),1,0)</f>
        <v/>
      </c>
      <c r="AX840" s="64">
        <f>IF(AV840=6,6,IF(AND(AV840=5,AW840=1),5,IF(AND(AV840=5,AW840=0),4,IF(AV840=4,3,IF(AV840=3,2,0)))))</f>
        <v/>
      </c>
      <c r="AY840" s="64">
        <f>IF(AV840=6,"1등",IF(AND(AV840=5,AW840=1),"2등",IF(AND(AV840=5,AW840=0),"3등",IF(AV840=4,"4등",IF(AV840=3,"5등","-")))))</f>
        <v/>
      </c>
      <c r="AZ840" s="64">
        <f>AV840*10000+AW840*1000+ROW()</f>
        <v/>
      </c>
      <c r="BB840" s="63" t="inlineStr">
        <is>
          <t>3 9 11 12 13 19</t>
        </is>
      </c>
    </row>
    <row r="841">
      <c r="A841" s="64" t="n">
        <v>840</v>
      </c>
      <c r="B841" t="n">
        <v>0</v>
      </c>
      <c r="C841" t="n">
        <v>1</v>
      </c>
      <c r="D841" t="n">
        <v>0</v>
      </c>
      <c r="E841" t="n">
        <v>1</v>
      </c>
      <c r="F841" t="n">
        <v>0</v>
      </c>
      <c r="G841" t="n">
        <v>0</v>
      </c>
      <c r="H841" t="n">
        <v>0</v>
      </c>
      <c r="I841" t="n">
        <v>0</v>
      </c>
      <c r="J841" t="n">
        <v>0</v>
      </c>
      <c r="K841" t="n">
        <v>0</v>
      </c>
      <c r="L841" t="n">
        <v>1</v>
      </c>
      <c r="M841" t="n">
        <v>0</v>
      </c>
      <c r="N841" t="n">
        <v>0</v>
      </c>
      <c r="O841" t="n">
        <v>0</v>
      </c>
      <c r="P841" t="n">
        <v>0</v>
      </c>
      <c r="Q841" t="n">
        <v>0</v>
      </c>
      <c r="R841" t="n">
        <v>0</v>
      </c>
      <c r="S841" t="n">
        <v>0</v>
      </c>
      <c r="T841" t="n">
        <v>0</v>
      </c>
      <c r="U841" t="n">
        <v>0</v>
      </c>
      <c r="V841" t="n">
        <v>0</v>
      </c>
      <c r="W841" t="n">
        <v>0</v>
      </c>
      <c r="X841" t="n">
        <v>0</v>
      </c>
      <c r="Y841" t="n">
        <v>0</v>
      </c>
      <c r="Z841" t="n">
        <v>0</v>
      </c>
      <c r="AA841" t="n">
        <v>0</v>
      </c>
      <c r="AB841" t="n">
        <v>0</v>
      </c>
      <c r="AC841" t="n">
        <v>1</v>
      </c>
      <c r="AD841" t="n">
        <v>1</v>
      </c>
      <c r="AE841" t="n">
        <v>0</v>
      </c>
      <c r="AF841" t="n">
        <v>0</v>
      </c>
      <c r="AG841" t="n">
        <v>0</v>
      </c>
      <c r="AH841" t="n">
        <v>0</v>
      </c>
      <c r="AI841" t="n">
        <v>0</v>
      </c>
      <c r="AJ841" t="n">
        <v>0</v>
      </c>
      <c r="AK841" t="n">
        <v>0</v>
      </c>
      <c r="AL841" t="n">
        <v>0</v>
      </c>
      <c r="AM841" t="n">
        <v>0</v>
      </c>
      <c r="AN841" t="n">
        <v>0</v>
      </c>
      <c r="AO841" t="n">
        <v>0</v>
      </c>
      <c r="AP841" t="n">
        <v>0</v>
      </c>
      <c r="AQ841" t="n">
        <v>0</v>
      </c>
      <c r="AR841" t="n">
        <v>1</v>
      </c>
      <c r="AS841" t="n">
        <v>0</v>
      </c>
      <c r="AT841" t="n">
        <v>0</v>
      </c>
      <c r="AU841" s="63" t="n">
        <v>27</v>
      </c>
      <c r="AV841" s="64">
        <f>IFERROR(INDEX($B841:$AT841,1,'번호선택_참고표'!$C$55),0)+IFERROR(INDEX($B841:$AT841,1,'번호선택_참고표'!$D$55),0)+IFERROR(INDEX($B841:$AT841,1,'번호선택_참고표'!$E$55),0)+IFERROR(INDEX($B841:$AT841,1,'번호선택_참고표'!$F$55),0)+IFERROR(INDEX($B841:$AT841,1,'번호선택_참고표'!$G$55),0)+IFERROR(INDEX($B841:$AT841,1,'번호선택_참고표'!$H$55),0)</f>
        <v/>
      </c>
      <c r="AW841" s="64">
        <f>IF(OR('번호선택_참고표'!$C$55=$AU841,'번호선택_참고표'!$D$55=$AU841,'번호선택_참고표'!$E$55=$AU841,'번호선택_참고표'!$F$55=$AU841,'번호선택_참고표'!$G$55=$AU841,'번호선택_참고표'!$H$55=$AU841),1,0)</f>
        <v/>
      </c>
      <c r="AX841" s="64">
        <f>IF(AV841=6,6,IF(AND(AV841=5,AW841=1),5,IF(AND(AV841=5,AW841=0),4,IF(AV841=4,3,IF(AV841=3,2,0)))))</f>
        <v/>
      </c>
      <c r="AY841" s="64">
        <f>IF(AV841=6,"1등",IF(AND(AV841=5,AW841=1),"2등",IF(AND(AV841=5,AW841=0),"3등",IF(AV841=4,"4등",IF(AV841=3,"5등","-")))))</f>
        <v/>
      </c>
      <c r="AZ841" s="64">
        <f>AV841*10000+AW841*1000+ROW()</f>
        <v/>
      </c>
      <c r="BB841" s="63" t="inlineStr">
        <is>
          <t>2 4 11 28 29 43</t>
        </is>
      </c>
    </row>
    <row r="842">
      <c r="A842" s="64" t="n">
        <v>841</v>
      </c>
      <c r="B842" t="n">
        <v>0</v>
      </c>
      <c r="C842" t="n">
        <v>0</v>
      </c>
      <c r="D842" t="n">
        <v>0</v>
      </c>
      <c r="E842" t="n">
        <v>0</v>
      </c>
      <c r="F842" t="n">
        <v>1</v>
      </c>
      <c r="G842" t="n">
        <v>0</v>
      </c>
      <c r="H842" t="n">
        <v>0</v>
      </c>
      <c r="I842" t="n">
        <v>0</v>
      </c>
      <c r="J842" t="n">
        <v>0</v>
      </c>
      <c r="K842" t="n">
        <v>0</v>
      </c>
      <c r="L842" t="n">
        <v>1</v>
      </c>
      <c r="M842" t="n">
        <v>0</v>
      </c>
      <c r="N842" t="n">
        <v>0</v>
      </c>
      <c r="O842" t="n">
        <v>1</v>
      </c>
      <c r="P842" t="n">
        <v>0</v>
      </c>
      <c r="Q842" t="n">
        <v>0</v>
      </c>
      <c r="R842" t="n">
        <v>0</v>
      </c>
      <c r="S842" t="n">
        <v>0</v>
      </c>
      <c r="T842" t="n">
        <v>0</v>
      </c>
      <c r="U842" t="n">
        <v>0</v>
      </c>
      <c r="V842" t="n">
        <v>0</v>
      </c>
      <c r="W842" t="n">
        <v>0</v>
      </c>
      <c r="X842" t="n">
        <v>0</v>
      </c>
      <c r="Y842" t="n">
        <v>0</v>
      </c>
      <c r="Z842" t="n">
        <v>0</v>
      </c>
      <c r="AA842" t="n">
        <v>0</v>
      </c>
      <c r="AB842" t="n">
        <v>0</v>
      </c>
      <c r="AC842" t="n">
        <v>0</v>
      </c>
      <c r="AD842" t="n">
        <v>0</v>
      </c>
      <c r="AE842" t="n">
        <v>1</v>
      </c>
      <c r="AF842" t="n">
        <v>0</v>
      </c>
      <c r="AG842" t="n">
        <v>0</v>
      </c>
      <c r="AH842" t="n">
        <v>1</v>
      </c>
      <c r="AI842" t="n">
        <v>0</v>
      </c>
      <c r="AJ842" t="n">
        <v>0</v>
      </c>
      <c r="AK842" t="n">
        <v>0</v>
      </c>
      <c r="AL842" t="n">
        <v>0</v>
      </c>
      <c r="AM842" t="n">
        <v>1</v>
      </c>
      <c r="AN842" t="n">
        <v>0</v>
      </c>
      <c r="AO842" t="n">
        <v>0</v>
      </c>
      <c r="AP842" t="n">
        <v>0</v>
      </c>
      <c r="AQ842" t="n">
        <v>0</v>
      </c>
      <c r="AR842" t="n">
        <v>0</v>
      </c>
      <c r="AS842" t="n">
        <v>0</v>
      </c>
      <c r="AT842" t="n">
        <v>0</v>
      </c>
      <c r="AU842" s="63" t="n">
        <v>24</v>
      </c>
      <c r="AV842" s="64">
        <f>IFERROR(INDEX($B842:$AT842,1,'번호선택_참고표'!$C$55),0)+IFERROR(INDEX($B842:$AT842,1,'번호선택_참고표'!$D$55),0)+IFERROR(INDEX($B842:$AT842,1,'번호선택_참고표'!$E$55),0)+IFERROR(INDEX($B842:$AT842,1,'번호선택_참고표'!$F$55),0)+IFERROR(INDEX($B842:$AT842,1,'번호선택_참고표'!$G$55),0)+IFERROR(INDEX($B842:$AT842,1,'번호선택_참고표'!$H$55),0)</f>
        <v/>
      </c>
      <c r="AW842" s="64">
        <f>IF(OR('번호선택_참고표'!$C$55=$AU842,'번호선택_참고표'!$D$55=$AU842,'번호선택_참고표'!$E$55=$AU842,'번호선택_참고표'!$F$55=$AU842,'번호선택_참고표'!$G$55=$AU842,'번호선택_참고표'!$H$55=$AU842),1,0)</f>
        <v/>
      </c>
      <c r="AX842" s="64">
        <f>IF(AV842=6,6,IF(AND(AV842=5,AW842=1),5,IF(AND(AV842=5,AW842=0),4,IF(AV842=4,3,IF(AV842=3,2,0)))))</f>
        <v/>
      </c>
      <c r="AY842" s="64">
        <f>IF(AV842=6,"1등",IF(AND(AV842=5,AW842=1),"2등",IF(AND(AV842=5,AW842=0),"3등",IF(AV842=4,"4등",IF(AV842=3,"5등","-")))))</f>
        <v/>
      </c>
      <c r="AZ842" s="64">
        <f>AV842*10000+AW842*1000+ROW()</f>
        <v/>
      </c>
      <c r="BB842" s="63" t="inlineStr">
        <is>
          <t>5 11 14 30 33 38</t>
        </is>
      </c>
    </row>
    <row r="843">
      <c r="A843" s="64" t="n">
        <v>842</v>
      </c>
      <c r="B843" t="n">
        <v>0</v>
      </c>
      <c r="C843" t="n">
        <v>0</v>
      </c>
      <c r="D843" t="n">
        <v>0</v>
      </c>
      <c r="E843" t="n">
        <v>0</v>
      </c>
      <c r="F843" t="n">
        <v>0</v>
      </c>
      <c r="G843" t="n">
        <v>0</v>
      </c>
      <c r="H843" t="n">
        <v>0</v>
      </c>
      <c r="I843" t="n">
        <v>0</v>
      </c>
      <c r="J843" t="n">
        <v>0</v>
      </c>
      <c r="K843" t="n">
        <v>0</v>
      </c>
      <c r="L843" t="n">
        <v>0</v>
      </c>
      <c r="M843" t="n">
        <v>0</v>
      </c>
      <c r="N843" t="n">
        <v>0</v>
      </c>
      <c r="O843" t="n">
        <v>1</v>
      </c>
      <c r="P843" t="n">
        <v>0</v>
      </c>
      <c r="Q843" t="n">
        <v>0</v>
      </c>
      <c r="R843" t="n">
        <v>0</v>
      </c>
      <c r="S843" t="n">
        <v>0</v>
      </c>
      <c r="T843" t="n">
        <v>0</v>
      </c>
      <c r="U843" t="n">
        <v>0</v>
      </c>
      <c r="V843" t="n">
        <v>0</v>
      </c>
      <c r="W843" t="n">
        <v>0</v>
      </c>
      <c r="X843" t="n">
        <v>0</v>
      </c>
      <c r="Y843" t="n">
        <v>0</v>
      </c>
      <c r="Z843" t="n">
        <v>0</v>
      </c>
      <c r="AA843" t="n">
        <v>1</v>
      </c>
      <c r="AB843" t="n">
        <v>0</v>
      </c>
      <c r="AC843" t="n">
        <v>0</v>
      </c>
      <c r="AD843" t="n">
        <v>0</v>
      </c>
      <c r="AE843" t="n">
        <v>0</v>
      </c>
      <c r="AF843" t="n">
        <v>0</v>
      </c>
      <c r="AG843" t="n">
        <v>1</v>
      </c>
      <c r="AH843" t="n">
        <v>0</v>
      </c>
      <c r="AI843" t="n">
        <v>0</v>
      </c>
      <c r="AJ843" t="n">
        <v>0</v>
      </c>
      <c r="AK843" t="n">
        <v>1</v>
      </c>
      <c r="AL843" t="n">
        <v>0</v>
      </c>
      <c r="AM843" t="n">
        <v>0</v>
      </c>
      <c r="AN843" t="n">
        <v>1</v>
      </c>
      <c r="AO843" t="n">
        <v>0</v>
      </c>
      <c r="AP843" t="n">
        <v>0</v>
      </c>
      <c r="AQ843" t="n">
        <v>1</v>
      </c>
      <c r="AR843" t="n">
        <v>0</v>
      </c>
      <c r="AS843" t="n">
        <v>0</v>
      </c>
      <c r="AT843" t="n">
        <v>0</v>
      </c>
      <c r="AU843" s="63" t="n">
        <v>38</v>
      </c>
      <c r="AV843" s="64">
        <f>IFERROR(INDEX($B843:$AT843,1,'번호선택_참고표'!$C$55),0)+IFERROR(INDEX($B843:$AT843,1,'번호선택_참고표'!$D$55),0)+IFERROR(INDEX($B843:$AT843,1,'번호선택_참고표'!$E$55),0)+IFERROR(INDEX($B843:$AT843,1,'번호선택_참고표'!$F$55),0)+IFERROR(INDEX($B843:$AT843,1,'번호선택_참고표'!$G$55),0)+IFERROR(INDEX($B843:$AT843,1,'번호선택_참고표'!$H$55),0)</f>
        <v/>
      </c>
      <c r="AW843" s="64">
        <f>IF(OR('번호선택_참고표'!$C$55=$AU843,'번호선택_참고표'!$D$55=$AU843,'번호선택_참고표'!$E$55=$AU843,'번호선택_참고표'!$F$55=$AU843,'번호선택_참고표'!$G$55=$AU843,'번호선택_참고표'!$H$55=$AU843),1,0)</f>
        <v/>
      </c>
      <c r="AX843" s="64">
        <f>IF(AV843=6,6,IF(AND(AV843=5,AW843=1),5,IF(AND(AV843=5,AW843=0),4,IF(AV843=4,3,IF(AV843=3,2,0)))))</f>
        <v/>
      </c>
      <c r="AY843" s="64">
        <f>IF(AV843=6,"1등",IF(AND(AV843=5,AW843=1),"2등",IF(AND(AV843=5,AW843=0),"3등",IF(AV843=4,"4등",IF(AV843=3,"5등","-")))))</f>
        <v/>
      </c>
      <c r="AZ843" s="64">
        <f>AV843*10000+AW843*1000+ROW()</f>
        <v/>
      </c>
      <c r="BB843" s="63" t="inlineStr">
        <is>
          <t>14 26 32 36 39 42</t>
        </is>
      </c>
    </row>
    <row r="844">
      <c r="A844" s="64" t="n">
        <v>843</v>
      </c>
      <c r="B844" t="n">
        <v>0</v>
      </c>
      <c r="C844" t="n">
        <v>0</v>
      </c>
      <c r="D844" t="n">
        <v>0</v>
      </c>
      <c r="E844" t="n">
        <v>0</v>
      </c>
      <c r="F844" t="n">
        <v>0</v>
      </c>
      <c r="G844" t="n">
        <v>0</v>
      </c>
      <c r="H844" t="n">
        <v>0</v>
      </c>
      <c r="I844" t="n">
        <v>0</v>
      </c>
      <c r="J844" t="n">
        <v>0</v>
      </c>
      <c r="K844" t="n">
        <v>0</v>
      </c>
      <c r="L844" t="n">
        <v>0</v>
      </c>
      <c r="M844" t="n">
        <v>0</v>
      </c>
      <c r="N844" t="n">
        <v>0</v>
      </c>
      <c r="O844" t="n">
        <v>0</v>
      </c>
      <c r="P844" t="n">
        <v>0</v>
      </c>
      <c r="Q844" t="n">
        <v>0</v>
      </c>
      <c r="R844" t="n">
        <v>0</v>
      </c>
      <c r="S844" t="n">
        <v>0</v>
      </c>
      <c r="T844" t="n">
        <v>1</v>
      </c>
      <c r="U844" t="n">
        <v>0</v>
      </c>
      <c r="V844" t="n">
        <v>1</v>
      </c>
      <c r="W844" t="n">
        <v>0</v>
      </c>
      <c r="X844" t="n">
        <v>0</v>
      </c>
      <c r="Y844" t="n">
        <v>0</v>
      </c>
      <c r="Z844" t="n">
        <v>0</v>
      </c>
      <c r="AA844" t="n">
        <v>0</v>
      </c>
      <c r="AB844" t="n">
        <v>0</v>
      </c>
      <c r="AC844" t="n">
        <v>0</v>
      </c>
      <c r="AD844" t="n">
        <v>0</v>
      </c>
      <c r="AE844" t="n">
        <v>1</v>
      </c>
      <c r="AF844" t="n">
        <v>0</v>
      </c>
      <c r="AG844" t="n">
        <v>0</v>
      </c>
      <c r="AH844" t="n">
        <v>1</v>
      </c>
      <c r="AI844" t="n">
        <v>1</v>
      </c>
      <c r="AJ844" t="n">
        <v>0</v>
      </c>
      <c r="AK844" t="n">
        <v>0</v>
      </c>
      <c r="AL844" t="n">
        <v>0</v>
      </c>
      <c r="AM844" t="n">
        <v>0</v>
      </c>
      <c r="AN844" t="n">
        <v>0</v>
      </c>
      <c r="AO844" t="n">
        <v>0</v>
      </c>
      <c r="AP844" t="n">
        <v>0</v>
      </c>
      <c r="AQ844" t="n">
        <v>1</v>
      </c>
      <c r="AR844" t="n">
        <v>0</v>
      </c>
      <c r="AS844" t="n">
        <v>0</v>
      </c>
      <c r="AT844" t="n">
        <v>0</v>
      </c>
      <c r="AU844" s="63" t="n">
        <v>4</v>
      </c>
      <c r="AV844" s="64">
        <f>IFERROR(INDEX($B844:$AT844,1,'번호선택_참고표'!$C$55),0)+IFERROR(INDEX($B844:$AT844,1,'번호선택_참고표'!$D$55),0)+IFERROR(INDEX($B844:$AT844,1,'번호선택_참고표'!$E$55),0)+IFERROR(INDEX($B844:$AT844,1,'번호선택_참고표'!$F$55),0)+IFERROR(INDEX($B844:$AT844,1,'번호선택_참고표'!$G$55),0)+IFERROR(INDEX($B844:$AT844,1,'번호선택_참고표'!$H$55),0)</f>
        <v/>
      </c>
      <c r="AW844" s="64">
        <f>IF(OR('번호선택_참고표'!$C$55=$AU844,'번호선택_참고표'!$D$55=$AU844,'번호선택_참고표'!$E$55=$AU844,'번호선택_참고표'!$F$55=$AU844,'번호선택_참고표'!$G$55=$AU844,'번호선택_참고표'!$H$55=$AU844),1,0)</f>
        <v/>
      </c>
      <c r="AX844" s="64">
        <f>IF(AV844=6,6,IF(AND(AV844=5,AW844=1),5,IF(AND(AV844=5,AW844=0),4,IF(AV844=4,3,IF(AV844=3,2,0)))))</f>
        <v/>
      </c>
      <c r="AY844" s="64">
        <f>IF(AV844=6,"1등",IF(AND(AV844=5,AW844=1),"2등",IF(AND(AV844=5,AW844=0),"3등",IF(AV844=4,"4등",IF(AV844=3,"5등","-")))))</f>
        <v/>
      </c>
      <c r="AZ844" s="64">
        <f>AV844*10000+AW844*1000+ROW()</f>
        <v/>
      </c>
      <c r="BB844" s="63" t="inlineStr">
        <is>
          <t>19 21 30 33 34 42</t>
        </is>
      </c>
    </row>
    <row r="845">
      <c r="A845" s="64" t="n">
        <v>844</v>
      </c>
      <c r="B845" t="n">
        <v>0</v>
      </c>
      <c r="C845" t="n">
        <v>0</v>
      </c>
      <c r="D845" t="n">
        <v>0</v>
      </c>
      <c r="E845" t="n">
        <v>0</v>
      </c>
      <c r="F845" t="n">
        <v>0</v>
      </c>
      <c r="G845" t="n">
        <v>0</v>
      </c>
      <c r="H845" t="n">
        <v>1</v>
      </c>
      <c r="I845" t="n">
        <v>1</v>
      </c>
      <c r="J845" t="n">
        <v>0</v>
      </c>
      <c r="K845" t="n">
        <v>0</v>
      </c>
      <c r="L845" t="n">
        <v>0</v>
      </c>
      <c r="M845" t="n">
        <v>0</v>
      </c>
      <c r="N845" t="n">
        <v>1</v>
      </c>
      <c r="O845" t="n">
        <v>0</v>
      </c>
      <c r="P845" t="n">
        <v>1</v>
      </c>
      <c r="Q845" t="n">
        <v>0</v>
      </c>
      <c r="R845" t="n">
        <v>0</v>
      </c>
      <c r="S845" t="n">
        <v>0</v>
      </c>
      <c r="T845" t="n">
        <v>0</v>
      </c>
      <c r="U845" t="n">
        <v>0</v>
      </c>
      <c r="V845" t="n">
        <v>0</v>
      </c>
      <c r="W845" t="n">
        <v>0</v>
      </c>
      <c r="X845" t="n">
        <v>0</v>
      </c>
      <c r="Y845" t="n">
        <v>0</v>
      </c>
      <c r="Z845" t="n">
        <v>0</v>
      </c>
      <c r="AA845" t="n">
        <v>0</v>
      </c>
      <c r="AB845" t="n">
        <v>0</v>
      </c>
      <c r="AC845" t="n">
        <v>0</v>
      </c>
      <c r="AD845" t="n">
        <v>0</v>
      </c>
      <c r="AE845" t="n">
        <v>0</v>
      </c>
      <c r="AF845" t="n">
        <v>0</v>
      </c>
      <c r="AG845" t="n">
        <v>0</v>
      </c>
      <c r="AH845" t="n">
        <v>1</v>
      </c>
      <c r="AI845" t="n">
        <v>0</v>
      </c>
      <c r="AJ845" t="n">
        <v>0</v>
      </c>
      <c r="AK845" t="n">
        <v>0</v>
      </c>
      <c r="AL845" t="n">
        <v>0</v>
      </c>
      <c r="AM845" t="n">
        <v>0</v>
      </c>
      <c r="AN845" t="n">
        <v>0</v>
      </c>
      <c r="AO845" t="n">
        <v>0</v>
      </c>
      <c r="AP845" t="n">
        <v>0</v>
      </c>
      <c r="AQ845" t="n">
        <v>0</v>
      </c>
      <c r="AR845" t="n">
        <v>0</v>
      </c>
      <c r="AS845" t="n">
        <v>0</v>
      </c>
      <c r="AT845" t="n">
        <v>1</v>
      </c>
      <c r="AU845" s="63" t="n">
        <v>18</v>
      </c>
      <c r="AV845" s="64">
        <f>IFERROR(INDEX($B845:$AT845,1,'번호선택_참고표'!$C$55),0)+IFERROR(INDEX($B845:$AT845,1,'번호선택_참고표'!$D$55),0)+IFERROR(INDEX($B845:$AT845,1,'번호선택_참고표'!$E$55),0)+IFERROR(INDEX($B845:$AT845,1,'번호선택_참고표'!$F$55),0)+IFERROR(INDEX($B845:$AT845,1,'번호선택_참고표'!$G$55),0)+IFERROR(INDEX($B845:$AT845,1,'번호선택_참고표'!$H$55),0)</f>
        <v/>
      </c>
      <c r="AW845" s="64">
        <f>IF(OR('번호선택_참고표'!$C$55=$AU845,'번호선택_참고표'!$D$55=$AU845,'번호선택_참고표'!$E$55=$AU845,'번호선택_참고표'!$F$55=$AU845,'번호선택_참고표'!$G$55=$AU845,'번호선택_참고표'!$H$55=$AU845),1,0)</f>
        <v/>
      </c>
      <c r="AX845" s="64">
        <f>IF(AV845=6,6,IF(AND(AV845=5,AW845=1),5,IF(AND(AV845=5,AW845=0),4,IF(AV845=4,3,IF(AV845=3,2,0)))))</f>
        <v/>
      </c>
      <c r="AY845" s="64">
        <f>IF(AV845=6,"1등",IF(AND(AV845=5,AW845=1),"2등",IF(AND(AV845=5,AW845=0),"3등",IF(AV845=4,"4등",IF(AV845=3,"5등","-")))))</f>
        <v/>
      </c>
      <c r="AZ845" s="64">
        <f>AV845*10000+AW845*1000+ROW()</f>
        <v/>
      </c>
      <c r="BB845" s="63" t="inlineStr">
        <is>
          <t>7 8 13 15 33 45</t>
        </is>
      </c>
    </row>
    <row r="846">
      <c r="A846" s="64" t="n">
        <v>845</v>
      </c>
      <c r="B846" t="n">
        <v>1</v>
      </c>
      <c r="C846" t="n">
        <v>0</v>
      </c>
      <c r="D846" t="n">
        <v>0</v>
      </c>
      <c r="E846" t="n">
        <v>0</v>
      </c>
      <c r="F846" t="n">
        <v>0</v>
      </c>
      <c r="G846" t="n">
        <v>0</v>
      </c>
      <c r="H846" t="n">
        <v>0</v>
      </c>
      <c r="I846" t="n">
        <v>0</v>
      </c>
      <c r="J846" t="n">
        <v>0</v>
      </c>
      <c r="K846" t="n">
        <v>0</v>
      </c>
      <c r="L846" t="n">
        <v>0</v>
      </c>
      <c r="M846" t="n">
        <v>0</v>
      </c>
      <c r="N846" t="n">
        <v>0</v>
      </c>
      <c r="O846" t="n">
        <v>0</v>
      </c>
      <c r="P846" t="n">
        <v>0</v>
      </c>
      <c r="Q846" t="n">
        <v>1</v>
      </c>
      <c r="R846" t="n">
        <v>0</v>
      </c>
      <c r="S846" t="n">
        <v>0</v>
      </c>
      <c r="T846" t="n">
        <v>0</v>
      </c>
      <c r="U846" t="n">
        <v>0</v>
      </c>
      <c r="V846" t="n">
        <v>0</v>
      </c>
      <c r="W846" t="n">
        <v>0</v>
      </c>
      <c r="X846" t="n">
        <v>0</v>
      </c>
      <c r="Y846" t="n">
        <v>0</v>
      </c>
      <c r="Z846" t="n">
        <v>0</v>
      </c>
      <c r="AA846" t="n">
        <v>0</v>
      </c>
      <c r="AB846" t="n">
        <v>0</v>
      </c>
      <c r="AC846" t="n">
        <v>0</v>
      </c>
      <c r="AD846" t="n">
        <v>1</v>
      </c>
      <c r="AE846" t="n">
        <v>0</v>
      </c>
      <c r="AF846" t="n">
        <v>0</v>
      </c>
      <c r="AG846" t="n">
        <v>0</v>
      </c>
      <c r="AH846" t="n">
        <v>1</v>
      </c>
      <c r="AI846" t="n">
        <v>0</v>
      </c>
      <c r="AJ846" t="n">
        <v>0</v>
      </c>
      <c r="AK846" t="n">
        <v>0</v>
      </c>
      <c r="AL846" t="n">
        <v>0</v>
      </c>
      <c r="AM846" t="n">
        <v>0</v>
      </c>
      <c r="AN846" t="n">
        <v>0</v>
      </c>
      <c r="AO846" t="n">
        <v>1</v>
      </c>
      <c r="AP846" t="n">
        <v>0</v>
      </c>
      <c r="AQ846" t="n">
        <v>0</v>
      </c>
      <c r="AR846" t="n">
        <v>0</v>
      </c>
      <c r="AS846" t="n">
        <v>0</v>
      </c>
      <c r="AT846" t="n">
        <v>1</v>
      </c>
      <c r="AU846" s="63" t="n">
        <v>6</v>
      </c>
      <c r="AV846" s="64">
        <f>IFERROR(INDEX($B846:$AT846,1,'번호선택_참고표'!$C$55),0)+IFERROR(INDEX($B846:$AT846,1,'번호선택_참고표'!$D$55),0)+IFERROR(INDEX($B846:$AT846,1,'번호선택_참고표'!$E$55),0)+IFERROR(INDEX($B846:$AT846,1,'번호선택_참고표'!$F$55),0)+IFERROR(INDEX($B846:$AT846,1,'번호선택_참고표'!$G$55),0)+IFERROR(INDEX($B846:$AT846,1,'번호선택_참고표'!$H$55),0)</f>
        <v/>
      </c>
      <c r="AW846" s="64">
        <f>IF(OR('번호선택_참고표'!$C$55=$AU846,'번호선택_참고표'!$D$55=$AU846,'번호선택_참고표'!$E$55=$AU846,'번호선택_참고표'!$F$55=$AU846,'번호선택_참고표'!$G$55=$AU846,'번호선택_참고표'!$H$55=$AU846),1,0)</f>
        <v/>
      </c>
      <c r="AX846" s="64">
        <f>IF(AV846=6,6,IF(AND(AV846=5,AW846=1),5,IF(AND(AV846=5,AW846=0),4,IF(AV846=4,3,IF(AV846=3,2,0)))))</f>
        <v/>
      </c>
      <c r="AY846" s="64">
        <f>IF(AV846=6,"1등",IF(AND(AV846=5,AW846=1),"2등",IF(AND(AV846=5,AW846=0),"3등",IF(AV846=4,"4등",IF(AV846=3,"5등","-")))))</f>
        <v/>
      </c>
      <c r="AZ846" s="64">
        <f>AV846*10000+AW846*1000+ROW()</f>
        <v/>
      </c>
      <c r="BB846" s="63" t="inlineStr">
        <is>
          <t>1 16 29 33 40 45</t>
        </is>
      </c>
    </row>
    <row r="847">
      <c r="A847" s="64" t="n">
        <v>846</v>
      </c>
      <c r="B847" t="n">
        <v>0</v>
      </c>
      <c r="C847" t="n">
        <v>0</v>
      </c>
      <c r="D847" t="n">
        <v>0</v>
      </c>
      <c r="E847" t="n">
        <v>0</v>
      </c>
      <c r="F847" t="n">
        <v>1</v>
      </c>
      <c r="G847" t="n">
        <v>0</v>
      </c>
      <c r="H847" t="n">
        <v>0</v>
      </c>
      <c r="I847" t="n">
        <v>0</v>
      </c>
      <c r="J847" t="n">
        <v>0</v>
      </c>
      <c r="K847" t="n">
        <v>0</v>
      </c>
      <c r="L847" t="n">
        <v>0</v>
      </c>
      <c r="M847" t="n">
        <v>0</v>
      </c>
      <c r="N847" t="n">
        <v>0</v>
      </c>
      <c r="O847" t="n">
        <v>0</v>
      </c>
      <c r="P847" t="n">
        <v>0</v>
      </c>
      <c r="Q847" t="n">
        <v>0</v>
      </c>
      <c r="R847" t="n">
        <v>0</v>
      </c>
      <c r="S847" t="n">
        <v>1</v>
      </c>
      <c r="T847" t="n">
        <v>0</v>
      </c>
      <c r="U847" t="n">
        <v>0</v>
      </c>
      <c r="V847" t="n">
        <v>0</v>
      </c>
      <c r="W847" t="n">
        <v>0</v>
      </c>
      <c r="X847" t="n">
        <v>0</v>
      </c>
      <c r="Y847" t="n">
        <v>0</v>
      </c>
      <c r="Z847" t="n">
        <v>0</v>
      </c>
      <c r="AA847" t="n">
        <v>0</v>
      </c>
      <c r="AB847" t="n">
        <v>0</v>
      </c>
      <c r="AC847" t="n">
        <v>0</v>
      </c>
      <c r="AD847" t="n">
        <v>0</v>
      </c>
      <c r="AE847" t="n">
        <v>1</v>
      </c>
      <c r="AF847" t="n">
        <v>0</v>
      </c>
      <c r="AG847" t="n">
        <v>0</v>
      </c>
      <c r="AH847" t="n">
        <v>0</v>
      </c>
      <c r="AI847" t="n">
        <v>0</v>
      </c>
      <c r="AJ847" t="n">
        <v>0</v>
      </c>
      <c r="AK847" t="n">
        <v>0</v>
      </c>
      <c r="AL847" t="n">
        <v>0</v>
      </c>
      <c r="AM847" t="n">
        <v>0</v>
      </c>
      <c r="AN847" t="n">
        <v>0</v>
      </c>
      <c r="AO847" t="n">
        <v>0</v>
      </c>
      <c r="AP847" t="n">
        <v>1</v>
      </c>
      <c r="AQ847" t="n">
        <v>0</v>
      </c>
      <c r="AR847" t="n">
        <v>1</v>
      </c>
      <c r="AS847" t="n">
        <v>0</v>
      </c>
      <c r="AT847" t="n">
        <v>1</v>
      </c>
      <c r="AU847" s="63" t="n">
        <v>13</v>
      </c>
      <c r="AV847" s="64">
        <f>IFERROR(INDEX($B847:$AT847,1,'번호선택_참고표'!$C$55),0)+IFERROR(INDEX($B847:$AT847,1,'번호선택_참고표'!$D$55),0)+IFERROR(INDEX($B847:$AT847,1,'번호선택_참고표'!$E$55),0)+IFERROR(INDEX($B847:$AT847,1,'번호선택_참고표'!$F$55),0)+IFERROR(INDEX($B847:$AT847,1,'번호선택_참고표'!$G$55),0)+IFERROR(INDEX($B847:$AT847,1,'번호선택_참고표'!$H$55),0)</f>
        <v/>
      </c>
      <c r="AW847" s="64">
        <f>IF(OR('번호선택_참고표'!$C$55=$AU847,'번호선택_참고표'!$D$55=$AU847,'번호선택_참고표'!$E$55=$AU847,'번호선택_참고표'!$F$55=$AU847,'번호선택_참고표'!$G$55=$AU847,'번호선택_참고표'!$H$55=$AU847),1,0)</f>
        <v/>
      </c>
      <c r="AX847" s="64">
        <f>IF(AV847=6,6,IF(AND(AV847=5,AW847=1),5,IF(AND(AV847=5,AW847=0),4,IF(AV847=4,3,IF(AV847=3,2,0)))))</f>
        <v/>
      </c>
      <c r="AY847" s="64">
        <f>IF(AV847=6,"1등",IF(AND(AV847=5,AW847=1),"2등",IF(AND(AV847=5,AW847=0),"3등",IF(AV847=4,"4등",IF(AV847=3,"5등","-")))))</f>
        <v/>
      </c>
      <c r="AZ847" s="64">
        <f>AV847*10000+AW847*1000+ROW()</f>
        <v/>
      </c>
      <c r="BB847" s="63" t="inlineStr">
        <is>
          <t>5 18 30 41 43 45</t>
        </is>
      </c>
    </row>
    <row r="848">
      <c r="A848" s="64" t="n">
        <v>847</v>
      </c>
      <c r="B848" t="n">
        <v>0</v>
      </c>
      <c r="C848" t="n">
        <v>0</v>
      </c>
      <c r="D848" t="n">
        <v>0</v>
      </c>
      <c r="E848" t="n">
        <v>0</v>
      </c>
      <c r="F848" t="n">
        <v>0</v>
      </c>
      <c r="G848" t="n">
        <v>0</v>
      </c>
      <c r="H848" t="n">
        <v>0</v>
      </c>
      <c r="I848" t="n">
        <v>0</v>
      </c>
      <c r="J848" t="n">
        <v>0</v>
      </c>
      <c r="K848" t="n">
        <v>0</v>
      </c>
      <c r="L848" t="n">
        <v>0</v>
      </c>
      <c r="M848" t="n">
        <v>1</v>
      </c>
      <c r="N848" t="n">
        <v>0</v>
      </c>
      <c r="O848" t="n">
        <v>0</v>
      </c>
      <c r="P848" t="n">
        <v>0</v>
      </c>
      <c r="Q848" t="n">
        <v>1</v>
      </c>
      <c r="R848" t="n">
        <v>0</v>
      </c>
      <c r="S848" t="n">
        <v>0</v>
      </c>
      <c r="T848" t="n">
        <v>0</v>
      </c>
      <c r="U848" t="n">
        <v>0</v>
      </c>
      <c r="V848" t="n">
        <v>0</v>
      </c>
      <c r="W848" t="n">
        <v>0</v>
      </c>
      <c r="X848" t="n">
        <v>0</v>
      </c>
      <c r="Y848" t="n">
        <v>0</v>
      </c>
      <c r="Z848" t="n">
        <v>0</v>
      </c>
      <c r="AA848" t="n">
        <v>1</v>
      </c>
      <c r="AB848" t="n">
        <v>0</v>
      </c>
      <c r="AC848" t="n">
        <v>1</v>
      </c>
      <c r="AD848" t="n">
        <v>0</v>
      </c>
      <c r="AE848" t="n">
        <v>1</v>
      </c>
      <c r="AF848" t="n">
        <v>0</v>
      </c>
      <c r="AG848" t="n">
        <v>0</v>
      </c>
      <c r="AH848" t="n">
        <v>0</v>
      </c>
      <c r="AI848" t="n">
        <v>0</v>
      </c>
      <c r="AJ848" t="n">
        <v>0</v>
      </c>
      <c r="AK848" t="n">
        <v>0</v>
      </c>
      <c r="AL848" t="n">
        <v>0</v>
      </c>
      <c r="AM848" t="n">
        <v>0</v>
      </c>
      <c r="AN848" t="n">
        <v>0</v>
      </c>
      <c r="AO848" t="n">
        <v>0</v>
      </c>
      <c r="AP848" t="n">
        <v>0</v>
      </c>
      <c r="AQ848" t="n">
        <v>1</v>
      </c>
      <c r="AR848" t="n">
        <v>0</v>
      </c>
      <c r="AS848" t="n">
        <v>0</v>
      </c>
      <c r="AT848" t="n">
        <v>0</v>
      </c>
      <c r="AU848" s="63" t="n">
        <v>22</v>
      </c>
      <c r="AV848" s="64">
        <f>IFERROR(INDEX($B848:$AT848,1,'번호선택_참고표'!$C$55),0)+IFERROR(INDEX($B848:$AT848,1,'번호선택_참고표'!$D$55),0)+IFERROR(INDEX($B848:$AT848,1,'번호선택_참고표'!$E$55),0)+IFERROR(INDEX($B848:$AT848,1,'번호선택_참고표'!$F$55),0)+IFERROR(INDEX($B848:$AT848,1,'번호선택_참고표'!$G$55),0)+IFERROR(INDEX($B848:$AT848,1,'번호선택_참고표'!$H$55),0)</f>
        <v/>
      </c>
      <c r="AW848" s="64">
        <f>IF(OR('번호선택_참고표'!$C$55=$AU848,'번호선택_참고표'!$D$55=$AU848,'번호선택_참고표'!$E$55=$AU848,'번호선택_참고표'!$F$55=$AU848,'번호선택_참고표'!$G$55=$AU848,'번호선택_참고표'!$H$55=$AU848),1,0)</f>
        <v/>
      </c>
      <c r="AX848" s="64">
        <f>IF(AV848=6,6,IF(AND(AV848=5,AW848=1),5,IF(AND(AV848=5,AW848=0),4,IF(AV848=4,3,IF(AV848=3,2,0)))))</f>
        <v/>
      </c>
      <c r="AY848" s="64">
        <f>IF(AV848=6,"1등",IF(AND(AV848=5,AW848=1),"2등",IF(AND(AV848=5,AW848=0),"3등",IF(AV848=4,"4등",IF(AV848=3,"5등","-")))))</f>
        <v/>
      </c>
      <c r="AZ848" s="64">
        <f>AV848*10000+AW848*1000+ROW()</f>
        <v/>
      </c>
      <c r="BB848" s="63" t="inlineStr">
        <is>
          <t>12 16 26 28 30 42</t>
        </is>
      </c>
    </row>
    <row r="849">
      <c r="A849" s="64" t="n">
        <v>848</v>
      </c>
      <c r="B849" t="n">
        <v>1</v>
      </c>
      <c r="C849" t="n">
        <v>1</v>
      </c>
      <c r="D849" t="n">
        <v>0</v>
      </c>
      <c r="E849" t="n">
        <v>0</v>
      </c>
      <c r="F849" t="n">
        <v>0</v>
      </c>
      <c r="G849" t="n">
        <v>0</v>
      </c>
      <c r="H849" t="n">
        <v>0</v>
      </c>
      <c r="I849" t="n">
        <v>0</v>
      </c>
      <c r="J849" t="n">
        <v>0</v>
      </c>
      <c r="K849" t="n">
        <v>0</v>
      </c>
      <c r="L849" t="n">
        <v>0</v>
      </c>
      <c r="M849" t="n">
        <v>0</v>
      </c>
      <c r="N849" t="n">
        <v>0</v>
      </c>
      <c r="O849" t="n">
        <v>0</v>
      </c>
      <c r="P849" t="n">
        <v>0</v>
      </c>
      <c r="Q849" t="n">
        <v>1</v>
      </c>
      <c r="R849" t="n">
        <v>0</v>
      </c>
      <c r="S849" t="n">
        <v>0</v>
      </c>
      <c r="T849" t="n">
        <v>0</v>
      </c>
      <c r="U849" t="n">
        <v>0</v>
      </c>
      <c r="V849" t="n">
        <v>0</v>
      </c>
      <c r="W849" t="n">
        <v>1</v>
      </c>
      <c r="X849" t="n">
        <v>0</v>
      </c>
      <c r="Y849" t="n">
        <v>0</v>
      </c>
      <c r="Z849" t="n">
        <v>0</v>
      </c>
      <c r="AA849" t="n">
        <v>0</v>
      </c>
      <c r="AB849" t="n">
        <v>0</v>
      </c>
      <c r="AC849" t="n">
        <v>0</v>
      </c>
      <c r="AD849" t="n">
        <v>0</v>
      </c>
      <c r="AE849" t="n">
        <v>0</v>
      </c>
      <c r="AF849" t="n">
        <v>0</v>
      </c>
      <c r="AG849" t="n">
        <v>0</v>
      </c>
      <c r="AH849" t="n">
        <v>0</v>
      </c>
      <c r="AI849" t="n">
        <v>0</v>
      </c>
      <c r="AJ849" t="n">
        <v>0</v>
      </c>
      <c r="AK849" t="n">
        <v>0</v>
      </c>
      <c r="AL849" t="n">
        <v>0</v>
      </c>
      <c r="AM849" t="n">
        <v>1</v>
      </c>
      <c r="AN849" t="n">
        <v>1</v>
      </c>
      <c r="AO849" t="n">
        <v>0</v>
      </c>
      <c r="AP849" t="n">
        <v>0</v>
      </c>
      <c r="AQ849" t="n">
        <v>0</v>
      </c>
      <c r="AR849" t="n">
        <v>0</v>
      </c>
      <c r="AS849" t="n">
        <v>0</v>
      </c>
      <c r="AT849" t="n">
        <v>0</v>
      </c>
      <c r="AU849" s="63" t="n">
        <v>34</v>
      </c>
      <c r="AV849" s="64">
        <f>IFERROR(INDEX($B849:$AT849,1,'번호선택_참고표'!$C$55),0)+IFERROR(INDEX($B849:$AT849,1,'번호선택_참고표'!$D$55),0)+IFERROR(INDEX($B849:$AT849,1,'번호선택_참고표'!$E$55),0)+IFERROR(INDEX($B849:$AT849,1,'번호선택_참고표'!$F$55),0)+IFERROR(INDEX($B849:$AT849,1,'번호선택_참고표'!$G$55),0)+IFERROR(INDEX($B849:$AT849,1,'번호선택_참고표'!$H$55),0)</f>
        <v/>
      </c>
      <c r="AW849" s="64">
        <f>IF(OR('번호선택_참고표'!$C$55=$AU849,'번호선택_참고표'!$D$55=$AU849,'번호선택_참고표'!$E$55=$AU849,'번호선택_참고표'!$F$55=$AU849,'번호선택_참고표'!$G$55=$AU849,'번호선택_참고표'!$H$55=$AU849),1,0)</f>
        <v/>
      </c>
      <c r="AX849" s="64">
        <f>IF(AV849=6,6,IF(AND(AV849=5,AW849=1),5,IF(AND(AV849=5,AW849=0),4,IF(AV849=4,3,IF(AV849=3,2,0)))))</f>
        <v/>
      </c>
      <c r="AY849" s="64">
        <f>IF(AV849=6,"1등",IF(AND(AV849=5,AW849=1),"2등",IF(AND(AV849=5,AW849=0),"3등",IF(AV849=4,"4등",IF(AV849=3,"5등","-")))))</f>
        <v/>
      </c>
      <c r="AZ849" s="64">
        <f>AV849*10000+AW849*1000+ROW()</f>
        <v/>
      </c>
      <c r="BB849" s="63" t="inlineStr">
        <is>
          <t>1 2 16 22 38 39</t>
        </is>
      </c>
    </row>
    <row r="850">
      <c r="A850" s="64" t="n">
        <v>849</v>
      </c>
      <c r="B850" t="n">
        <v>0</v>
      </c>
      <c r="C850" t="n">
        <v>0</v>
      </c>
      <c r="D850" t="n">
        <v>0</v>
      </c>
      <c r="E850" t="n">
        <v>0</v>
      </c>
      <c r="F850" t="n">
        <v>1</v>
      </c>
      <c r="G850" t="n">
        <v>0</v>
      </c>
      <c r="H850" t="n">
        <v>0</v>
      </c>
      <c r="I850" t="n">
        <v>0</v>
      </c>
      <c r="J850" t="n">
        <v>0</v>
      </c>
      <c r="K850" t="n">
        <v>0</v>
      </c>
      <c r="L850" t="n">
        <v>0</v>
      </c>
      <c r="M850" t="n">
        <v>0</v>
      </c>
      <c r="N850" t="n">
        <v>1</v>
      </c>
      <c r="O850" t="n">
        <v>0</v>
      </c>
      <c r="P850" t="n">
        <v>0</v>
      </c>
      <c r="Q850" t="n">
        <v>0</v>
      </c>
      <c r="R850" t="n">
        <v>1</v>
      </c>
      <c r="S850" t="n">
        <v>0</v>
      </c>
      <c r="T850" t="n">
        <v>0</v>
      </c>
      <c r="U850" t="n">
        <v>0</v>
      </c>
      <c r="V850" t="n">
        <v>0</v>
      </c>
      <c r="W850" t="n">
        <v>0</v>
      </c>
      <c r="X850" t="n">
        <v>0</v>
      </c>
      <c r="Y850" t="n">
        <v>0</v>
      </c>
      <c r="Z850" t="n">
        <v>0</v>
      </c>
      <c r="AA850" t="n">
        <v>0</v>
      </c>
      <c r="AB850" t="n">
        <v>0</v>
      </c>
      <c r="AC850" t="n">
        <v>0</v>
      </c>
      <c r="AD850" t="n">
        <v>1</v>
      </c>
      <c r="AE850" t="n">
        <v>0</v>
      </c>
      <c r="AF850" t="n">
        <v>0</v>
      </c>
      <c r="AG850" t="n">
        <v>0</v>
      </c>
      <c r="AH850" t="n">
        <v>0</v>
      </c>
      <c r="AI850" t="n">
        <v>1</v>
      </c>
      <c r="AJ850" t="n">
        <v>0</v>
      </c>
      <c r="AK850" t="n">
        <v>0</v>
      </c>
      <c r="AL850" t="n">
        <v>0</v>
      </c>
      <c r="AM850" t="n">
        <v>0</v>
      </c>
      <c r="AN850" t="n">
        <v>1</v>
      </c>
      <c r="AO850" t="n">
        <v>0</v>
      </c>
      <c r="AP850" t="n">
        <v>0</v>
      </c>
      <c r="AQ850" t="n">
        <v>0</v>
      </c>
      <c r="AR850" t="n">
        <v>0</v>
      </c>
      <c r="AS850" t="n">
        <v>0</v>
      </c>
      <c r="AT850" t="n">
        <v>0</v>
      </c>
      <c r="AU850" s="63" t="n">
        <v>3</v>
      </c>
      <c r="AV850" s="64">
        <f>IFERROR(INDEX($B850:$AT850,1,'번호선택_참고표'!$C$55),0)+IFERROR(INDEX($B850:$AT850,1,'번호선택_참고표'!$D$55),0)+IFERROR(INDEX($B850:$AT850,1,'번호선택_참고표'!$E$55),0)+IFERROR(INDEX($B850:$AT850,1,'번호선택_참고표'!$F$55),0)+IFERROR(INDEX($B850:$AT850,1,'번호선택_참고표'!$G$55),0)+IFERROR(INDEX($B850:$AT850,1,'번호선택_참고표'!$H$55),0)</f>
        <v/>
      </c>
      <c r="AW850" s="64">
        <f>IF(OR('번호선택_참고표'!$C$55=$AU850,'번호선택_참고표'!$D$55=$AU850,'번호선택_참고표'!$E$55=$AU850,'번호선택_참고표'!$F$55=$AU850,'번호선택_참고표'!$G$55=$AU850,'번호선택_참고표'!$H$55=$AU850),1,0)</f>
        <v/>
      </c>
      <c r="AX850" s="64">
        <f>IF(AV850=6,6,IF(AND(AV850=5,AW850=1),5,IF(AND(AV850=5,AW850=0),4,IF(AV850=4,3,IF(AV850=3,2,0)))))</f>
        <v/>
      </c>
      <c r="AY850" s="64">
        <f>IF(AV850=6,"1등",IF(AND(AV850=5,AW850=1),"2등",IF(AND(AV850=5,AW850=0),"3등",IF(AV850=4,"4등",IF(AV850=3,"5등","-")))))</f>
        <v/>
      </c>
      <c r="AZ850" s="64">
        <f>AV850*10000+AW850*1000+ROW()</f>
        <v/>
      </c>
      <c r="BB850" s="63" t="inlineStr">
        <is>
          <t>5 13 17 29 34 39</t>
        </is>
      </c>
    </row>
    <row r="851">
      <c r="A851" s="64" t="n">
        <v>850</v>
      </c>
      <c r="B851" t="n">
        <v>0</v>
      </c>
      <c r="C851" t="n">
        <v>0</v>
      </c>
      <c r="D851" t="n">
        <v>0</v>
      </c>
      <c r="E851" t="n">
        <v>0</v>
      </c>
      <c r="F851" t="n">
        <v>0</v>
      </c>
      <c r="G851" t="n">
        <v>0</v>
      </c>
      <c r="H851" t="n">
        <v>0</v>
      </c>
      <c r="I851" t="n">
        <v>0</v>
      </c>
      <c r="J851" t="n">
        <v>0</v>
      </c>
      <c r="K851" t="n">
        <v>0</v>
      </c>
      <c r="L851" t="n">
        <v>0</v>
      </c>
      <c r="M851" t="n">
        <v>0</v>
      </c>
      <c r="N851" t="n">
        <v>0</v>
      </c>
      <c r="O851" t="n">
        <v>0</v>
      </c>
      <c r="P851" t="n">
        <v>0</v>
      </c>
      <c r="Q851" t="n">
        <v>1</v>
      </c>
      <c r="R851" t="n">
        <v>0</v>
      </c>
      <c r="S851" t="n">
        <v>0</v>
      </c>
      <c r="T851" t="n">
        <v>0</v>
      </c>
      <c r="U851" t="n">
        <v>1</v>
      </c>
      <c r="V851" t="n">
        <v>0</v>
      </c>
      <c r="W851" t="n">
        <v>0</v>
      </c>
      <c r="X851" t="n">
        <v>0</v>
      </c>
      <c r="Y851" t="n">
        <v>1</v>
      </c>
      <c r="Z851" t="n">
        <v>0</v>
      </c>
      <c r="AA851" t="n">
        <v>0</v>
      </c>
      <c r="AB851" t="n">
        <v>0</v>
      </c>
      <c r="AC851" t="n">
        <v>1</v>
      </c>
      <c r="AD851" t="n">
        <v>0</v>
      </c>
      <c r="AE851" t="n">
        <v>0</v>
      </c>
      <c r="AF851" t="n">
        <v>0</v>
      </c>
      <c r="AG851" t="n">
        <v>0</v>
      </c>
      <c r="AH851" t="n">
        <v>0</v>
      </c>
      <c r="AI851" t="n">
        <v>0</v>
      </c>
      <c r="AJ851" t="n">
        <v>0</v>
      </c>
      <c r="AK851" t="n">
        <v>1</v>
      </c>
      <c r="AL851" t="n">
        <v>0</v>
      </c>
      <c r="AM851" t="n">
        <v>0</v>
      </c>
      <c r="AN851" t="n">
        <v>1</v>
      </c>
      <c r="AO851" t="n">
        <v>0</v>
      </c>
      <c r="AP851" t="n">
        <v>0</v>
      </c>
      <c r="AQ851" t="n">
        <v>0</v>
      </c>
      <c r="AR851" t="n">
        <v>0</v>
      </c>
      <c r="AS851" t="n">
        <v>0</v>
      </c>
      <c r="AT851" t="n">
        <v>0</v>
      </c>
      <c r="AU851" s="63" t="n">
        <v>5</v>
      </c>
      <c r="AV851" s="64">
        <f>IFERROR(INDEX($B851:$AT851,1,'번호선택_참고표'!$C$55),0)+IFERROR(INDEX($B851:$AT851,1,'번호선택_참고표'!$D$55),0)+IFERROR(INDEX($B851:$AT851,1,'번호선택_참고표'!$E$55),0)+IFERROR(INDEX($B851:$AT851,1,'번호선택_참고표'!$F$55),0)+IFERROR(INDEX($B851:$AT851,1,'번호선택_참고표'!$G$55),0)+IFERROR(INDEX($B851:$AT851,1,'번호선택_참고표'!$H$55),0)</f>
        <v/>
      </c>
      <c r="AW851" s="64">
        <f>IF(OR('번호선택_참고표'!$C$55=$AU851,'번호선택_참고표'!$D$55=$AU851,'번호선택_참고표'!$E$55=$AU851,'번호선택_참고표'!$F$55=$AU851,'번호선택_참고표'!$G$55=$AU851,'번호선택_참고표'!$H$55=$AU851),1,0)</f>
        <v/>
      </c>
      <c r="AX851" s="64">
        <f>IF(AV851=6,6,IF(AND(AV851=5,AW851=1),5,IF(AND(AV851=5,AW851=0),4,IF(AV851=4,3,IF(AV851=3,2,0)))))</f>
        <v/>
      </c>
      <c r="AY851" s="64">
        <f>IF(AV851=6,"1등",IF(AND(AV851=5,AW851=1),"2등",IF(AND(AV851=5,AW851=0),"3등",IF(AV851=4,"4등",IF(AV851=3,"5등","-")))))</f>
        <v/>
      </c>
      <c r="AZ851" s="64">
        <f>AV851*10000+AW851*1000+ROW()</f>
        <v/>
      </c>
      <c r="BB851" s="63" t="inlineStr">
        <is>
          <t>16 20 24 28 36 39</t>
        </is>
      </c>
    </row>
    <row r="852">
      <c r="A852" s="64" t="n">
        <v>851</v>
      </c>
      <c r="B852" t="n">
        <v>0</v>
      </c>
      <c r="C852" t="n">
        <v>0</v>
      </c>
      <c r="D852" t="n">
        <v>0</v>
      </c>
      <c r="E852" t="n">
        <v>0</v>
      </c>
      <c r="F852" t="n">
        <v>0</v>
      </c>
      <c r="G852" t="n">
        <v>0</v>
      </c>
      <c r="H852" t="n">
        <v>0</v>
      </c>
      <c r="I852" t="n">
        <v>0</v>
      </c>
      <c r="J852" t="n">
        <v>0</v>
      </c>
      <c r="K852" t="n">
        <v>0</v>
      </c>
      <c r="L852" t="n">
        <v>0</v>
      </c>
      <c r="M852" t="n">
        <v>0</v>
      </c>
      <c r="N852" t="n">
        <v>0</v>
      </c>
      <c r="O852" t="n">
        <v>1</v>
      </c>
      <c r="P852" t="n">
        <v>0</v>
      </c>
      <c r="Q852" t="n">
        <v>0</v>
      </c>
      <c r="R852" t="n">
        <v>0</v>
      </c>
      <c r="S852" t="n">
        <v>1</v>
      </c>
      <c r="T852" t="n">
        <v>0</v>
      </c>
      <c r="U852" t="n">
        <v>0</v>
      </c>
      <c r="V852" t="n">
        <v>0</v>
      </c>
      <c r="W852" t="n">
        <v>1</v>
      </c>
      <c r="X852" t="n">
        <v>0</v>
      </c>
      <c r="Y852" t="n">
        <v>0</v>
      </c>
      <c r="Z852" t="n">
        <v>0</v>
      </c>
      <c r="AA852" t="n">
        <v>1</v>
      </c>
      <c r="AB852" t="n">
        <v>0</v>
      </c>
      <c r="AC852" t="n">
        <v>0</v>
      </c>
      <c r="AD852" t="n">
        <v>0</v>
      </c>
      <c r="AE852" t="n">
        <v>0</v>
      </c>
      <c r="AF852" t="n">
        <v>1</v>
      </c>
      <c r="AG852" t="n">
        <v>0</v>
      </c>
      <c r="AH852" t="n">
        <v>0</v>
      </c>
      <c r="AI852" t="n">
        <v>0</v>
      </c>
      <c r="AJ852" t="n">
        <v>0</v>
      </c>
      <c r="AK852" t="n">
        <v>0</v>
      </c>
      <c r="AL852" t="n">
        <v>0</v>
      </c>
      <c r="AM852" t="n">
        <v>0</v>
      </c>
      <c r="AN852" t="n">
        <v>0</v>
      </c>
      <c r="AO852" t="n">
        <v>0</v>
      </c>
      <c r="AP852" t="n">
        <v>0</v>
      </c>
      <c r="AQ852" t="n">
        <v>0</v>
      </c>
      <c r="AR852" t="n">
        <v>0</v>
      </c>
      <c r="AS852" t="n">
        <v>1</v>
      </c>
      <c r="AT852" t="n">
        <v>0</v>
      </c>
      <c r="AU852" s="63" t="n">
        <v>40</v>
      </c>
      <c r="AV852" s="64">
        <f>IFERROR(INDEX($B852:$AT852,1,'번호선택_참고표'!$C$55),0)+IFERROR(INDEX($B852:$AT852,1,'번호선택_참고표'!$D$55),0)+IFERROR(INDEX($B852:$AT852,1,'번호선택_참고표'!$E$55),0)+IFERROR(INDEX($B852:$AT852,1,'번호선택_참고표'!$F$55),0)+IFERROR(INDEX($B852:$AT852,1,'번호선택_참고표'!$G$55),0)+IFERROR(INDEX($B852:$AT852,1,'번호선택_참고표'!$H$55),0)</f>
        <v/>
      </c>
      <c r="AW852" s="64">
        <f>IF(OR('번호선택_참고표'!$C$55=$AU852,'번호선택_참고표'!$D$55=$AU852,'번호선택_참고표'!$E$55=$AU852,'번호선택_참고표'!$F$55=$AU852,'번호선택_참고표'!$G$55=$AU852,'번호선택_참고표'!$H$55=$AU852),1,0)</f>
        <v/>
      </c>
      <c r="AX852" s="64">
        <f>IF(AV852=6,6,IF(AND(AV852=5,AW852=1),5,IF(AND(AV852=5,AW852=0),4,IF(AV852=4,3,IF(AV852=3,2,0)))))</f>
        <v/>
      </c>
      <c r="AY852" s="64">
        <f>IF(AV852=6,"1등",IF(AND(AV852=5,AW852=1),"2등",IF(AND(AV852=5,AW852=0),"3등",IF(AV852=4,"4등",IF(AV852=3,"5등","-")))))</f>
        <v/>
      </c>
      <c r="AZ852" s="64">
        <f>AV852*10000+AW852*1000+ROW()</f>
        <v/>
      </c>
      <c r="BB852" s="63" t="inlineStr">
        <is>
          <t>14 18 22 26 31 44</t>
        </is>
      </c>
    </row>
    <row r="853">
      <c r="A853" s="64" t="n">
        <v>852</v>
      </c>
      <c r="B853" t="n">
        <v>0</v>
      </c>
      <c r="C853" t="n">
        <v>0</v>
      </c>
      <c r="D853" t="n">
        <v>0</v>
      </c>
      <c r="E853" t="n">
        <v>0</v>
      </c>
      <c r="F853" t="n">
        <v>0</v>
      </c>
      <c r="G853" t="n">
        <v>0</v>
      </c>
      <c r="H853" t="n">
        <v>0</v>
      </c>
      <c r="I853" t="n">
        <v>0</v>
      </c>
      <c r="J853" t="n">
        <v>0</v>
      </c>
      <c r="K853" t="n">
        <v>0</v>
      </c>
      <c r="L853" t="n">
        <v>1</v>
      </c>
      <c r="M853" t="n">
        <v>0</v>
      </c>
      <c r="N853" t="n">
        <v>0</v>
      </c>
      <c r="O853" t="n">
        <v>0</v>
      </c>
      <c r="P853" t="n">
        <v>0</v>
      </c>
      <c r="Q853" t="n">
        <v>0</v>
      </c>
      <c r="R853" t="n">
        <v>1</v>
      </c>
      <c r="S853" t="n">
        <v>0</v>
      </c>
      <c r="T853" t="n">
        <v>0</v>
      </c>
      <c r="U853" t="n">
        <v>0</v>
      </c>
      <c r="V853" t="n">
        <v>0</v>
      </c>
      <c r="W853" t="n">
        <v>0</v>
      </c>
      <c r="X853" t="n">
        <v>0</v>
      </c>
      <c r="Y853" t="n">
        <v>0</v>
      </c>
      <c r="Z853" t="n">
        <v>0</v>
      </c>
      <c r="AA853" t="n">
        <v>0</v>
      </c>
      <c r="AB853" t="n">
        <v>0</v>
      </c>
      <c r="AC853" t="n">
        <v>1</v>
      </c>
      <c r="AD853" t="n">
        <v>0</v>
      </c>
      <c r="AE853" t="n">
        <v>1</v>
      </c>
      <c r="AF853" t="n">
        <v>0</v>
      </c>
      <c r="AG853" t="n">
        <v>0</v>
      </c>
      <c r="AH853" t="n">
        <v>1</v>
      </c>
      <c r="AI853" t="n">
        <v>0</v>
      </c>
      <c r="AJ853" t="n">
        <v>1</v>
      </c>
      <c r="AK853" t="n">
        <v>0</v>
      </c>
      <c r="AL853" t="n">
        <v>0</v>
      </c>
      <c r="AM853" t="n">
        <v>0</v>
      </c>
      <c r="AN853" t="n">
        <v>0</v>
      </c>
      <c r="AO853" t="n">
        <v>0</v>
      </c>
      <c r="AP853" t="n">
        <v>0</v>
      </c>
      <c r="AQ853" t="n">
        <v>0</v>
      </c>
      <c r="AR853" t="n">
        <v>0</v>
      </c>
      <c r="AS853" t="n">
        <v>0</v>
      </c>
      <c r="AT853" t="n">
        <v>0</v>
      </c>
      <c r="AU853" s="63" t="n">
        <v>9</v>
      </c>
      <c r="AV853" s="64">
        <f>IFERROR(INDEX($B853:$AT853,1,'번호선택_참고표'!$C$55),0)+IFERROR(INDEX($B853:$AT853,1,'번호선택_참고표'!$D$55),0)+IFERROR(INDEX($B853:$AT853,1,'번호선택_참고표'!$E$55),0)+IFERROR(INDEX($B853:$AT853,1,'번호선택_참고표'!$F$55),0)+IFERROR(INDEX($B853:$AT853,1,'번호선택_참고표'!$G$55),0)+IFERROR(INDEX($B853:$AT853,1,'번호선택_참고표'!$H$55),0)</f>
        <v/>
      </c>
      <c r="AW853" s="64">
        <f>IF(OR('번호선택_참고표'!$C$55=$AU853,'번호선택_참고표'!$D$55=$AU853,'번호선택_참고표'!$E$55=$AU853,'번호선택_참고표'!$F$55=$AU853,'번호선택_참고표'!$G$55=$AU853,'번호선택_참고표'!$H$55=$AU853),1,0)</f>
        <v/>
      </c>
      <c r="AX853" s="64">
        <f>IF(AV853=6,6,IF(AND(AV853=5,AW853=1),5,IF(AND(AV853=5,AW853=0),4,IF(AV853=4,3,IF(AV853=3,2,0)))))</f>
        <v/>
      </c>
      <c r="AY853" s="64">
        <f>IF(AV853=6,"1등",IF(AND(AV853=5,AW853=1),"2등",IF(AND(AV853=5,AW853=0),"3등",IF(AV853=4,"4등",IF(AV853=3,"5등","-")))))</f>
        <v/>
      </c>
      <c r="AZ853" s="64">
        <f>AV853*10000+AW853*1000+ROW()</f>
        <v/>
      </c>
      <c r="BB853" s="63" t="inlineStr">
        <is>
          <t>11 17 28 30 33 35</t>
        </is>
      </c>
    </row>
    <row r="854">
      <c r="A854" s="64" t="n">
        <v>853</v>
      </c>
      <c r="B854" t="n">
        <v>0</v>
      </c>
      <c r="C854" t="n">
        <v>1</v>
      </c>
      <c r="D854" t="n">
        <v>0</v>
      </c>
      <c r="E854" t="n">
        <v>0</v>
      </c>
      <c r="F854" t="n">
        <v>0</v>
      </c>
      <c r="G854" t="n">
        <v>0</v>
      </c>
      <c r="H854" t="n">
        <v>0</v>
      </c>
      <c r="I854" t="n">
        <v>1</v>
      </c>
      <c r="J854" t="n">
        <v>0</v>
      </c>
      <c r="K854" t="n">
        <v>0</v>
      </c>
      <c r="L854" t="n">
        <v>0</v>
      </c>
      <c r="M854" t="n">
        <v>0</v>
      </c>
      <c r="N854" t="n">
        <v>0</v>
      </c>
      <c r="O854" t="n">
        <v>0</v>
      </c>
      <c r="P854" t="n">
        <v>0</v>
      </c>
      <c r="Q854" t="n">
        <v>0</v>
      </c>
      <c r="R854" t="n">
        <v>0</v>
      </c>
      <c r="S854" t="n">
        <v>0</v>
      </c>
      <c r="T854" t="n">
        <v>0</v>
      </c>
      <c r="U854" t="n">
        <v>0</v>
      </c>
      <c r="V854" t="n">
        <v>0</v>
      </c>
      <c r="W854" t="n">
        <v>0</v>
      </c>
      <c r="X854" t="n">
        <v>1</v>
      </c>
      <c r="Y854" t="n">
        <v>0</v>
      </c>
      <c r="Z854" t="n">
        <v>0</v>
      </c>
      <c r="AA854" t="n">
        <v>1</v>
      </c>
      <c r="AB854" t="n">
        <v>1</v>
      </c>
      <c r="AC854" t="n">
        <v>0</v>
      </c>
      <c r="AD854" t="n">
        <v>0</v>
      </c>
      <c r="AE854" t="n">
        <v>0</v>
      </c>
      <c r="AF854" t="n">
        <v>0</v>
      </c>
      <c r="AG854" t="n">
        <v>0</v>
      </c>
      <c r="AH854" t="n">
        <v>0</v>
      </c>
      <c r="AI854" t="n">
        <v>0</v>
      </c>
      <c r="AJ854" t="n">
        <v>0</v>
      </c>
      <c r="AK854" t="n">
        <v>0</v>
      </c>
      <c r="AL854" t="n">
        <v>0</v>
      </c>
      <c r="AM854" t="n">
        <v>0</v>
      </c>
      <c r="AN854" t="n">
        <v>0</v>
      </c>
      <c r="AO854" t="n">
        <v>0</v>
      </c>
      <c r="AP854" t="n">
        <v>0</v>
      </c>
      <c r="AQ854" t="n">
        <v>0</v>
      </c>
      <c r="AR854" t="n">
        <v>0</v>
      </c>
      <c r="AS854" t="n">
        <v>1</v>
      </c>
      <c r="AT854" t="n">
        <v>0</v>
      </c>
      <c r="AU854" s="63" t="n">
        <v>13</v>
      </c>
      <c r="AV854" s="64">
        <f>IFERROR(INDEX($B854:$AT854,1,'번호선택_참고표'!$C$55),0)+IFERROR(INDEX($B854:$AT854,1,'번호선택_참고표'!$D$55),0)+IFERROR(INDEX($B854:$AT854,1,'번호선택_참고표'!$E$55),0)+IFERROR(INDEX($B854:$AT854,1,'번호선택_참고표'!$F$55),0)+IFERROR(INDEX($B854:$AT854,1,'번호선택_참고표'!$G$55),0)+IFERROR(INDEX($B854:$AT854,1,'번호선택_참고표'!$H$55),0)</f>
        <v/>
      </c>
      <c r="AW854" s="64">
        <f>IF(OR('번호선택_참고표'!$C$55=$AU854,'번호선택_참고표'!$D$55=$AU854,'번호선택_참고표'!$E$55=$AU854,'번호선택_참고표'!$F$55=$AU854,'번호선택_참고표'!$G$55=$AU854,'번호선택_참고표'!$H$55=$AU854),1,0)</f>
        <v/>
      </c>
      <c r="AX854" s="64">
        <f>IF(AV854=6,6,IF(AND(AV854=5,AW854=1),5,IF(AND(AV854=5,AW854=0),4,IF(AV854=4,3,IF(AV854=3,2,0)))))</f>
        <v/>
      </c>
      <c r="AY854" s="64">
        <f>IF(AV854=6,"1등",IF(AND(AV854=5,AW854=1),"2등",IF(AND(AV854=5,AW854=0),"3등",IF(AV854=4,"4등",IF(AV854=3,"5등","-")))))</f>
        <v/>
      </c>
      <c r="AZ854" s="64">
        <f>AV854*10000+AW854*1000+ROW()</f>
        <v/>
      </c>
      <c r="BB854" s="63" t="inlineStr">
        <is>
          <t>2 8 23 26 27 44</t>
        </is>
      </c>
    </row>
    <row r="855">
      <c r="A855" s="64" t="n">
        <v>854</v>
      </c>
      <c r="B855" t="n">
        <v>0</v>
      </c>
      <c r="C855" t="n">
        <v>0</v>
      </c>
      <c r="D855" t="n">
        <v>0</v>
      </c>
      <c r="E855" t="n">
        <v>0</v>
      </c>
      <c r="F855" t="n">
        <v>0</v>
      </c>
      <c r="G855" t="n">
        <v>0</v>
      </c>
      <c r="H855" t="n">
        <v>0</v>
      </c>
      <c r="I855" t="n">
        <v>0</v>
      </c>
      <c r="J855" t="n">
        <v>0</v>
      </c>
      <c r="K855" t="n">
        <v>0</v>
      </c>
      <c r="L855" t="n">
        <v>0</v>
      </c>
      <c r="M855" t="n">
        <v>0</v>
      </c>
      <c r="N855" t="n">
        <v>0</v>
      </c>
      <c r="O855" t="n">
        <v>0</v>
      </c>
      <c r="P855" t="n">
        <v>0</v>
      </c>
      <c r="Q855" t="n">
        <v>0</v>
      </c>
      <c r="R855" t="n">
        <v>0</v>
      </c>
      <c r="S855" t="n">
        <v>0</v>
      </c>
      <c r="T855" t="n">
        <v>0</v>
      </c>
      <c r="U855" t="n">
        <v>1</v>
      </c>
      <c r="V855" t="n">
        <v>0</v>
      </c>
      <c r="W855" t="n">
        <v>0</v>
      </c>
      <c r="X855" t="n">
        <v>0</v>
      </c>
      <c r="Y855" t="n">
        <v>0</v>
      </c>
      <c r="Z855" t="n">
        <v>1</v>
      </c>
      <c r="AA855" t="n">
        <v>0</v>
      </c>
      <c r="AB855" t="n">
        <v>0</v>
      </c>
      <c r="AC855" t="n">
        <v>0</v>
      </c>
      <c r="AD855" t="n">
        <v>0</v>
      </c>
      <c r="AE855" t="n">
        <v>0</v>
      </c>
      <c r="AF855" t="n">
        <v>1</v>
      </c>
      <c r="AG855" t="n">
        <v>1</v>
      </c>
      <c r="AH855" t="n">
        <v>0</v>
      </c>
      <c r="AI855" t="n">
        <v>0</v>
      </c>
      <c r="AJ855" t="n">
        <v>0</v>
      </c>
      <c r="AK855" t="n">
        <v>1</v>
      </c>
      <c r="AL855" t="n">
        <v>0</v>
      </c>
      <c r="AM855" t="n">
        <v>0</v>
      </c>
      <c r="AN855" t="n">
        <v>0</v>
      </c>
      <c r="AO855" t="n">
        <v>0</v>
      </c>
      <c r="AP855" t="n">
        <v>0</v>
      </c>
      <c r="AQ855" t="n">
        <v>0</v>
      </c>
      <c r="AR855" t="n">
        <v>1</v>
      </c>
      <c r="AS855" t="n">
        <v>0</v>
      </c>
      <c r="AT855" t="n">
        <v>0</v>
      </c>
      <c r="AU855" s="63" t="n">
        <v>3</v>
      </c>
      <c r="AV855" s="64">
        <f>IFERROR(INDEX($B855:$AT855,1,'번호선택_참고표'!$C$55),0)+IFERROR(INDEX($B855:$AT855,1,'번호선택_참고표'!$D$55),0)+IFERROR(INDEX($B855:$AT855,1,'번호선택_참고표'!$E$55),0)+IFERROR(INDEX($B855:$AT855,1,'번호선택_참고표'!$F$55),0)+IFERROR(INDEX($B855:$AT855,1,'번호선택_참고표'!$G$55),0)+IFERROR(INDEX($B855:$AT855,1,'번호선택_참고표'!$H$55),0)</f>
        <v/>
      </c>
      <c r="AW855" s="64">
        <f>IF(OR('번호선택_참고표'!$C$55=$AU855,'번호선택_참고표'!$D$55=$AU855,'번호선택_참고표'!$E$55=$AU855,'번호선택_참고표'!$F$55=$AU855,'번호선택_참고표'!$G$55=$AU855,'번호선택_참고표'!$H$55=$AU855),1,0)</f>
        <v/>
      </c>
      <c r="AX855" s="64">
        <f>IF(AV855=6,6,IF(AND(AV855=5,AW855=1),5,IF(AND(AV855=5,AW855=0),4,IF(AV855=4,3,IF(AV855=3,2,0)))))</f>
        <v/>
      </c>
      <c r="AY855" s="64">
        <f>IF(AV855=6,"1등",IF(AND(AV855=5,AW855=1),"2등",IF(AND(AV855=5,AW855=0),"3등",IF(AV855=4,"4등",IF(AV855=3,"5등","-")))))</f>
        <v/>
      </c>
      <c r="AZ855" s="64">
        <f>AV855*10000+AW855*1000+ROW()</f>
        <v/>
      </c>
      <c r="BB855" s="63" t="inlineStr">
        <is>
          <t>20 25 31 32 36 43</t>
        </is>
      </c>
    </row>
    <row r="856">
      <c r="A856" s="64" t="n">
        <v>855</v>
      </c>
      <c r="B856" t="n">
        <v>0</v>
      </c>
      <c r="C856" t="n">
        <v>0</v>
      </c>
      <c r="D856" t="n">
        <v>0</v>
      </c>
      <c r="E856" t="n">
        <v>0</v>
      </c>
      <c r="F856" t="n">
        <v>0</v>
      </c>
      <c r="G856" t="n">
        <v>0</v>
      </c>
      <c r="H856" t="n">
        <v>0</v>
      </c>
      <c r="I856" t="n">
        <v>1</v>
      </c>
      <c r="J856" t="n">
        <v>0</v>
      </c>
      <c r="K856" t="n">
        <v>0</v>
      </c>
      <c r="L856" t="n">
        <v>0</v>
      </c>
      <c r="M856" t="n">
        <v>0</v>
      </c>
      <c r="N856" t="n">
        <v>0</v>
      </c>
      <c r="O856" t="n">
        <v>0</v>
      </c>
      <c r="P856" t="n">
        <v>1</v>
      </c>
      <c r="Q856" t="n">
        <v>0</v>
      </c>
      <c r="R856" t="n">
        <v>1</v>
      </c>
      <c r="S856" t="n">
        <v>0</v>
      </c>
      <c r="T856" t="n">
        <v>1</v>
      </c>
      <c r="U856" t="n">
        <v>0</v>
      </c>
      <c r="V856" t="n">
        <v>0</v>
      </c>
      <c r="W856" t="n">
        <v>0</v>
      </c>
      <c r="X856" t="n">
        <v>0</v>
      </c>
      <c r="Y856" t="n">
        <v>0</v>
      </c>
      <c r="Z856" t="n">
        <v>0</v>
      </c>
      <c r="AA856" t="n">
        <v>0</v>
      </c>
      <c r="AB856" t="n">
        <v>0</v>
      </c>
      <c r="AC856" t="n">
        <v>0</v>
      </c>
      <c r="AD856" t="n">
        <v>0</v>
      </c>
      <c r="AE856" t="n">
        <v>0</v>
      </c>
      <c r="AF856" t="n">
        <v>0</v>
      </c>
      <c r="AG856" t="n">
        <v>0</v>
      </c>
      <c r="AH856" t="n">
        <v>0</v>
      </c>
      <c r="AI856" t="n">
        <v>0</v>
      </c>
      <c r="AJ856" t="n">
        <v>0</v>
      </c>
      <c r="AK856" t="n">
        <v>0</v>
      </c>
      <c r="AL856" t="n">
        <v>0</v>
      </c>
      <c r="AM856" t="n">
        <v>0</v>
      </c>
      <c r="AN856" t="n">
        <v>0</v>
      </c>
      <c r="AO856" t="n">
        <v>0</v>
      </c>
      <c r="AP856" t="n">
        <v>0</v>
      </c>
      <c r="AQ856" t="n">
        <v>0</v>
      </c>
      <c r="AR856" t="n">
        <v>1</v>
      </c>
      <c r="AS856" t="n">
        <v>1</v>
      </c>
      <c r="AT856" t="n">
        <v>0</v>
      </c>
      <c r="AU856" s="63" t="n">
        <v>7</v>
      </c>
      <c r="AV856" s="64">
        <f>IFERROR(INDEX($B856:$AT856,1,'번호선택_참고표'!$C$55),0)+IFERROR(INDEX($B856:$AT856,1,'번호선택_참고표'!$D$55),0)+IFERROR(INDEX($B856:$AT856,1,'번호선택_참고표'!$E$55),0)+IFERROR(INDEX($B856:$AT856,1,'번호선택_참고표'!$F$55),0)+IFERROR(INDEX($B856:$AT856,1,'번호선택_참고표'!$G$55),0)+IFERROR(INDEX($B856:$AT856,1,'번호선택_참고표'!$H$55),0)</f>
        <v/>
      </c>
      <c r="AW856" s="64">
        <f>IF(OR('번호선택_참고표'!$C$55=$AU856,'번호선택_참고표'!$D$55=$AU856,'번호선택_참고표'!$E$55=$AU856,'번호선택_참고표'!$F$55=$AU856,'번호선택_참고표'!$G$55=$AU856,'번호선택_참고표'!$H$55=$AU856),1,0)</f>
        <v/>
      </c>
      <c r="AX856" s="64">
        <f>IF(AV856=6,6,IF(AND(AV856=5,AW856=1),5,IF(AND(AV856=5,AW856=0),4,IF(AV856=4,3,IF(AV856=3,2,0)))))</f>
        <v/>
      </c>
      <c r="AY856" s="64">
        <f>IF(AV856=6,"1등",IF(AND(AV856=5,AW856=1),"2등",IF(AND(AV856=5,AW856=0),"3등",IF(AV856=4,"4등",IF(AV856=3,"5등","-")))))</f>
        <v/>
      </c>
      <c r="AZ856" s="64">
        <f>AV856*10000+AW856*1000+ROW()</f>
        <v/>
      </c>
      <c r="BB856" s="63" t="inlineStr">
        <is>
          <t>8 15 17 19 43 44</t>
        </is>
      </c>
    </row>
    <row r="857">
      <c r="A857" s="64" t="n">
        <v>856</v>
      </c>
      <c r="B857" t="n">
        <v>0</v>
      </c>
      <c r="C857" t="n">
        <v>0</v>
      </c>
      <c r="D857" t="n">
        <v>0</v>
      </c>
      <c r="E857" t="n">
        <v>0</v>
      </c>
      <c r="F857" t="n">
        <v>0</v>
      </c>
      <c r="G857" t="n">
        <v>0</v>
      </c>
      <c r="H857" t="n">
        <v>0</v>
      </c>
      <c r="I857" t="n">
        <v>0</v>
      </c>
      <c r="J857" t="n">
        <v>0</v>
      </c>
      <c r="K857" t="n">
        <v>1</v>
      </c>
      <c r="L857" t="n">
        <v>0</v>
      </c>
      <c r="M857" t="n">
        <v>0</v>
      </c>
      <c r="N857" t="n">
        <v>0</v>
      </c>
      <c r="O857" t="n">
        <v>0</v>
      </c>
      <c r="P857" t="n">
        <v>0</v>
      </c>
      <c r="Q857" t="n">
        <v>0</v>
      </c>
      <c r="R857" t="n">
        <v>0</v>
      </c>
      <c r="S857" t="n">
        <v>0</v>
      </c>
      <c r="T857" t="n">
        <v>0</v>
      </c>
      <c r="U857" t="n">
        <v>0</v>
      </c>
      <c r="V857" t="n">
        <v>0</v>
      </c>
      <c r="W857" t="n">
        <v>0</v>
      </c>
      <c r="X857" t="n">
        <v>0</v>
      </c>
      <c r="Y857" t="n">
        <v>1</v>
      </c>
      <c r="Z857" t="n">
        <v>0</v>
      </c>
      <c r="AA857" t="n">
        <v>0</v>
      </c>
      <c r="AB857" t="n">
        <v>0</v>
      </c>
      <c r="AC857" t="n">
        <v>0</v>
      </c>
      <c r="AD857" t="n">
        <v>0</v>
      </c>
      <c r="AE857" t="n">
        <v>0</v>
      </c>
      <c r="AF857" t="n">
        <v>0</v>
      </c>
      <c r="AG857" t="n">
        <v>0</v>
      </c>
      <c r="AH857" t="n">
        <v>0</v>
      </c>
      <c r="AI857" t="n">
        <v>0</v>
      </c>
      <c r="AJ857" t="n">
        <v>0</v>
      </c>
      <c r="AK857" t="n">
        <v>0</v>
      </c>
      <c r="AL857" t="n">
        <v>0</v>
      </c>
      <c r="AM857" t="n">
        <v>0</v>
      </c>
      <c r="AN857" t="n">
        <v>0</v>
      </c>
      <c r="AO857" t="n">
        <v>1</v>
      </c>
      <c r="AP857" t="n">
        <v>1</v>
      </c>
      <c r="AQ857" t="n">
        <v>0</v>
      </c>
      <c r="AR857" t="n">
        <v>1</v>
      </c>
      <c r="AS857" t="n">
        <v>1</v>
      </c>
      <c r="AT857" t="n">
        <v>0</v>
      </c>
      <c r="AU857" s="63" t="n">
        <v>17</v>
      </c>
      <c r="AV857" s="64">
        <f>IFERROR(INDEX($B857:$AT857,1,'번호선택_참고표'!$C$55),0)+IFERROR(INDEX($B857:$AT857,1,'번호선택_참고표'!$D$55),0)+IFERROR(INDEX($B857:$AT857,1,'번호선택_참고표'!$E$55),0)+IFERROR(INDEX($B857:$AT857,1,'번호선택_참고표'!$F$55),0)+IFERROR(INDEX($B857:$AT857,1,'번호선택_참고표'!$G$55),0)+IFERROR(INDEX($B857:$AT857,1,'번호선택_참고표'!$H$55),0)</f>
        <v/>
      </c>
      <c r="AW857" s="64">
        <f>IF(OR('번호선택_참고표'!$C$55=$AU857,'번호선택_참고표'!$D$55=$AU857,'번호선택_참고표'!$E$55=$AU857,'번호선택_참고표'!$F$55=$AU857,'번호선택_참고표'!$G$55=$AU857,'번호선택_참고표'!$H$55=$AU857),1,0)</f>
        <v/>
      </c>
      <c r="AX857" s="64">
        <f>IF(AV857=6,6,IF(AND(AV857=5,AW857=1),5,IF(AND(AV857=5,AW857=0),4,IF(AV857=4,3,IF(AV857=3,2,0)))))</f>
        <v/>
      </c>
      <c r="AY857" s="64">
        <f>IF(AV857=6,"1등",IF(AND(AV857=5,AW857=1),"2등",IF(AND(AV857=5,AW857=0),"3등",IF(AV857=4,"4등",IF(AV857=3,"5등","-")))))</f>
        <v/>
      </c>
      <c r="AZ857" s="64">
        <f>AV857*10000+AW857*1000+ROW()</f>
        <v/>
      </c>
      <c r="BB857" s="63" t="inlineStr">
        <is>
          <t>10 24 40 41 43 44</t>
        </is>
      </c>
    </row>
    <row r="858">
      <c r="A858" s="64" t="n">
        <v>857</v>
      </c>
      <c r="B858" t="n">
        <v>0</v>
      </c>
      <c r="C858" t="n">
        <v>0</v>
      </c>
      <c r="D858" t="n">
        <v>0</v>
      </c>
      <c r="E858" t="n">
        <v>0</v>
      </c>
      <c r="F858" t="n">
        <v>0</v>
      </c>
      <c r="G858" t="n">
        <v>1</v>
      </c>
      <c r="H858" t="n">
        <v>0</v>
      </c>
      <c r="I858" t="n">
        <v>0</v>
      </c>
      <c r="J858" t="n">
        <v>0</v>
      </c>
      <c r="K858" t="n">
        <v>1</v>
      </c>
      <c r="L858" t="n">
        <v>0</v>
      </c>
      <c r="M858" t="n">
        <v>0</v>
      </c>
      <c r="N858" t="n">
        <v>0</v>
      </c>
      <c r="O858" t="n">
        <v>0</v>
      </c>
      <c r="P858" t="n">
        <v>0</v>
      </c>
      <c r="Q858" t="n">
        <v>1</v>
      </c>
      <c r="R858" t="n">
        <v>0</v>
      </c>
      <c r="S858" t="n">
        <v>0</v>
      </c>
      <c r="T858" t="n">
        <v>0</v>
      </c>
      <c r="U858" t="n">
        <v>0</v>
      </c>
      <c r="V858" t="n">
        <v>0</v>
      </c>
      <c r="W858" t="n">
        <v>0</v>
      </c>
      <c r="X858" t="n">
        <v>0</v>
      </c>
      <c r="Y858" t="n">
        <v>0</v>
      </c>
      <c r="Z858" t="n">
        <v>0</v>
      </c>
      <c r="AA858" t="n">
        <v>0</v>
      </c>
      <c r="AB858" t="n">
        <v>0</v>
      </c>
      <c r="AC858" t="n">
        <v>1</v>
      </c>
      <c r="AD858" t="n">
        <v>0</v>
      </c>
      <c r="AE858" t="n">
        <v>0</v>
      </c>
      <c r="AF858" t="n">
        <v>0</v>
      </c>
      <c r="AG858" t="n">
        <v>0</v>
      </c>
      <c r="AH858" t="n">
        <v>0</v>
      </c>
      <c r="AI858" t="n">
        <v>1</v>
      </c>
      <c r="AJ858" t="n">
        <v>0</v>
      </c>
      <c r="AK858" t="n">
        <v>0</v>
      </c>
      <c r="AL858" t="n">
        <v>0</v>
      </c>
      <c r="AM858" t="n">
        <v>1</v>
      </c>
      <c r="AN858" t="n">
        <v>0</v>
      </c>
      <c r="AO858" t="n">
        <v>0</v>
      </c>
      <c r="AP858" t="n">
        <v>0</v>
      </c>
      <c r="AQ858" t="n">
        <v>0</v>
      </c>
      <c r="AR858" t="n">
        <v>0</v>
      </c>
      <c r="AS858" t="n">
        <v>0</v>
      </c>
      <c r="AT858" t="n">
        <v>0</v>
      </c>
      <c r="AU858" s="63" t="n">
        <v>43</v>
      </c>
      <c r="AV858" s="64">
        <f>IFERROR(INDEX($B858:$AT858,1,'번호선택_참고표'!$C$55),0)+IFERROR(INDEX($B858:$AT858,1,'번호선택_참고표'!$D$55),0)+IFERROR(INDEX($B858:$AT858,1,'번호선택_참고표'!$E$55),0)+IFERROR(INDEX($B858:$AT858,1,'번호선택_참고표'!$F$55),0)+IFERROR(INDEX($B858:$AT858,1,'번호선택_참고표'!$G$55),0)+IFERROR(INDEX($B858:$AT858,1,'번호선택_참고표'!$H$55),0)</f>
        <v/>
      </c>
      <c r="AW858" s="64">
        <f>IF(OR('번호선택_참고표'!$C$55=$AU858,'번호선택_참고표'!$D$55=$AU858,'번호선택_참고표'!$E$55=$AU858,'번호선택_참고표'!$F$55=$AU858,'번호선택_참고표'!$G$55=$AU858,'번호선택_참고표'!$H$55=$AU858),1,0)</f>
        <v/>
      </c>
      <c r="AX858" s="64">
        <f>IF(AV858=6,6,IF(AND(AV858=5,AW858=1),5,IF(AND(AV858=5,AW858=0),4,IF(AV858=4,3,IF(AV858=3,2,0)))))</f>
        <v/>
      </c>
      <c r="AY858" s="64">
        <f>IF(AV858=6,"1등",IF(AND(AV858=5,AW858=1),"2등",IF(AND(AV858=5,AW858=0),"3등",IF(AV858=4,"4등",IF(AV858=3,"5등","-")))))</f>
        <v/>
      </c>
      <c r="AZ858" s="64">
        <f>AV858*10000+AW858*1000+ROW()</f>
        <v/>
      </c>
      <c r="BB858" s="63" t="inlineStr">
        <is>
          <t>6 10 16 28 34 38</t>
        </is>
      </c>
    </row>
    <row r="859">
      <c r="A859" s="64" t="n">
        <v>858</v>
      </c>
      <c r="B859" t="n">
        <v>0</v>
      </c>
      <c r="C859" t="n">
        <v>0</v>
      </c>
      <c r="D859" t="n">
        <v>0</v>
      </c>
      <c r="E859" t="n">
        <v>0</v>
      </c>
      <c r="F859" t="n">
        <v>0</v>
      </c>
      <c r="G859" t="n">
        <v>0</v>
      </c>
      <c r="H859" t="n">
        <v>0</v>
      </c>
      <c r="I859" t="n">
        <v>0</v>
      </c>
      <c r="J859" t="n">
        <v>1</v>
      </c>
      <c r="K859" t="n">
        <v>0</v>
      </c>
      <c r="L859" t="n">
        <v>0</v>
      </c>
      <c r="M859" t="n">
        <v>0</v>
      </c>
      <c r="N859" t="n">
        <v>1</v>
      </c>
      <c r="O859" t="n">
        <v>0</v>
      </c>
      <c r="P859" t="n">
        <v>0</v>
      </c>
      <c r="Q859" t="n">
        <v>0</v>
      </c>
      <c r="R859" t="n">
        <v>0</v>
      </c>
      <c r="S859" t="n">
        <v>0</v>
      </c>
      <c r="T859" t="n">
        <v>0</v>
      </c>
      <c r="U859" t="n">
        <v>0</v>
      </c>
      <c r="V859" t="n">
        <v>0</v>
      </c>
      <c r="W859" t="n">
        <v>0</v>
      </c>
      <c r="X859" t="n">
        <v>0</v>
      </c>
      <c r="Y859" t="n">
        <v>0</v>
      </c>
      <c r="Z859" t="n">
        <v>0</v>
      </c>
      <c r="AA859" t="n">
        <v>0</v>
      </c>
      <c r="AB859" t="n">
        <v>0</v>
      </c>
      <c r="AC859" t="n">
        <v>0</v>
      </c>
      <c r="AD859" t="n">
        <v>0</v>
      </c>
      <c r="AE859" t="n">
        <v>0</v>
      </c>
      <c r="AF859" t="n">
        <v>0</v>
      </c>
      <c r="AG859" t="n">
        <v>1</v>
      </c>
      <c r="AH859" t="n">
        <v>0</v>
      </c>
      <c r="AI859" t="n">
        <v>0</v>
      </c>
      <c r="AJ859" t="n">
        <v>0</v>
      </c>
      <c r="AK859" t="n">
        <v>0</v>
      </c>
      <c r="AL859" t="n">
        <v>0</v>
      </c>
      <c r="AM859" t="n">
        <v>1</v>
      </c>
      <c r="AN859" t="n">
        <v>1</v>
      </c>
      <c r="AO859" t="n">
        <v>0</v>
      </c>
      <c r="AP859" t="n">
        <v>0</v>
      </c>
      <c r="AQ859" t="n">
        <v>0</v>
      </c>
      <c r="AR859" t="n">
        <v>1</v>
      </c>
      <c r="AS859" t="n">
        <v>0</v>
      </c>
      <c r="AT859" t="n">
        <v>0</v>
      </c>
      <c r="AU859" s="63" t="n">
        <v>23</v>
      </c>
      <c r="AV859" s="64">
        <f>IFERROR(INDEX($B859:$AT859,1,'번호선택_참고표'!$C$55),0)+IFERROR(INDEX($B859:$AT859,1,'번호선택_참고표'!$D$55),0)+IFERROR(INDEX($B859:$AT859,1,'번호선택_참고표'!$E$55),0)+IFERROR(INDEX($B859:$AT859,1,'번호선택_참고표'!$F$55),0)+IFERROR(INDEX($B859:$AT859,1,'번호선택_참고표'!$G$55),0)+IFERROR(INDEX($B859:$AT859,1,'번호선택_참고표'!$H$55),0)</f>
        <v/>
      </c>
      <c r="AW859" s="64">
        <f>IF(OR('번호선택_참고표'!$C$55=$AU859,'번호선택_참고표'!$D$55=$AU859,'번호선택_참고표'!$E$55=$AU859,'번호선택_참고표'!$F$55=$AU859,'번호선택_참고표'!$G$55=$AU859,'번호선택_참고표'!$H$55=$AU859),1,0)</f>
        <v/>
      </c>
      <c r="AX859" s="64">
        <f>IF(AV859=6,6,IF(AND(AV859=5,AW859=1),5,IF(AND(AV859=5,AW859=0),4,IF(AV859=4,3,IF(AV859=3,2,0)))))</f>
        <v/>
      </c>
      <c r="AY859" s="64">
        <f>IF(AV859=6,"1등",IF(AND(AV859=5,AW859=1),"2등",IF(AND(AV859=5,AW859=0),"3등",IF(AV859=4,"4등",IF(AV859=3,"5등","-")))))</f>
        <v/>
      </c>
      <c r="AZ859" s="64">
        <f>AV859*10000+AW859*1000+ROW()</f>
        <v/>
      </c>
      <c r="BB859" s="63" t="inlineStr">
        <is>
          <t>9 13 32 38 39 43</t>
        </is>
      </c>
    </row>
    <row r="860">
      <c r="A860" s="64" t="n">
        <v>859</v>
      </c>
      <c r="B860" t="n">
        <v>0</v>
      </c>
      <c r="C860" t="n">
        <v>0</v>
      </c>
      <c r="D860" t="n">
        <v>0</v>
      </c>
      <c r="E860" t="n">
        <v>0</v>
      </c>
      <c r="F860" t="n">
        <v>0</v>
      </c>
      <c r="G860" t="n">
        <v>0</v>
      </c>
      <c r="H860" t="n">
        <v>0</v>
      </c>
      <c r="I860" t="n">
        <v>1</v>
      </c>
      <c r="J860" t="n">
        <v>0</v>
      </c>
      <c r="K860" t="n">
        <v>0</v>
      </c>
      <c r="L860" t="n">
        <v>0</v>
      </c>
      <c r="M860" t="n">
        <v>0</v>
      </c>
      <c r="N860" t="n">
        <v>0</v>
      </c>
      <c r="O860" t="n">
        <v>0</v>
      </c>
      <c r="P860" t="n">
        <v>0</v>
      </c>
      <c r="Q860" t="n">
        <v>0</v>
      </c>
      <c r="R860" t="n">
        <v>0</v>
      </c>
      <c r="S860" t="n">
        <v>0</v>
      </c>
      <c r="T860" t="n">
        <v>0</v>
      </c>
      <c r="U860" t="n">
        <v>0</v>
      </c>
      <c r="V860" t="n">
        <v>0</v>
      </c>
      <c r="W860" t="n">
        <v>1</v>
      </c>
      <c r="X860" t="n">
        <v>0</v>
      </c>
      <c r="Y860" t="n">
        <v>0</v>
      </c>
      <c r="Z860" t="n">
        <v>0</v>
      </c>
      <c r="AA860" t="n">
        <v>0</v>
      </c>
      <c r="AB860" t="n">
        <v>0</v>
      </c>
      <c r="AC860" t="n">
        <v>0</v>
      </c>
      <c r="AD860" t="n">
        <v>0</v>
      </c>
      <c r="AE860" t="n">
        <v>0</v>
      </c>
      <c r="AF860" t="n">
        <v>0</v>
      </c>
      <c r="AG860" t="n">
        <v>0</v>
      </c>
      <c r="AH860" t="n">
        <v>0</v>
      </c>
      <c r="AI860" t="n">
        <v>0</v>
      </c>
      <c r="AJ860" t="n">
        <v>1</v>
      </c>
      <c r="AK860" t="n">
        <v>0</v>
      </c>
      <c r="AL860" t="n">
        <v>0</v>
      </c>
      <c r="AM860" t="n">
        <v>1</v>
      </c>
      <c r="AN860" t="n">
        <v>1</v>
      </c>
      <c r="AO860" t="n">
        <v>0</v>
      </c>
      <c r="AP860" t="n">
        <v>1</v>
      </c>
      <c r="AQ860" t="n">
        <v>0</v>
      </c>
      <c r="AR860" t="n">
        <v>0</v>
      </c>
      <c r="AS860" t="n">
        <v>0</v>
      </c>
      <c r="AT860" t="n">
        <v>0</v>
      </c>
      <c r="AU860" s="63" t="n">
        <v>24</v>
      </c>
      <c r="AV860" s="64">
        <f>IFERROR(INDEX($B860:$AT860,1,'번호선택_참고표'!$C$55),0)+IFERROR(INDEX($B860:$AT860,1,'번호선택_참고표'!$D$55),0)+IFERROR(INDEX($B860:$AT860,1,'번호선택_참고표'!$E$55),0)+IFERROR(INDEX($B860:$AT860,1,'번호선택_참고표'!$F$55),0)+IFERROR(INDEX($B860:$AT860,1,'번호선택_참고표'!$G$55),0)+IFERROR(INDEX($B860:$AT860,1,'번호선택_참고표'!$H$55),0)</f>
        <v/>
      </c>
      <c r="AW860" s="64">
        <f>IF(OR('번호선택_참고표'!$C$55=$AU860,'번호선택_참고표'!$D$55=$AU860,'번호선택_참고표'!$E$55=$AU860,'번호선택_참고표'!$F$55=$AU860,'번호선택_참고표'!$G$55=$AU860,'번호선택_참고표'!$H$55=$AU860),1,0)</f>
        <v/>
      </c>
      <c r="AX860" s="64">
        <f>IF(AV860=6,6,IF(AND(AV860=5,AW860=1),5,IF(AND(AV860=5,AW860=0),4,IF(AV860=4,3,IF(AV860=3,2,0)))))</f>
        <v/>
      </c>
      <c r="AY860" s="64">
        <f>IF(AV860=6,"1등",IF(AND(AV860=5,AW860=1),"2등",IF(AND(AV860=5,AW860=0),"3등",IF(AV860=4,"4등",IF(AV860=3,"5등","-")))))</f>
        <v/>
      </c>
      <c r="AZ860" s="64">
        <f>AV860*10000+AW860*1000+ROW()</f>
        <v/>
      </c>
      <c r="BB860" s="63" t="inlineStr">
        <is>
          <t>8 22 35 38 39 41</t>
        </is>
      </c>
    </row>
    <row r="861">
      <c r="A861" s="64" t="n">
        <v>860</v>
      </c>
      <c r="B861" t="n">
        <v>0</v>
      </c>
      <c r="C861" t="n">
        <v>0</v>
      </c>
      <c r="D861" t="n">
        <v>0</v>
      </c>
      <c r="E861" t="n">
        <v>1</v>
      </c>
      <c r="F861" t="n">
        <v>0</v>
      </c>
      <c r="G861" t="n">
        <v>0</v>
      </c>
      <c r="H861" t="n">
        <v>0</v>
      </c>
      <c r="I861" t="n">
        <v>1</v>
      </c>
      <c r="J861" t="n">
        <v>0</v>
      </c>
      <c r="K861" t="n">
        <v>0</v>
      </c>
      <c r="L861" t="n">
        <v>0</v>
      </c>
      <c r="M861" t="n">
        <v>0</v>
      </c>
      <c r="N861" t="n">
        <v>0</v>
      </c>
      <c r="O861" t="n">
        <v>0</v>
      </c>
      <c r="P861" t="n">
        <v>0</v>
      </c>
      <c r="Q861" t="n">
        <v>0</v>
      </c>
      <c r="R861" t="n">
        <v>0</v>
      </c>
      <c r="S861" t="n">
        <v>1</v>
      </c>
      <c r="T861" t="n">
        <v>0</v>
      </c>
      <c r="U861" t="n">
        <v>0</v>
      </c>
      <c r="V861" t="n">
        <v>0</v>
      </c>
      <c r="W861" t="n">
        <v>0</v>
      </c>
      <c r="X861" t="n">
        <v>0</v>
      </c>
      <c r="Y861" t="n">
        <v>0</v>
      </c>
      <c r="Z861" t="n">
        <v>1</v>
      </c>
      <c r="AA861" t="n">
        <v>0</v>
      </c>
      <c r="AB861" t="n">
        <v>1</v>
      </c>
      <c r="AC861" t="n">
        <v>0</v>
      </c>
      <c r="AD861" t="n">
        <v>0</v>
      </c>
      <c r="AE861" t="n">
        <v>0</v>
      </c>
      <c r="AF861" t="n">
        <v>0</v>
      </c>
      <c r="AG861" t="n">
        <v>1</v>
      </c>
      <c r="AH861" t="n">
        <v>0</v>
      </c>
      <c r="AI861" t="n">
        <v>0</v>
      </c>
      <c r="AJ861" t="n">
        <v>0</v>
      </c>
      <c r="AK861" t="n">
        <v>0</v>
      </c>
      <c r="AL861" t="n">
        <v>0</v>
      </c>
      <c r="AM861" t="n">
        <v>0</v>
      </c>
      <c r="AN861" t="n">
        <v>0</v>
      </c>
      <c r="AO861" t="n">
        <v>0</v>
      </c>
      <c r="AP861" t="n">
        <v>0</v>
      </c>
      <c r="AQ861" t="n">
        <v>0</v>
      </c>
      <c r="AR861" t="n">
        <v>0</v>
      </c>
      <c r="AS861" t="n">
        <v>0</v>
      </c>
      <c r="AT861" t="n">
        <v>0</v>
      </c>
      <c r="AU861" s="63" t="n">
        <v>42</v>
      </c>
      <c r="AV861" s="64">
        <f>IFERROR(INDEX($B861:$AT861,1,'번호선택_참고표'!$C$55),0)+IFERROR(INDEX($B861:$AT861,1,'번호선택_참고표'!$D$55),0)+IFERROR(INDEX($B861:$AT861,1,'번호선택_참고표'!$E$55),0)+IFERROR(INDEX($B861:$AT861,1,'번호선택_참고표'!$F$55),0)+IFERROR(INDEX($B861:$AT861,1,'번호선택_참고표'!$G$55),0)+IFERROR(INDEX($B861:$AT861,1,'번호선택_참고표'!$H$55),0)</f>
        <v/>
      </c>
      <c r="AW861" s="64">
        <f>IF(OR('번호선택_참고표'!$C$55=$AU861,'번호선택_참고표'!$D$55=$AU861,'번호선택_참고표'!$E$55=$AU861,'번호선택_참고표'!$F$55=$AU861,'번호선택_참고표'!$G$55=$AU861,'번호선택_참고표'!$H$55=$AU861),1,0)</f>
        <v/>
      </c>
      <c r="AX861" s="64">
        <f>IF(AV861=6,6,IF(AND(AV861=5,AW861=1),5,IF(AND(AV861=5,AW861=0),4,IF(AV861=4,3,IF(AV861=3,2,0)))))</f>
        <v/>
      </c>
      <c r="AY861" s="64">
        <f>IF(AV861=6,"1등",IF(AND(AV861=5,AW861=1),"2등",IF(AND(AV861=5,AW861=0),"3등",IF(AV861=4,"4등",IF(AV861=3,"5등","-")))))</f>
        <v/>
      </c>
      <c r="AZ861" s="64">
        <f>AV861*10000+AW861*1000+ROW()</f>
        <v/>
      </c>
      <c r="BB861" s="63" t="inlineStr">
        <is>
          <t>4 8 18 25 27 32</t>
        </is>
      </c>
    </row>
    <row r="862">
      <c r="A862" s="64" t="n">
        <v>861</v>
      </c>
      <c r="B862" t="n">
        <v>0</v>
      </c>
      <c r="C862" t="n">
        <v>0</v>
      </c>
      <c r="D862" t="n">
        <v>0</v>
      </c>
      <c r="E862" t="n">
        <v>0</v>
      </c>
      <c r="F862" t="n">
        <v>0</v>
      </c>
      <c r="G862" t="n">
        <v>0</v>
      </c>
      <c r="H862" t="n">
        <v>0</v>
      </c>
      <c r="I862" t="n">
        <v>0</v>
      </c>
      <c r="J862" t="n">
        <v>0</v>
      </c>
      <c r="K862" t="n">
        <v>0</v>
      </c>
      <c r="L862" t="n">
        <v>1</v>
      </c>
      <c r="M862" t="n">
        <v>0</v>
      </c>
      <c r="N862" t="n">
        <v>0</v>
      </c>
      <c r="O862" t="n">
        <v>0</v>
      </c>
      <c r="P862" t="n">
        <v>0</v>
      </c>
      <c r="Q862" t="n">
        <v>0</v>
      </c>
      <c r="R862" t="n">
        <v>1</v>
      </c>
      <c r="S862" t="n">
        <v>0</v>
      </c>
      <c r="T862" t="n">
        <v>1</v>
      </c>
      <c r="U862" t="n">
        <v>0</v>
      </c>
      <c r="V862" t="n">
        <v>1</v>
      </c>
      <c r="W862" t="n">
        <v>1</v>
      </c>
      <c r="X862" t="n">
        <v>0</v>
      </c>
      <c r="Y862" t="n">
        <v>0</v>
      </c>
      <c r="Z862" t="n">
        <v>1</v>
      </c>
      <c r="AA862" t="n">
        <v>0</v>
      </c>
      <c r="AB862" t="n">
        <v>0</v>
      </c>
      <c r="AC862" t="n">
        <v>0</v>
      </c>
      <c r="AD862" t="n">
        <v>0</v>
      </c>
      <c r="AE862" t="n">
        <v>0</v>
      </c>
      <c r="AF862" t="n">
        <v>0</v>
      </c>
      <c r="AG862" t="n">
        <v>0</v>
      </c>
      <c r="AH862" t="n">
        <v>0</v>
      </c>
      <c r="AI862" t="n">
        <v>0</v>
      </c>
      <c r="AJ862" t="n">
        <v>0</v>
      </c>
      <c r="AK862" t="n">
        <v>0</v>
      </c>
      <c r="AL862" t="n">
        <v>0</v>
      </c>
      <c r="AM862" t="n">
        <v>0</v>
      </c>
      <c r="AN862" t="n">
        <v>0</v>
      </c>
      <c r="AO862" t="n">
        <v>0</v>
      </c>
      <c r="AP862" t="n">
        <v>0</v>
      </c>
      <c r="AQ862" t="n">
        <v>0</v>
      </c>
      <c r="AR862" t="n">
        <v>0</v>
      </c>
      <c r="AS862" t="n">
        <v>0</v>
      </c>
      <c r="AT862" t="n">
        <v>0</v>
      </c>
      <c r="AU862" s="63" t="n">
        <v>24</v>
      </c>
      <c r="AV862" s="64">
        <f>IFERROR(INDEX($B862:$AT862,1,'번호선택_참고표'!$C$55),0)+IFERROR(INDEX($B862:$AT862,1,'번호선택_참고표'!$D$55),0)+IFERROR(INDEX($B862:$AT862,1,'번호선택_참고표'!$E$55),0)+IFERROR(INDEX($B862:$AT862,1,'번호선택_참고표'!$F$55),0)+IFERROR(INDEX($B862:$AT862,1,'번호선택_참고표'!$G$55),0)+IFERROR(INDEX($B862:$AT862,1,'번호선택_참고표'!$H$55),0)</f>
        <v/>
      </c>
      <c r="AW862" s="64">
        <f>IF(OR('번호선택_참고표'!$C$55=$AU862,'번호선택_참고표'!$D$55=$AU862,'번호선택_참고표'!$E$55=$AU862,'번호선택_참고표'!$F$55=$AU862,'번호선택_참고표'!$G$55=$AU862,'번호선택_참고표'!$H$55=$AU862),1,0)</f>
        <v/>
      </c>
      <c r="AX862" s="64">
        <f>IF(AV862=6,6,IF(AND(AV862=5,AW862=1),5,IF(AND(AV862=5,AW862=0),4,IF(AV862=4,3,IF(AV862=3,2,0)))))</f>
        <v/>
      </c>
      <c r="AY862" s="64">
        <f>IF(AV862=6,"1등",IF(AND(AV862=5,AW862=1),"2등",IF(AND(AV862=5,AW862=0),"3등",IF(AV862=4,"4등",IF(AV862=3,"5등","-")))))</f>
        <v/>
      </c>
      <c r="AZ862" s="64">
        <f>AV862*10000+AW862*1000+ROW()</f>
        <v/>
      </c>
      <c r="BB862" s="63" t="inlineStr">
        <is>
          <t>11 17 19 21 22 25</t>
        </is>
      </c>
    </row>
    <row r="863">
      <c r="A863" s="64" t="n">
        <v>862</v>
      </c>
      <c r="B863" t="n">
        <v>0</v>
      </c>
      <c r="C863" t="n">
        <v>0</v>
      </c>
      <c r="D863" t="n">
        <v>0</v>
      </c>
      <c r="E863" t="n">
        <v>0</v>
      </c>
      <c r="F863" t="n">
        <v>0</v>
      </c>
      <c r="G863" t="n">
        <v>0</v>
      </c>
      <c r="H863" t="n">
        <v>0</v>
      </c>
      <c r="I863" t="n">
        <v>0</v>
      </c>
      <c r="J863" t="n">
        <v>0</v>
      </c>
      <c r="K863" t="n">
        <v>1</v>
      </c>
      <c r="L863" t="n">
        <v>0</v>
      </c>
      <c r="M863" t="n">
        <v>0</v>
      </c>
      <c r="N863" t="n">
        <v>0</v>
      </c>
      <c r="O863" t="n">
        <v>0</v>
      </c>
      <c r="P863" t="n">
        <v>0</v>
      </c>
      <c r="Q863" t="n">
        <v>0</v>
      </c>
      <c r="R863" t="n">
        <v>0</v>
      </c>
      <c r="S863" t="n">
        <v>0</v>
      </c>
      <c r="T863" t="n">
        <v>0</v>
      </c>
      <c r="U863" t="n">
        <v>0</v>
      </c>
      <c r="V863" t="n">
        <v>0</v>
      </c>
      <c r="W863" t="n">
        <v>0</v>
      </c>
      <c r="X863" t="n">
        <v>0</v>
      </c>
      <c r="Y863" t="n">
        <v>0</v>
      </c>
      <c r="Z863" t="n">
        <v>0</v>
      </c>
      <c r="AA863" t="n">
        <v>0</v>
      </c>
      <c r="AB863" t="n">
        <v>0</v>
      </c>
      <c r="AC863" t="n">
        <v>0</v>
      </c>
      <c r="AD863" t="n">
        <v>0</v>
      </c>
      <c r="AE863" t="n">
        <v>0</v>
      </c>
      <c r="AF863" t="n">
        <v>0</v>
      </c>
      <c r="AG863" t="n">
        <v>0</v>
      </c>
      <c r="AH863" t="n">
        <v>0</v>
      </c>
      <c r="AI863" t="n">
        <v>1</v>
      </c>
      <c r="AJ863" t="n">
        <v>0</v>
      </c>
      <c r="AK863" t="n">
        <v>0</v>
      </c>
      <c r="AL863" t="n">
        <v>0</v>
      </c>
      <c r="AM863" t="n">
        <v>1</v>
      </c>
      <c r="AN863" t="n">
        <v>0</v>
      </c>
      <c r="AO863" t="n">
        <v>1</v>
      </c>
      <c r="AP863" t="n">
        <v>0</v>
      </c>
      <c r="AQ863" t="n">
        <v>1</v>
      </c>
      <c r="AR863" t="n">
        <v>1</v>
      </c>
      <c r="AS863" t="n">
        <v>0</v>
      </c>
      <c r="AT863" t="n">
        <v>0</v>
      </c>
      <c r="AU863" s="63" t="n">
        <v>32</v>
      </c>
      <c r="AV863" s="64">
        <f>IFERROR(INDEX($B863:$AT863,1,'번호선택_참고표'!$C$55),0)+IFERROR(INDEX($B863:$AT863,1,'번호선택_참고표'!$D$55),0)+IFERROR(INDEX($B863:$AT863,1,'번호선택_참고표'!$E$55),0)+IFERROR(INDEX($B863:$AT863,1,'번호선택_참고표'!$F$55),0)+IFERROR(INDEX($B863:$AT863,1,'번호선택_참고표'!$G$55),0)+IFERROR(INDEX($B863:$AT863,1,'번호선택_참고표'!$H$55),0)</f>
        <v/>
      </c>
      <c r="AW863" s="64">
        <f>IF(OR('번호선택_참고표'!$C$55=$AU863,'번호선택_참고표'!$D$55=$AU863,'번호선택_참고표'!$E$55=$AU863,'번호선택_참고표'!$F$55=$AU863,'번호선택_참고표'!$G$55=$AU863,'번호선택_참고표'!$H$55=$AU863),1,0)</f>
        <v/>
      </c>
      <c r="AX863" s="64">
        <f>IF(AV863=6,6,IF(AND(AV863=5,AW863=1),5,IF(AND(AV863=5,AW863=0),4,IF(AV863=4,3,IF(AV863=3,2,0)))))</f>
        <v/>
      </c>
      <c r="AY863" s="64">
        <f>IF(AV863=6,"1등",IF(AND(AV863=5,AW863=1),"2등",IF(AND(AV863=5,AW863=0),"3등",IF(AV863=4,"4등",IF(AV863=3,"5등","-")))))</f>
        <v/>
      </c>
      <c r="AZ863" s="64">
        <f>AV863*10000+AW863*1000+ROW()</f>
        <v/>
      </c>
      <c r="BB863" s="63" t="inlineStr">
        <is>
          <t>10 34 38 40 42 43</t>
        </is>
      </c>
    </row>
    <row r="864">
      <c r="A864" s="64" t="n">
        <v>863</v>
      </c>
      <c r="B864" t="n">
        <v>0</v>
      </c>
      <c r="C864" t="n">
        <v>0</v>
      </c>
      <c r="D864" t="n">
        <v>0</v>
      </c>
      <c r="E864" t="n">
        <v>0</v>
      </c>
      <c r="F864" t="n">
        <v>0</v>
      </c>
      <c r="G864" t="n">
        <v>0</v>
      </c>
      <c r="H864" t="n">
        <v>0</v>
      </c>
      <c r="I864" t="n">
        <v>0</v>
      </c>
      <c r="J864" t="n">
        <v>0</v>
      </c>
      <c r="K864" t="n">
        <v>0</v>
      </c>
      <c r="L864" t="n">
        <v>0</v>
      </c>
      <c r="M864" t="n">
        <v>0</v>
      </c>
      <c r="N864" t="n">
        <v>0</v>
      </c>
      <c r="O864" t="n">
        <v>0</v>
      </c>
      <c r="P864" t="n">
        <v>0</v>
      </c>
      <c r="Q864" t="n">
        <v>1</v>
      </c>
      <c r="R864" t="n">
        <v>0</v>
      </c>
      <c r="S864" t="n">
        <v>0</v>
      </c>
      <c r="T864" t="n">
        <v>0</v>
      </c>
      <c r="U864" t="n">
        <v>0</v>
      </c>
      <c r="V864" t="n">
        <v>1</v>
      </c>
      <c r="W864" t="n">
        <v>0</v>
      </c>
      <c r="X864" t="n">
        <v>0</v>
      </c>
      <c r="Y864" t="n">
        <v>0</v>
      </c>
      <c r="Z864" t="n">
        <v>0</v>
      </c>
      <c r="AA864" t="n">
        <v>0</v>
      </c>
      <c r="AB864" t="n">
        <v>0</v>
      </c>
      <c r="AC864" t="n">
        <v>1</v>
      </c>
      <c r="AD864" t="n">
        <v>0</v>
      </c>
      <c r="AE864" t="n">
        <v>0</v>
      </c>
      <c r="AF864" t="n">
        <v>0</v>
      </c>
      <c r="AG864" t="n">
        <v>0</v>
      </c>
      <c r="AH864" t="n">
        <v>0</v>
      </c>
      <c r="AI864" t="n">
        <v>0</v>
      </c>
      <c r="AJ864" t="n">
        <v>1</v>
      </c>
      <c r="AK864" t="n">
        <v>0</v>
      </c>
      <c r="AL864" t="n">
        <v>0</v>
      </c>
      <c r="AM864" t="n">
        <v>0</v>
      </c>
      <c r="AN864" t="n">
        <v>1</v>
      </c>
      <c r="AO864" t="n">
        <v>0</v>
      </c>
      <c r="AP864" t="n">
        <v>0</v>
      </c>
      <c r="AQ864" t="n">
        <v>0</v>
      </c>
      <c r="AR864" t="n">
        <v>1</v>
      </c>
      <c r="AS864" t="n">
        <v>0</v>
      </c>
      <c r="AT864" t="n">
        <v>0</v>
      </c>
      <c r="AU864" s="63" t="n">
        <v>12</v>
      </c>
      <c r="AV864" s="64">
        <f>IFERROR(INDEX($B864:$AT864,1,'번호선택_참고표'!$C$55),0)+IFERROR(INDEX($B864:$AT864,1,'번호선택_참고표'!$D$55),0)+IFERROR(INDEX($B864:$AT864,1,'번호선택_참고표'!$E$55),0)+IFERROR(INDEX($B864:$AT864,1,'번호선택_참고표'!$F$55),0)+IFERROR(INDEX($B864:$AT864,1,'번호선택_참고표'!$G$55),0)+IFERROR(INDEX($B864:$AT864,1,'번호선택_참고표'!$H$55),0)</f>
        <v/>
      </c>
      <c r="AW864" s="64">
        <f>IF(OR('번호선택_참고표'!$C$55=$AU864,'번호선택_참고표'!$D$55=$AU864,'번호선택_참고표'!$E$55=$AU864,'번호선택_참고표'!$F$55=$AU864,'번호선택_참고표'!$G$55=$AU864,'번호선택_참고표'!$H$55=$AU864),1,0)</f>
        <v/>
      </c>
      <c r="AX864" s="64">
        <f>IF(AV864=6,6,IF(AND(AV864=5,AW864=1),5,IF(AND(AV864=5,AW864=0),4,IF(AV864=4,3,IF(AV864=3,2,0)))))</f>
        <v/>
      </c>
      <c r="AY864" s="64">
        <f>IF(AV864=6,"1등",IF(AND(AV864=5,AW864=1),"2등",IF(AND(AV864=5,AW864=0),"3등",IF(AV864=4,"4등",IF(AV864=3,"5등","-")))))</f>
        <v/>
      </c>
      <c r="AZ864" s="64">
        <f>AV864*10000+AW864*1000+ROW()</f>
        <v/>
      </c>
      <c r="BB864" s="63" t="inlineStr">
        <is>
          <t>16 21 28 35 39 43</t>
        </is>
      </c>
    </row>
    <row r="865">
      <c r="A865" s="64" t="n">
        <v>864</v>
      </c>
      <c r="B865" t="n">
        <v>0</v>
      </c>
      <c r="C865" t="n">
        <v>0</v>
      </c>
      <c r="D865" t="n">
        <v>1</v>
      </c>
      <c r="E865" t="n">
        <v>0</v>
      </c>
      <c r="F865" t="n">
        <v>0</v>
      </c>
      <c r="G865" t="n">
        <v>0</v>
      </c>
      <c r="H865" t="n">
        <v>1</v>
      </c>
      <c r="I865" t="n">
        <v>0</v>
      </c>
      <c r="J865" t="n">
        <v>0</v>
      </c>
      <c r="K865" t="n">
        <v>1</v>
      </c>
      <c r="L865" t="n">
        <v>0</v>
      </c>
      <c r="M865" t="n">
        <v>0</v>
      </c>
      <c r="N865" t="n">
        <v>1</v>
      </c>
      <c r="O865" t="n">
        <v>0</v>
      </c>
      <c r="P865" t="n">
        <v>0</v>
      </c>
      <c r="Q865" t="n">
        <v>0</v>
      </c>
      <c r="R865" t="n">
        <v>0</v>
      </c>
      <c r="S865" t="n">
        <v>0</v>
      </c>
      <c r="T865" t="n">
        <v>0</v>
      </c>
      <c r="U865" t="n">
        <v>0</v>
      </c>
      <c r="V865" t="n">
        <v>0</v>
      </c>
      <c r="W865" t="n">
        <v>0</v>
      </c>
      <c r="X865" t="n">
        <v>0</v>
      </c>
      <c r="Y865" t="n">
        <v>0</v>
      </c>
      <c r="Z865" t="n">
        <v>1</v>
      </c>
      <c r="AA865" t="n">
        <v>0</v>
      </c>
      <c r="AB865" t="n">
        <v>0</v>
      </c>
      <c r="AC865" t="n">
        <v>0</v>
      </c>
      <c r="AD865" t="n">
        <v>0</v>
      </c>
      <c r="AE865" t="n">
        <v>0</v>
      </c>
      <c r="AF865" t="n">
        <v>0</v>
      </c>
      <c r="AG865" t="n">
        <v>0</v>
      </c>
      <c r="AH865" t="n">
        <v>0</v>
      </c>
      <c r="AI865" t="n">
        <v>0</v>
      </c>
      <c r="AJ865" t="n">
        <v>0</v>
      </c>
      <c r="AK865" t="n">
        <v>1</v>
      </c>
      <c r="AL865" t="n">
        <v>0</v>
      </c>
      <c r="AM865" t="n">
        <v>0</v>
      </c>
      <c r="AN865" t="n">
        <v>0</v>
      </c>
      <c r="AO865" t="n">
        <v>0</v>
      </c>
      <c r="AP865" t="n">
        <v>0</v>
      </c>
      <c r="AQ865" t="n">
        <v>0</v>
      </c>
      <c r="AR865" t="n">
        <v>0</v>
      </c>
      <c r="AS865" t="n">
        <v>0</v>
      </c>
      <c r="AT865" t="n">
        <v>0</v>
      </c>
      <c r="AU865" s="63" t="n">
        <v>32</v>
      </c>
      <c r="AV865" s="64">
        <f>IFERROR(INDEX($B865:$AT865,1,'번호선택_참고표'!$C$55),0)+IFERROR(INDEX($B865:$AT865,1,'번호선택_참고표'!$D$55),0)+IFERROR(INDEX($B865:$AT865,1,'번호선택_참고표'!$E$55),0)+IFERROR(INDEX($B865:$AT865,1,'번호선택_참고표'!$F$55),0)+IFERROR(INDEX($B865:$AT865,1,'번호선택_참고표'!$G$55),0)+IFERROR(INDEX($B865:$AT865,1,'번호선택_참고표'!$H$55),0)</f>
        <v/>
      </c>
      <c r="AW865" s="64">
        <f>IF(OR('번호선택_참고표'!$C$55=$AU865,'번호선택_참고표'!$D$55=$AU865,'번호선택_참고표'!$E$55=$AU865,'번호선택_참고표'!$F$55=$AU865,'번호선택_참고표'!$G$55=$AU865,'번호선택_참고표'!$H$55=$AU865),1,0)</f>
        <v/>
      </c>
      <c r="AX865" s="64">
        <f>IF(AV865=6,6,IF(AND(AV865=5,AW865=1),5,IF(AND(AV865=5,AW865=0),4,IF(AV865=4,3,IF(AV865=3,2,0)))))</f>
        <v/>
      </c>
      <c r="AY865" s="64">
        <f>IF(AV865=6,"1등",IF(AND(AV865=5,AW865=1),"2등",IF(AND(AV865=5,AW865=0),"3등",IF(AV865=4,"4등",IF(AV865=3,"5등","-")))))</f>
        <v/>
      </c>
      <c r="AZ865" s="64">
        <f>AV865*10000+AW865*1000+ROW()</f>
        <v/>
      </c>
      <c r="BB865" s="63" t="inlineStr">
        <is>
          <t>3 7 10 13 25 36</t>
        </is>
      </c>
    </row>
    <row r="866">
      <c r="A866" s="64" t="n">
        <v>865</v>
      </c>
      <c r="B866" t="n">
        <v>0</v>
      </c>
      <c r="C866" t="n">
        <v>0</v>
      </c>
      <c r="D866" t="n">
        <v>1</v>
      </c>
      <c r="E866" t="n">
        <v>0</v>
      </c>
      <c r="F866" t="n">
        <v>0</v>
      </c>
      <c r="G866" t="n">
        <v>0</v>
      </c>
      <c r="H866" t="n">
        <v>0</v>
      </c>
      <c r="I866" t="n">
        <v>0</v>
      </c>
      <c r="J866" t="n">
        <v>0</v>
      </c>
      <c r="K866" t="n">
        <v>0</v>
      </c>
      <c r="L866" t="n">
        <v>0</v>
      </c>
      <c r="M866" t="n">
        <v>0</v>
      </c>
      <c r="N866" t="n">
        <v>0</v>
      </c>
      <c r="O866" t="n">
        <v>0</v>
      </c>
      <c r="P866" t="n">
        <v>1</v>
      </c>
      <c r="Q866" t="n">
        <v>0</v>
      </c>
      <c r="R866" t="n">
        <v>0</v>
      </c>
      <c r="S866" t="n">
        <v>0</v>
      </c>
      <c r="T866" t="n">
        <v>0</v>
      </c>
      <c r="U866" t="n">
        <v>0</v>
      </c>
      <c r="V866" t="n">
        <v>0</v>
      </c>
      <c r="W866" t="n">
        <v>1</v>
      </c>
      <c r="X866" t="n">
        <v>0</v>
      </c>
      <c r="Y866" t="n">
        <v>0</v>
      </c>
      <c r="Z866" t="n">
        <v>0</v>
      </c>
      <c r="AA866" t="n">
        <v>0</v>
      </c>
      <c r="AB866" t="n">
        <v>0</v>
      </c>
      <c r="AC866" t="n">
        <v>0</v>
      </c>
      <c r="AD866" t="n">
        <v>0</v>
      </c>
      <c r="AE866" t="n">
        <v>0</v>
      </c>
      <c r="AF866" t="n">
        <v>0</v>
      </c>
      <c r="AG866" t="n">
        <v>1</v>
      </c>
      <c r="AH866" t="n">
        <v>1</v>
      </c>
      <c r="AI866" t="n">
        <v>0</v>
      </c>
      <c r="AJ866" t="n">
        <v>0</v>
      </c>
      <c r="AK866" t="n">
        <v>0</v>
      </c>
      <c r="AL866" t="n">
        <v>0</v>
      </c>
      <c r="AM866" t="n">
        <v>0</v>
      </c>
      <c r="AN866" t="n">
        <v>0</v>
      </c>
      <c r="AO866" t="n">
        <v>0</v>
      </c>
      <c r="AP866" t="n">
        <v>0</v>
      </c>
      <c r="AQ866" t="n">
        <v>0</v>
      </c>
      <c r="AR866" t="n">
        <v>0</v>
      </c>
      <c r="AS866" t="n">
        <v>0</v>
      </c>
      <c r="AT866" t="n">
        <v>1</v>
      </c>
      <c r="AU866" s="63" t="n">
        <v>2</v>
      </c>
      <c r="AV866" s="64">
        <f>IFERROR(INDEX($B866:$AT866,1,'번호선택_참고표'!$C$55),0)+IFERROR(INDEX($B866:$AT866,1,'번호선택_참고표'!$D$55),0)+IFERROR(INDEX($B866:$AT866,1,'번호선택_참고표'!$E$55),0)+IFERROR(INDEX($B866:$AT866,1,'번호선택_참고표'!$F$55),0)+IFERROR(INDEX($B866:$AT866,1,'번호선택_참고표'!$G$55),0)+IFERROR(INDEX($B866:$AT866,1,'번호선택_참고표'!$H$55),0)</f>
        <v/>
      </c>
      <c r="AW866" s="64">
        <f>IF(OR('번호선택_참고표'!$C$55=$AU866,'번호선택_참고표'!$D$55=$AU866,'번호선택_참고표'!$E$55=$AU866,'번호선택_참고표'!$F$55=$AU866,'번호선택_참고표'!$G$55=$AU866,'번호선택_참고표'!$H$55=$AU866),1,0)</f>
        <v/>
      </c>
      <c r="AX866" s="64">
        <f>IF(AV866=6,6,IF(AND(AV866=5,AW866=1),5,IF(AND(AV866=5,AW866=0),4,IF(AV866=4,3,IF(AV866=3,2,0)))))</f>
        <v/>
      </c>
      <c r="AY866" s="64">
        <f>IF(AV866=6,"1등",IF(AND(AV866=5,AW866=1),"2등",IF(AND(AV866=5,AW866=0),"3등",IF(AV866=4,"4등",IF(AV866=3,"5등","-")))))</f>
        <v/>
      </c>
      <c r="AZ866" s="64">
        <f>AV866*10000+AW866*1000+ROW()</f>
        <v/>
      </c>
      <c r="BB866" s="63" t="inlineStr">
        <is>
          <t>3 15 22 32 33 45</t>
        </is>
      </c>
    </row>
    <row r="867">
      <c r="A867" s="64" t="n">
        <v>866</v>
      </c>
      <c r="B867" t="n">
        <v>0</v>
      </c>
      <c r="C867" t="n">
        <v>0</v>
      </c>
      <c r="D867" t="n">
        <v>0</v>
      </c>
      <c r="E867" t="n">
        <v>0</v>
      </c>
      <c r="F867" t="n">
        <v>0</v>
      </c>
      <c r="G867" t="n">
        <v>0</v>
      </c>
      <c r="H867" t="n">
        <v>0</v>
      </c>
      <c r="I867" t="n">
        <v>0</v>
      </c>
      <c r="J867" t="n">
        <v>1</v>
      </c>
      <c r="K867" t="n">
        <v>0</v>
      </c>
      <c r="L867" t="n">
        <v>0</v>
      </c>
      <c r="M867" t="n">
        <v>0</v>
      </c>
      <c r="N867" t="n">
        <v>0</v>
      </c>
      <c r="O867" t="n">
        <v>0</v>
      </c>
      <c r="P867" t="n">
        <v>1</v>
      </c>
      <c r="Q867" t="n">
        <v>0</v>
      </c>
      <c r="R867" t="n">
        <v>0</v>
      </c>
      <c r="S867" t="n">
        <v>0</v>
      </c>
      <c r="T867" t="n">
        <v>0</v>
      </c>
      <c r="U867" t="n">
        <v>0</v>
      </c>
      <c r="V867" t="n">
        <v>0</v>
      </c>
      <c r="W867" t="n">
        <v>0</v>
      </c>
      <c r="X867" t="n">
        <v>0</v>
      </c>
      <c r="Y867" t="n">
        <v>0</v>
      </c>
      <c r="Z867" t="n">
        <v>0</v>
      </c>
      <c r="AA867" t="n">
        <v>0</v>
      </c>
      <c r="AB867" t="n">
        <v>0</v>
      </c>
      <c r="AC867" t="n">
        <v>0</v>
      </c>
      <c r="AD867" t="n">
        <v>1</v>
      </c>
      <c r="AE867" t="n">
        <v>0</v>
      </c>
      <c r="AF867" t="n">
        <v>0</v>
      </c>
      <c r="AG867" t="n">
        <v>0</v>
      </c>
      <c r="AH867" t="n">
        <v>0</v>
      </c>
      <c r="AI867" t="n">
        <v>1</v>
      </c>
      <c r="AJ867" t="n">
        <v>0</v>
      </c>
      <c r="AK867" t="n">
        <v>0</v>
      </c>
      <c r="AL867" t="n">
        <v>1</v>
      </c>
      <c r="AM867" t="n">
        <v>0</v>
      </c>
      <c r="AN867" t="n">
        <v>1</v>
      </c>
      <c r="AO867" t="n">
        <v>0</v>
      </c>
      <c r="AP867" t="n">
        <v>0</v>
      </c>
      <c r="AQ867" t="n">
        <v>0</v>
      </c>
      <c r="AR867" t="n">
        <v>0</v>
      </c>
      <c r="AS867" t="n">
        <v>0</v>
      </c>
      <c r="AT867" t="n">
        <v>0</v>
      </c>
      <c r="AU867" s="63" t="n">
        <v>12</v>
      </c>
      <c r="AV867" s="64">
        <f>IFERROR(INDEX($B867:$AT867,1,'번호선택_참고표'!$C$55),0)+IFERROR(INDEX($B867:$AT867,1,'번호선택_참고표'!$D$55),0)+IFERROR(INDEX($B867:$AT867,1,'번호선택_참고표'!$E$55),0)+IFERROR(INDEX($B867:$AT867,1,'번호선택_참고표'!$F$55),0)+IFERROR(INDEX($B867:$AT867,1,'번호선택_참고표'!$G$55),0)+IFERROR(INDEX($B867:$AT867,1,'번호선택_참고표'!$H$55),0)</f>
        <v/>
      </c>
      <c r="AW867" s="64">
        <f>IF(OR('번호선택_참고표'!$C$55=$AU867,'번호선택_참고표'!$D$55=$AU867,'번호선택_참고표'!$E$55=$AU867,'번호선택_참고표'!$F$55=$AU867,'번호선택_참고표'!$G$55=$AU867,'번호선택_참고표'!$H$55=$AU867),1,0)</f>
        <v/>
      </c>
      <c r="AX867" s="64">
        <f>IF(AV867=6,6,IF(AND(AV867=5,AW867=1),5,IF(AND(AV867=5,AW867=0),4,IF(AV867=4,3,IF(AV867=3,2,0)))))</f>
        <v/>
      </c>
      <c r="AY867" s="64">
        <f>IF(AV867=6,"1등",IF(AND(AV867=5,AW867=1),"2등",IF(AND(AV867=5,AW867=0),"3등",IF(AV867=4,"4등",IF(AV867=3,"5등","-")))))</f>
        <v/>
      </c>
      <c r="AZ867" s="64">
        <f>AV867*10000+AW867*1000+ROW()</f>
        <v/>
      </c>
      <c r="BB867" s="63" t="inlineStr">
        <is>
          <t>9 15 29 34 37 39</t>
        </is>
      </c>
    </row>
    <row r="868">
      <c r="A868" s="64" t="n">
        <v>867</v>
      </c>
      <c r="B868" t="n">
        <v>0</v>
      </c>
      <c r="C868" t="n">
        <v>0</v>
      </c>
      <c r="D868" t="n">
        <v>0</v>
      </c>
      <c r="E868" t="n">
        <v>0</v>
      </c>
      <c r="F868" t="n">
        <v>0</v>
      </c>
      <c r="G868" t="n">
        <v>0</v>
      </c>
      <c r="H868" t="n">
        <v>0</v>
      </c>
      <c r="I868" t="n">
        <v>0</v>
      </c>
      <c r="J868" t="n">
        <v>0</v>
      </c>
      <c r="K868" t="n">
        <v>0</v>
      </c>
      <c r="L868" t="n">
        <v>0</v>
      </c>
      <c r="M868" t="n">
        <v>0</v>
      </c>
      <c r="N868" t="n">
        <v>0</v>
      </c>
      <c r="O868" t="n">
        <v>1</v>
      </c>
      <c r="P868" t="n">
        <v>0</v>
      </c>
      <c r="Q868" t="n">
        <v>0</v>
      </c>
      <c r="R868" t="n">
        <v>1</v>
      </c>
      <c r="S868" t="n">
        <v>0</v>
      </c>
      <c r="T868" t="n">
        <v>1</v>
      </c>
      <c r="U868" t="n">
        <v>0</v>
      </c>
      <c r="V868" t="n">
        <v>0</v>
      </c>
      <c r="W868" t="n">
        <v>1</v>
      </c>
      <c r="X868" t="n">
        <v>0</v>
      </c>
      <c r="Y868" t="n">
        <v>1</v>
      </c>
      <c r="Z868" t="n">
        <v>0</v>
      </c>
      <c r="AA868" t="n">
        <v>0</v>
      </c>
      <c r="AB868" t="n">
        <v>0</v>
      </c>
      <c r="AC868" t="n">
        <v>0</v>
      </c>
      <c r="AD868" t="n">
        <v>0</v>
      </c>
      <c r="AE868" t="n">
        <v>0</v>
      </c>
      <c r="AF868" t="n">
        <v>0</v>
      </c>
      <c r="AG868" t="n">
        <v>0</v>
      </c>
      <c r="AH868" t="n">
        <v>0</v>
      </c>
      <c r="AI868" t="n">
        <v>0</v>
      </c>
      <c r="AJ868" t="n">
        <v>0</v>
      </c>
      <c r="AK868" t="n">
        <v>0</v>
      </c>
      <c r="AL868" t="n">
        <v>0</v>
      </c>
      <c r="AM868" t="n">
        <v>0</v>
      </c>
      <c r="AN868" t="n">
        <v>0</v>
      </c>
      <c r="AO868" t="n">
        <v>1</v>
      </c>
      <c r="AP868" t="n">
        <v>0</v>
      </c>
      <c r="AQ868" t="n">
        <v>0</v>
      </c>
      <c r="AR868" t="n">
        <v>0</v>
      </c>
      <c r="AS868" t="n">
        <v>0</v>
      </c>
      <c r="AT868" t="n">
        <v>0</v>
      </c>
      <c r="AU868" s="63" t="n">
        <v>41</v>
      </c>
      <c r="AV868" s="64">
        <f>IFERROR(INDEX($B868:$AT868,1,'번호선택_참고표'!$C$55),0)+IFERROR(INDEX($B868:$AT868,1,'번호선택_참고표'!$D$55),0)+IFERROR(INDEX($B868:$AT868,1,'번호선택_참고표'!$E$55),0)+IFERROR(INDEX($B868:$AT868,1,'번호선택_참고표'!$F$55),0)+IFERROR(INDEX($B868:$AT868,1,'번호선택_참고표'!$G$55),0)+IFERROR(INDEX($B868:$AT868,1,'번호선택_참고표'!$H$55),0)</f>
        <v/>
      </c>
      <c r="AW868" s="64">
        <f>IF(OR('번호선택_참고표'!$C$55=$AU868,'번호선택_참고표'!$D$55=$AU868,'번호선택_참고표'!$E$55=$AU868,'번호선택_참고표'!$F$55=$AU868,'번호선택_참고표'!$G$55=$AU868,'번호선택_참고표'!$H$55=$AU868),1,0)</f>
        <v/>
      </c>
      <c r="AX868" s="64">
        <f>IF(AV868=6,6,IF(AND(AV868=5,AW868=1),5,IF(AND(AV868=5,AW868=0),4,IF(AV868=4,3,IF(AV868=3,2,0)))))</f>
        <v/>
      </c>
      <c r="AY868" s="64">
        <f>IF(AV868=6,"1등",IF(AND(AV868=5,AW868=1),"2등",IF(AND(AV868=5,AW868=0),"3등",IF(AV868=4,"4등",IF(AV868=3,"5등","-")))))</f>
        <v/>
      </c>
      <c r="AZ868" s="64">
        <f>AV868*10000+AW868*1000+ROW()</f>
        <v/>
      </c>
      <c r="BB868" s="63" t="inlineStr">
        <is>
          <t>14 17 19 22 24 40</t>
        </is>
      </c>
    </row>
    <row r="869">
      <c r="A869" s="64" t="n">
        <v>868</v>
      </c>
      <c r="B869" t="n">
        <v>0</v>
      </c>
      <c r="C869" t="n">
        <v>0</v>
      </c>
      <c r="D869" t="n">
        <v>0</v>
      </c>
      <c r="E869" t="n">
        <v>0</v>
      </c>
      <c r="F869" t="n">
        <v>0</v>
      </c>
      <c r="G869" t="n">
        <v>0</v>
      </c>
      <c r="H869" t="n">
        <v>0</v>
      </c>
      <c r="I869" t="n">
        <v>0</v>
      </c>
      <c r="J869" t="n">
        <v>0</v>
      </c>
      <c r="K869" t="n">
        <v>0</v>
      </c>
      <c r="L869" t="n">
        <v>0</v>
      </c>
      <c r="M869" t="n">
        <v>1</v>
      </c>
      <c r="N869" t="n">
        <v>0</v>
      </c>
      <c r="O869" t="n">
        <v>0</v>
      </c>
      <c r="P869" t="n">
        <v>0</v>
      </c>
      <c r="Q869" t="n">
        <v>0</v>
      </c>
      <c r="R869" t="n">
        <v>1</v>
      </c>
      <c r="S869" t="n">
        <v>0</v>
      </c>
      <c r="T869" t="n">
        <v>0</v>
      </c>
      <c r="U869" t="n">
        <v>0</v>
      </c>
      <c r="V869" t="n">
        <v>0</v>
      </c>
      <c r="W869" t="n">
        <v>0</v>
      </c>
      <c r="X869" t="n">
        <v>0</v>
      </c>
      <c r="Y869" t="n">
        <v>0</v>
      </c>
      <c r="Z869" t="n">
        <v>0</v>
      </c>
      <c r="AA869" t="n">
        <v>0</v>
      </c>
      <c r="AB869" t="n">
        <v>0</v>
      </c>
      <c r="AC869" t="n">
        <v>1</v>
      </c>
      <c r="AD869" t="n">
        <v>0</v>
      </c>
      <c r="AE869" t="n">
        <v>0</v>
      </c>
      <c r="AF869" t="n">
        <v>0</v>
      </c>
      <c r="AG869" t="n">
        <v>0</v>
      </c>
      <c r="AH869" t="n">
        <v>0</v>
      </c>
      <c r="AI869" t="n">
        <v>0</v>
      </c>
      <c r="AJ869" t="n">
        <v>0</v>
      </c>
      <c r="AK869" t="n">
        <v>0</v>
      </c>
      <c r="AL869" t="n">
        <v>0</v>
      </c>
      <c r="AM869" t="n">
        <v>0</v>
      </c>
      <c r="AN869" t="n">
        <v>0</v>
      </c>
      <c r="AO869" t="n">
        <v>0</v>
      </c>
      <c r="AP869" t="n">
        <v>1</v>
      </c>
      <c r="AQ869" t="n">
        <v>0</v>
      </c>
      <c r="AR869" t="n">
        <v>1</v>
      </c>
      <c r="AS869" t="n">
        <v>1</v>
      </c>
      <c r="AT869" t="n">
        <v>0</v>
      </c>
      <c r="AU869" s="63" t="n">
        <v>25</v>
      </c>
      <c r="AV869" s="64">
        <f>IFERROR(INDEX($B869:$AT869,1,'번호선택_참고표'!$C$55),0)+IFERROR(INDEX($B869:$AT869,1,'번호선택_참고표'!$D$55),0)+IFERROR(INDEX($B869:$AT869,1,'번호선택_참고표'!$E$55),0)+IFERROR(INDEX($B869:$AT869,1,'번호선택_참고표'!$F$55),0)+IFERROR(INDEX($B869:$AT869,1,'번호선택_참고표'!$G$55),0)+IFERROR(INDEX($B869:$AT869,1,'번호선택_참고표'!$H$55),0)</f>
        <v/>
      </c>
      <c r="AW869" s="64">
        <f>IF(OR('번호선택_참고표'!$C$55=$AU869,'번호선택_참고표'!$D$55=$AU869,'번호선택_참고표'!$E$55=$AU869,'번호선택_참고표'!$F$55=$AU869,'번호선택_참고표'!$G$55=$AU869,'번호선택_참고표'!$H$55=$AU869),1,0)</f>
        <v/>
      </c>
      <c r="AX869" s="64">
        <f>IF(AV869=6,6,IF(AND(AV869=5,AW869=1),5,IF(AND(AV869=5,AW869=0),4,IF(AV869=4,3,IF(AV869=3,2,0)))))</f>
        <v/>
      </c>
      <c r="AY869" s="64">
        <f>IF(AV869=6,"1등",IF(AND(AV869=5,AW869=1),"2등",IF(AND(AV869=5,AW869=0),"3등",IF(AV869=4,"4등",IF(AV869=3,"5등","-")))))</f>
        <v/>
      </c>
      <c r="AZ869" s="64">
        <f>AV869*10000+AW869*1000+ROW()</f>
        <v/>
      </c>
      <c r="BB869" s="63" t="inlineStr">
        <is>
          <t>12 17 28 41 43 44</t>
        </is>
      </c>
    </row>
    <row r="870">
      <c r="A870" s="64" t="n">
        <v>869</v>
      </c>
      <c r="B870" t="n">
        <v>0</v>
      </c>
      <c r="C870" t="n">
        <v>1</v>
      </c>
      <c r="D870" t="n">
        <v>0</v>
      </c>
      <c r="E870" t="n">
        <v>0</v>
      </c>
      <c r="F870" t="n">
        <v>0</v>
      </c>
      <c r="G870" t="n">
        <v>1</v>
      </c>
      <c r="H870" t="n">
        <v>0</v>
      </c>
      <c r="I870" t="n">
        <v>0</v>
      </c>
      <c r="J870" t="n">
        <v>0</v>
      </c>
      <c r="K870" t="n">
        <v>0</v>
      </c>
      <c r="L870" t="n">
        <v>0</v>
      </c>
      <c r="M870" t="n">
        <v>0</v>
      </c>
      <c r="N870" t="n">
        <v>0</v>
      </c>
      <c r="O870" t="n">
        <v>0</v>
      </c>
      <c r="P870" t="n">
        <v>0</v>
      </c>
      <c r="Q870" t="n">
        <v>0</v>
      </c>
      <c r="R870" t="n">
        <v>0</v>
      </c>
      <c r="S870" t="n">
        <v>0</v>
      </c>
      <c r="T870" t="n">
        <v>0</v>
      </c>
      <c r="U870" t="n">
        <v>1</v>
      </c>
      <c r="V870" t="n">
        <v>0</v>
      </c>
      <c r="W870" t="n">
        <v>0</v>
      </c>
      <c r="X870" t="n">
        <v>0</v>
      </c>
      <c r="Y870" t="n">
        <v>0</v>
      </c>
      <c r="Z870" t="n">
        <v>0</v>
      </c>
      <c r="AA870" t="n">
        <v>0</v>
      </c>
      <c r="AB870" t="n">
        <v>1</v>
      </c>
      <c r="AC870" t="n">
        <v>0</v>
      </c>
      <c r="AD870" t="n">
        <v>0</v>
      </c>
      <c r="AE870" t="n">
        <v>0</v>
      </c>
      <c r="AF870" t="n">
        <v>0</v>
      </c>
      <c r="AG870" t="n">
        <v>0</v>
      </c>
      <c r="AH870" t="n">
        <v>0</v>
      </c>
      <c r="AI870" t="n">
        <v>0</v>
      </c>
      <c r="AJ870" t="n">
        <v>0</v>
      </c>
      <c r="AK870" t="n">
        <v>0</v>
      </c>
      <c r="AL870" t="n">
        <v>1</v>
      </c>
      <c r="AM870" t="n">
        <v>0</v>
      </c>
      <c r="AN870" t="n">
        <v>1</v>
      </c>
      <c r="AO870" t="n">
        <v>0</v>
      </c>
      <c r="AP870" t="n">
        <v>0</v>
      </c>
      <c r="AQ870" t="n">
        <v>0</v>
      </c>
      <c r="AR870" t="n">
        <v>0</v>
      </c>
      <c r="AS870" t="n">
        <v>0</v>
      </c>
      <c r="AT870" t="n">
        <v>0</v>
      </c>
      <c r="AU870" s="63" t="n">
        <v>4</v>
      </c>
      <c r="AV870" s="64">
        <f>IFERROR(INDEX($B870:$AT870,1,'번호선택_참고표'!$C$55),0)+IFERROR(INDEX($B870:$AT870,1,'번호선택_참고표'!$D$55),0)+IFERROR(INDEX($B870:$AT870,1,'번호선택_참고표'!$E$55),0)+IFERROR(INDEX($B870:$AT870,1,'번호선택_참고표'!$F$55),0)+IFERROR(INDEX($B870:$AT870,1,'번호선택_참고표'!$G$55),0)+IFERROR(INDEX($B870:$AT870,1,'번호선택_참고표'!$H$55),0)</f>
        <v/>
      </c>
      <c r="AW870" s="64">
        <f>IF(OR('번호선택_참고표'!$C$55=$AU870,'번호선택_참고표'!$D$55=$AU870,'번호선택_참고표'!$E$55=$AU870,'번호선택_참고표'!$F$55=$AU870,'번호선택_참고표'!$G$55=$AU870,'번호선택_참고표'!$H$55=$AU870),1,0)</f>
        <v/>
      </c>
      <c r="AX870" s="64">
        <f>IF(AV870=6,6,IF(AND(AV870=5,AW870=1),5,IF(AND(AV870=5,AW870=0),4,IF(AV870=4,3,IF(AV870=3,2,0)))))</f>
        <v/>
      </c>
      <c r="AY870" s="64">
        <f>IF(AV870=6,"1등",IF(AND(AV870=5,AW870=1),"2등",IF(AND(AV870=5,AW870=0),"3등",IF(AV870=4,"4등",IF(AV870=3,"5등","-")))))</f>
        <v/>
      </c>
      <c r="AZ870" s="64">
        <f>AV870*10000+AW870*1000+ROW()</f>
        <v/>
      </c>
      <c r="BB870" s="63" t="inlineStr">
        <is>
          <t>2 6 20 27 37 39</t>
        </is>
      </c>
    </row>
    <row r="871">
      <c r="A871" s="64" t="n">
        <v>870</v>
      </c>
      <c r="B871" t="n">
        <v>0</v>
      </c>
      <c r="C871" t="n">
        <v>0</v>
      </c>
      <c r="D871" t="n">
        <v>0</v>
      </c>
      <c r="E871" t="n">
        <v>0</v>
      </c>
      <c r="F871" t="n">
        <v>0</v>
      </c>
      <c r="G871" t="n">
        <v>0</v>
      </c>
      <c r="H871" t="n">
        <v>0</v>
      </c>
      <c r="I871" t="n">
        <v>0</v>
      </c>
      <c r="J871" t="n">
        <v>0</v>
      </c>
      <c r="K871" t="n">
        <v>0</v>
      </c>
      <c r="L871" t="n">
        <v>0</v>
      </c>
      <c r="M871" t="n">
        <v>0</v>
      </c>
      <c r="N871" t="n">
        <v>0</v>
      </c>
      <c r="O871" t="n">
        <v>0</v>
      </c>
      <c r="P871" t="n">
        <v>0</v>
      </c>
      <c r="Q871" t="n">
        <v>0</v>
      </c>
      <c r="R871" t="n">
        <v>0</v>
      </c>
      <c r="S871" t="n">
        <v>0</v>
      </c>
      <c r="T871" t="n">
        <v>0</v>
      </c>
      <c r="U871" t="n">
        <v>0</v>
      </c>
      <c r="V871" t="n">
        <v>1</v>
      </c>
      <c r="W871" t="n">
        <v>0</v>
      </c>
      <c r="X871" t="n">
        <v>0</v>
      </c>
      <c r="Y871" t="n">
        <v>0</v>
      </c>
      <c r="Z871" t="n">
        <v>1</v>
      </c>
      <c r="AA871" t="n">
        <v>0</v>
      </c>
      <c r="AB871" t="n">
        <v>0</v>
      </c>
      <c r="AC871" t="n">
        <v>0</v>
      </c>
      <c r="AD871" t="n">
        <v>0</v>
      </c>
      <c r="AE871" t="n">
        <v>1</v>
      </c>
      <c r="AF871" t="n">
        <v>0</v>
      </c>
      <c r="AG871" t="n">
        <v>1</v>
      </c>
      <c r="AH871" t="n">
        <v>0</v>
      </c>
      <c r="AI871" t="n">
        <v>0</v>
      </c>
      <c r="AJ871" t="n">
        <v>0</v>
      </c>
      <c r="AK871" t="n">
        <v>0</v>
      </c>
      <c r="AL871" t="n">
        <v>0</v>
      </c>
      <c r="AM871" t="n">
        <v>0</v>
      </c>
      <c r="AN871" t="n">
        <v>0</v>
      </c>
      <c r="AO871" t="n">
        <v>1</v>
      </c>
      <c r="AP871" t="n">
        <v>0</v>
      </c>
      <c r="AQ871" t="n">
        <v>1</v>
      </c>
      <c r="AR871" t="n">
        <v>0</v>
      </c>
      <c r="AS871" t="n">
        <v>0</v>
      </c>
      <c r="AT871" t="n">
        <v>0</v>
      </c>
      <c r="AU871" s="63" t="n">
        <v>31</v>
      </c>
      <c r="AV871" s="64">
        <f>IFERROR(INDEX($B871:$AT871,1,'번호선택_참고표'!$C$55),0)+IFERROR(INDEX($B871:$AT871,1,'번호선택_참고표'!$D$55),0)+IFERROR(INDEX($B871:$AT871,1,'번호선택_참고표'!$E$55),0)+IFERROR(INDEX($B871:$AT871,1,'번호선택_참고표'!$F$55),0)+IFERROR(INDEX($B871:$AT871,1,'번호선택_참고표'!$G$55),0)+IFERROR(INDEX($B871:$AT871,1,'번호선택_참고표'!$H$55),0)</f>
        <v/>
      </c>
      <c r="AW871" s="64">
        <f>IF(OR('번호선택_참고표'!$C$55=$AU871,'번호선택_참고표'!$D$55=$AU871,'번호선택_참고표'!$E$55=$AU871,'번호선택_참고표'!$F$55=$AU871,'번호선택_참고표'!$G$55=$AU871,'번호선택_참고표'!$H$55=$AU871),1,0)</f>
        <v/>
      </c>
      <c r="AX871" s="64">
        <f>IF(AV871=6,6,IF(AND(AV871=5,AW871=1),5,IF(AND(AV871=5,AW871=0),4,IF(AV871=4,3,IF(AV871=3,2,0)))))</f>
        <v/>
      </c>
      <c r="AY871" s="64">
        <f>IF(AV871=6,"1등",IF(AND(AV871=5,AW871=1),"2등",IF(AND(AV871=5,AW871=0),"3등",IF(AV871=4,"4등",IF(AV871=3,"5등","-")))))</f>
        <v/>
      </c>
      <c r="AZ871" s="64">
        <f>AV871*10000+AW871*1000+ROW()</f>
        <v/>
      </c>
      <c r="BB871" s="63" t="inlineStr">
        <is>
          <t>21 25 30 32 40 42</t>
        </is>
      </c>
    </row>
    <row r="872">
      <c r="A872" s="64" t="n">
        <v>871</v>
      </c>
      <c r="B872" t="n">
        <v>0</v>
      </c>
      <c r="C872" t="n">
        <v>1</v>
      </c>
      <c r="D872" t="n">
        <v>0</v>
      </c>
      <c r="E872" t="n">
        <v>0</v>
      </c>
      <c r="F872" t="n">
        <v>0</v>
      </c>
      <c r="G872" t="n">
        <v>1</v>
      </c>
      <c r="H872" t="n">
        <v>0</v>
      </c>
      <c r="I872" t="n">
        <v>0</v>
      </c>
      <c r="J872" t="n">
        <v>0</v>
      </c>
      <c r="K872" t="n">
        <v>0</v>
      </c>
      <c r="L872" t="n">
        <v>0</v>
      </c>
      <c r="M872" t="n">
        <v>1</v>
      </c>
      <c r="N872" t="n">
        <v>0</v>
      </c>
      <c r="O872" t="n">
        <v>0</v>
      </c>
      <c r="P872" t="n">
        <v>0</v>
      </c>
      <c r="Q872" t="n">
        <v>0</v>
      </c>
      <c r="R872" t="n">
        <v>0</v>
      </c>
      <c r="S872" t="n">
        <v>0</v>
      </c>
      <c r="T872" t="n">
        <v>0</v>
      </c>
      <c r="U872" t="n">
        <v>0</v>
      </c>
      <c r="V872" t="n">
        <v>0</v>
      </c>
      <c r="W872" t="n">
        <v>0</v>
      </c>
      <c r="X872" t="n">
        <v>0</v>
      </c>
      <c r="Y872" t="n">
        <v>0</v>
      </c>
      <c r="Z872" t="n">
        <v>0</v>
      </c>
      <c r="AA872" t="n">
        <v>1</v>
      </c>
      <c r="AB872" t="n">
        <v>0</v>
      </c>
      <c r="AC872" t="n">
        <v>0</v>
      </c>
      <c r="AD872" t="n">
        <v>0</v>
      </c>
      <c r="AE872" t="n">
        <v>1</v>
      </c>
      <c r="AF872" t="n">
        <v>0</v>
      </c>
      <c r="AG872" t="n">
        <v>0</v>
      </c>
      <c r="AH872" t="n">
        <v>0</v>
      </c>
      <c r="AI872" t="n">
        <v>1</v>
      </c>
      <c r="AJ872" t="n">
        <v>0</v>
      </c>
      <c r="AK872" t="n">
        <v>0</v>
      </c>
      <c r="AL872" t="n">
        <v>0</v>
      </c>
      <c r="AM872" t="n">
        <v>0</v>
      </c>
      <c r="AN872" t="n">
        <v>0</v>
      </c>
      <c r="AO872" t="n">
        <v>0</v>
      </c>
      <c r="AP872" t="n">
        <v>0</v>
      </c>
      <c r="AQ872" t="n">
        <v>0</v>
      </c>
      <c r="AR872" t="n">
        <v>0</v>
      </c>
      <c r="AS872" t="n">
        <v>0</v>
      </c>
      <c r="AT872" t="n">
        <v>0</v>
      </c>
      <c r="AU872" s="63" t="n">
        <v>38</v>
      </c>
      <c r="AV872" s="64">
        <f>IFERROR(INDEX($B872:$AT872,1,'번호선택_참고표'!$C$55),0)+IFERROR(INDEX($B872:$AT872,1,'번호선택_참고표'!$D$55),0)+IFERROR(INDEX($B872:$AT872,1,'번호선택_참고표'!$E$55),0)+IFERROR(INDEX($B872:$AT872,1,'번호선택_참고표'!$F$55),0)+IFERROR(INDEX($B872:$AT872,1,'번호선택_참고표'!$G$55),0)+IFERROR(INDEX($B872:$AT872,1,'번호선택_참고표'!$H$55),0)</f>
        <v/>
      </c>
      <c r="AW872" s="64">
        <f>IF(OR('번호선택_참고표'!$C$55=$AU872,'번호선택_참고표'!$D$55=$AU872,'번호선택_참고표'!$E$55=$AU872,'번호선택_참고표'!$F$55=$AU872,'번호선택_참고표'!$G$55=$AU872,'번호선택_참고표'!$H$55=$AU872),1,0)</f>
        <v/>
      </c>
      <c r="AX872" s="64">
        <f>IF(AV872=6,6,IF(AND(AV872=5,AW872=1),5,IF(AND(AV872=5,AW872=0),4,IF(AV872=4,3,IF(AV872=3,2,0)))))</f>
        <v/>
      </c>
      <c r="AY872" s="64">
        <f>IF(AV872=6,"1등",IF(AND(AV872=5,AW872=1),"2등",IF(AND(AV872=5,AW872=0),"3등",IF(AV872=4,"4등",IF(AV872=3,"5등","-")))))</f>
        <v/>
      </c>
      <c r="AZ872" s="64">
        <f>AV872*10000+AW872*1000+ROW()</f>
        <v/>
      </c>
      <c r="BB872" s="63" t="inlineStr">
        <is>
          <t>2 6 12 26 30 34</t>
        </is>
      </c>
    </row>
    <row r="873">
      <c r="A873" s="64" t="n">
        <v>872</v>
      </c>
      <c r="B873" t="n">
        <v>0</v>
      </c>
      <c r="C873" t="n">
        <v>1</v>
      </c>
      <c r="D873" t="n">
        <v>0</v>
      </c>
      <c r="E873" t="n">
        <v>1</v>
      </c>
      <c r="F873" t="n">
        <v>0</v>
      </c>
      <c r="G873" t="n">
        <v>0</v>
      </c>
      <c r="H873" t="n">
        <v>0</v>
      </c>
      <c r="I873" t="n">
        <v>0</v>
      </c>
      <c r="J873" t="n">
        <v>0</v>
      </c>
      <c r="K873" t="n">
        <v>0</v>
      </c>
      <c r="L873" t="n">
        <v>0</v>
      </c>
      <c r="M873" t="n">
        <v>0</v>
      </c>
      <c r="N873" t="n">
        <v>0</v>
      </c>
      <c r="O873" t="n">
        <v>0</v>
      </c>
      <c r="P873" t="n">
        <v>0</v>
      </c>
      <c r="Q873" t="n">
        <v>0</v>
      </c>
      <c r="R873" t="n">
        <v>0</v>
      </c>
      <c r="S873" t="n">
        <v>0</v>
      </c>
      <c r="T873" t="n">
        <v>0</v>
      </c>
      <c r="U873" t="n">
        <v>0</v>
      </c>
      <c r="V873" t="n">
        <v>0</v>
      </c>
      <c r="W873" t="n">
        <v>0</v>
      </c>
      <c r="X873" t="n">
        <v>0</v>
      </c>
      <c r="Y873" t="n">
        <v>0</v>
      </c>
      <c r="Z873" t="n">
        <v>0</v>
      </c>
      <c r="AA873" t="n">
        <v>0</v>
      </c>
      <c r="AB873" t="n">
        <v>0</v>
      </c>
      <c r="AC873" t="n">
        <v>0</v>
      </c>
      <c r="AD873" t="n">
        <v>0</v>
      </c>
      <c r="AE873" t="n">
        <v>1</v>
      </c>
      <c r="AF873" t="n">
        <v>0</v>
      </c>
      <c r="AG873" t="n">
        <v>1</v>
      </c>
      <c r="AH873" t="n">
        <v>1</v>
      </c>
      <c r="AI873" t="n">
        <v>0</v>
      </c>
      <c r="AJ873" t="n">
        <v>0</v>
      </c>
      <c r="AK873" t="n">
        <v>0</v>
      </c>
      <c r="AL873" t="n">
        <v>0</v>
      </c>
      <c r="AM873" t="n">
        <v>0</v>
      </c>
      <c r="AN873" t="n">
        <v>0</v>
      </c>
      <c r="AO873" t="n">
        <v>0</v>
      </c>
      <c r="AP873" t="n">
        <v>0</v>
      </c>
      <c r="AQ873" t="n">
        <v>0</v>
      </c>
      <c r="AR873" t="n">
        <v>1</v>
      </c>
      <c r="AS873" t="n">
        <v>0</v>
      </c>
      <c r="AT873" t="n">
        <v>0</v>
      </c>
      <c r="AU873" s="63" t="n">
        <v>29</v>
      </c>
      <c r="AV873" s="64">
        <f>IFERROR(INDEX($B873:$AT873,1,'번호선택_참고표'!$C$55),0)+IFERROR(INDEX($B873:$AT873,1,'번호선택_참고표'!$D$55),0)+IFERROR(INDEX($B873:$AT873,1,'번호선택_참고표'!$E$55),0)+IFERROR(INDEX($B873:$AT873,1,'번호선택_참고표'!$F$55),0)+IFERROR(INDEX($B873:$AT873,1,'번호선택_참고표'!$G$55),0)+IFERROR(INDEX($B873:$AT873,1,'번호선택_참고표'!$H$55),0)</f>
        <v/>
      </c>
      <c r="AW873" s="64">
        <f>IF(OR('번호선택_참고표'!$C$55=$AU873,'번호선택_참고표'!$D$55=$AU873,'번호선택_참고표'!$E$55=$AU873,'번호선택_참고표'!$F$55=$AU873,'번호선택_참고표'!$G$55=$AU873,'번호선택_참고표'!$H$55=$AU873),1,0)</f>
        <v/>
      </c>
      <c r="AX873" s="64">
        <f>IF(AV873=6,6,IF(AND(AV873=5,AW873=1),5,IF(AND(AV873=5,AW873=0),4,IF(AV873=4,3,IF(AV873=3,2,0)))))</f>
        <v/>
      </c>
      <c r="AY873" s="64">
        <f>IF(AV873=6,"1등",IF(AND(AV873=5,AW873=1),"2등",IF(AND(AV873=5,AW873=0),"3등",IF(AV873=4,"4등",IF(AV873=3,"5등","-")))))</f>
        <v/>
      </c>
      <c r="AZ873" s="64">
        <f>AV873*10000+AW873*1000+ROW()</f>
        <v/>
      </c>
      <c r="BB873" s="63" t="inlineStr">
        <is>
          <t>2 4 30 32 33 43</t>
        </is>
      </c>
    </row>
    <row r="874">
      <c r="A874" s="64" t="n">
        <v>873</v>
      </c>
      <c r="B874" t="n">
        <v>0</v>
      </c>
      <c r="C874" t="n">
        <v>0</v>
      </c>
      <c r="D874" t="n">
        <v>1</v>
      </c>
      <c r="E874" t="n">
        <v>0</v>
      </c>
      <c r="F874" t="n">
        <v>1</v>
      </c>
      <c r="G874" t="n">
        <v>0</v>
      </c>
      <c r="H874" t="n">
        <v>0</v>
      </c>
      <c r="I874" t="n">
        <v>0</v>
      </c>
      <c r="J874" t="n">
        <v>0</v>
      </c>
      <c r="K874" t="n">
        <v>0</v>
      </c>
      <c r="L874" t="n">
        <v>0</v>
      </c>
      <c r="M874" t="n">
        <v>1</v>
      </c>
      <c r="N874" t="n">
        <v>1</v>
      </c>
      <c r="O874" t="n">
        <v>0</v>
      </c>
      <c r="P874" t="n">
        <v>0</v>
      </c>
      <c r="Q874" t="n">
        <v>0</v>
      </c>
      <c r="R874" t="n">
        <v>0</v>
      </c>
      <c r="S874" t="n">
        <v>0</v>
      </c>
      <c r="T874" t="n">
        <v>0</v>
      </c>
      <c r="U874" t="n">
        <v>0</v>
      </c>
      <c r="V874" t="n">
        <v>0</v>
      </c>
      <c r="W874" t="n">
        <v>0</v>
      </c>
      <c r="X874" t="n">
        <v>0</v>
      </c>
      <c r="Y874" t="n">
        <v>0</v>
      </c>
      <c r="Z874" t="n">
        <v>0</v>
      </c>
      <c r="AA874" t="n">
        <v>0</v>
      </c>
      <c r="AB874" t="n">
        <v>0</v>
      </c>
      <c r="AC874" t="n">
        <v>0</v>
      </c>
      <c r="AD874" t="n">
        <v>0</v>
      </c>
      <c r="AE874" t="n">
        <v>0</v>
      </c>
      <c r="AF874" t="n">
        <v>0</v>
      </c>
      <c r="AG874" t="n">
        <v>0</v>
      </c>
      <c r="AH874" t="n">
        <v>1</v>
      </c>
      <c r="AI874" t="n">
        <v>0</v>
      </c>
      <c r="AJ874" t="n">
        <v>0</v>
      </c>
      <c r="AK874" t="n">
        <v>0</v>
      </c>
      <c r="AL874" t="n">
        <v>0</v>
      </c>
      <c r="AM874" t="n">
        <v>0</v>
      </c>
      <c r="AN874" t="n">
        <v>1</v>
      </c>
      <c r="AO874" t="n">
        <v>0</v>
      </c>
      <c r="AP874" t="n">
        <v>0</v>
      </c>
      <c r="AQ874" t="n">
        <v>0</v>
      </c>
      <c r="AR874" t="n">
        <v>0</v>
      </c>
      <c r="AS874" t="n">
        <v>0</v>
      </c>
      <c r="AT874" t="n">
        <v>0</v>
      </c>
      <c r="AU874" s="63" t="n">
        <v>38</v>
      </c>
      <c r="AV874" s="64">
        <f>IFERROR(INDEX($B874:$AT874,1,'번호선택_참고표'!$C$55),0)+IFERROR(INDEX($B874:$AT874,1,'번호선택_참고표'!$D$55),0)+IFERROR(INDEX($B874:$AT874,1,'번호선택_참고표'!$E$55),0)+IFERROR(INDEX($B874:$AT874,1,'번호선택_참고표'!$F$55),0)+IFERROR(INDEX($B874:$AT874,1,'번호선택_참고표'!$G$55),0)+IFERROR(INDEX($B874:$AT874,1,'번호선택_참고표'!$H$55),0)</f>
        <v/>
      </c>
      <c r="AW874" s="64">
        <f>IF(OR('번호선택_참고표'!$C$55=$AU874,'번호선택_참고표'!$D$55=$AU874,'번호선택_참고표'!$E$55=$AU874,'번호선택_참고표'!$F$55=$AU874,'번호선택_참고표'!$G$55=$AU874,'번호선택_참고표'!$H$55=$AU874),1,0)</f>
        <v/>
      </c>
      <c r="AX874" s="64">
        <f>IF(AV874=6,6,IF(AND(AV874=5,AW874=1),5,IF(AND(AV874=5,AW874=0),4,IF(AV874=4,3,IF(AV874=3,2,0)))))</f>
        <v/>
      </c>
      <c r="AY874" s="64">
        <f>IF(AV874=6,"1등",IF(AND(AV874=5,AW874=1),"2등",IF(AND(AV874=5,AW874=0),"3등",IF(AV874=4,"4등",IF(AV874=3,"5등","-")))))</f>
        <v/>
      </c>
      <c r="AZ874" s="64">
        <f>AV874*10000+AW874*1000+ROW()</f>
        <v/>
      </c>
      <c r="BB874" s="63" t="inlineStr">
        <is>
          <t>3 5 12 13 33 39</t>
        </is>
      </c>
    </row>
    <row r="875">
      <c r="A875" s="64" t="n">
        <v>874</v>
      </c>
      <c r="B875" t="n">
        <v>1</v>
      </c>
      <c r="C875" t="n">
        <v>0</v>
      </c>
      <c r="D875" t="n">
        <v>0</v>
      </c>
      <c r="E875" t="n">
        <v>0</v>
      </c>
      <c r="F875" t="n">
        <v>0</v>
      </c>
      <c r="G875" t="n">
        <v>0</v>
      </c>
      <c r="H875" t="n">
        <v>0</v>
      </c>
      <c r="I875" t="n">
        <v>0</v>
      </c>
      <c r="J875" t="n">
        <v>0</v>
      </c>
      <c r="K875" t="n">
        <v>0</v>
      </c>
      <c r="L875" t="n">
        <v>0</v>
      </c>
      <c r="M875" t="n">
        <v>0</v>
      </c>
      <c r="N875" t="n">
        <v>0</v>
      </c>
      <c r="O875" t="n">
        <v>0</v>
      </c>
      <c r="P875" t="n">
        <v>1</v>
      </c>
      <c r="Q875" t="n">
        <v>0</v>
      </c>
      <c r="R875" t="n">
        <v>0</v>
      </c>
      <c r="S875" t="n">
        <v>0</v>
      </c>
      <c r="T875" t="n">
        <v>1</v>
      </c>
      <c r="U875" t="n">
        <v>0</v>
      </c>
      <c r="V875" t="n">
        <v>0</v>
      </c>
      <c r="W875" t="n">
        <v>0</v>
      </c>
      <c r="X875" t="n">
        <v>1</v>
      </c>
      <c r="Y875" t="n">
        <v>0</v>
      </c>
      <c r="Z875" t="n">
        <v>0</v>
      </c>
      <c r="AA875" t="n">
        <v>0</v>
      </c>
      <c r="AB875" t="n">
        <v>0</v>
      </c>
      <c r="AC875" t="n">
        <v>1</v>
      </c>
      <c r="AD875" t="n">
        <v>0</v>
      </c>
      <c r="AE875" t="n">
        <v>0</v>
      </c>
      <c r="AF875" t="n">
        <v>0</v>
      </c>
      <c r="AG875" t="n">
        <v>0</v>
      </c>
      <c r="AH875" t="n">
        <v>0</v>
      </c>
      <c r="AI875" t="n">
        <v>0</v>
      </c>
      <c r="AJ875" t="n">
        <v>0</v>
      </c>
      <c r="AK875" t="n">
        <v>0</v>
      </c>
      <c r="AL875" t="n">
        <v>0</v>
      </c>
      <c r="AM875" t="n">
        <v>0</v>
      </c>
      <c r="AN875" t="n">
        <v>0</v>
      </c>
      <c r="AO875" t="n">
        <v>0</v>
      </c>
      <c r="AP875" t="n">
        <v>0</v>
      </c>
      <c r="AQ875" t="n">
        <v>1</v>
      </c>
      <c r="AR875" t="n">
        <v>0</v>
      </c>
      <c r="AS875" t="n">
        <v>0</v>
      </c>
      <c r="AT875" t="n">
        <v>0</v>
      </c>
      <c r="AU875" s="63" t="n">
        <v>32</v>
      </c>
      <c r="AV875" s="64">
        <f>IFERROR(INDEX($B875:$AT875,1,'번호선택_참고표'!$C$55),0)+IFERROR(INDEX($B875:$AT875,1,'번호선택_참고표'!$D$55),0)+IFERROR(INDEX($B875:$AT875,1,'번호선택_참고표'!$E$55),0)+IFERROR(INDEX($B875:$AT875,1,'번호선택_참고표'!$F$55),0)+IFERROR(INDEX($B875:$AT875,1,'번호선택_참고표'!$G$55),0)+IFERROR(INDEX($B875:$AT875,1,'번호선택_참고표'!$H$55),0)</f>
        <v/>
      </c>
      <c r="AW875" s="64">
        <f>IF(OR('번호선택_참고표'!$C$55=$AU875,'번호선택_참고표'!$D$55=$AU875,'번호선택_참고표'!$E$55=$AU875,'번호선택_참고표'!$F$55=$AU875,'번호선택_참고표'!$G$55=$AU875,'번호선택_참고표'!$H$55=$AU875),1,0)</f>
        <v/>
      </c>
      <c r="AX875" s="64">
        <f>IF(AV875=6,6,IF(AND(AV875=5,AW875=1),5,IF(AND(AV875=5,AW875=0),4,IF(AV875=4,3,IF(AV875=3,2,0)))))</f>
        <v/>
      </c>
      <c r="AY875" s="64">
        <f>IF(AV875=6,"1등",IF(AND(AV875=5,AW875=1),"2등",IF(AND(AV875=5,AW875=0),"3등",IF(AV875=4,"4등",IF(AV875=3,"5등","-")))))</f>
        <v/>
      </c>
      <c r="AZ875" s="64">
        <f>AV875*10000+AW875*1000+ROW()</f>
        <v/>
      </c>
      <c r="BB875" s="63" t="inlineStr">
        <is>
          <t>1 15 19 23 28 42</t>
        </is>
      </c>
    </row>
    <row r="876">
      <c r="A876" s="64" t="n">
        <v>875</v>
      </c>
      <c r="B876" t="n">
        <v>0</v>
      </c>
      <c r="C876" t="n">
        <v>0</v>
      </c>
      <c r="D876" t="n">
        <v>0</v>
      </c>
      <c r="E876" t="n">
        <v>0</v>
      </c>
      <c r="F876" t="n">
        <v>0</v>
      </c>
      <c r="G876" t="n">
        <v>0</v>
      </c>
      <c r="H876" t="n">
        <v>0</v>
      </c>
      <c r="I876" t="n">
        <v>0</v>
      </c>
      <c r="J876" t="n">
        <v>0</v>
      </c>
      <c r="K876" t="n">
        <v>0</v>
      </c>
      <c r="L876" t="n">
        <v>0</v>
      </c>
      <c r="M876" t="n">
        <v>0</v>
      </c>
      <c r="N876" t="n">
        <v>0</v>
      </c>
      <c r="O876" t="n">
        <v>0</v>
      </c>
      <c r="P876" t="n">
        <v>0</v>
      </c>
      <c r="Q876" t="n">
        <v>0</v>
      </c>
      <c r="R876" t="n">
        <v>0</v>
      </c>
      <c r="S876" t="n">
        <v>0</v>
      </c>
      <c r="T876" t="n">
        <v>1</v>
      </c>
      <c r="U876" t="n">
        <v>0</v>
      </c>
      <c r="V876" t="n">
        <v>0</v>
      </c>
      <c r="W876" t="n">
        <v>1</v>
      </c>
      <c r="X876" t="n">
        <v>0</v>
      </c>
      <c r="Y876" t="n">
        <v>0</v>
      </c>
      <c r="Z876" t="n">
        <v>0</v>
      </c>
      <c r="AA876" t="n">
        <v>0</v>
      </c>
      <c r="AB876" t="n">
        <v>0</v>
      </c>
      <c r="AC876" t="n">
        <v>0</v>
      </c>
      <c r="AD876" t="n">
        <v>0</v>
      </c>
      <c r="AE876" t="n">
        <v>1</v>
      </c>
      <c r="AF876" t="n">
        <v>0</v>
      </c>
      <c r="AG876" t="n">
        <v>0</v>
      </c>
      <c r="AH876" t="n">
        <v>0</v>
      </c>
      <c r="AI876" t="n">
        <v>1</v>
      </c>
      <c r="AJ876" t="n">
        <v>0</v>
      </c>
      <c r="AK876" t="n">
        <v>0</v>
      </c>
      <c r="AL876" t="n">
        <v>0</v>
      </c>
      <c r="AM876" t="n">
        <v>0</v>
      </c>
      <c r="AN876" t="n">
        <v>1</v>
      </c>
      <c r="AO876" t="n">
        <v>0</v>
      </c>
      <c r="AP876" t="n">
        <v>0</v>
      </c>
      <c r="AQ876" t="n">
        <v>0</v>
      </c>
      <c r="AR876" t="n">
        <v>0</v>
      </c>
      <c r="AS876" t="n">
        <v>1</v>
      </c>
      <c r="AT876" t="n">
        <v>0</v>
      </c>
      <c r="AU876" s="63" t="n">
        <v>36</v>
      </c>
      <c r="AV876" s="64">
        <f>IFERROR(INDEX($B876:$AT876,1,'번호선택_참고표'!$C$55),0)+IFERROR(INDEX($B876:$AT876,1,'번호선택_참고표'!$D$55),0)+IFERROR(INDEX($B876:$AT876,1,'번호선택_참고표'!$E$55),0)+IFERROR(INDEX($B876:$AT876,1,'번호선택_참고표'!$F$55),0)+IFERROR(INDEX($B876:$AT876,1,'번호선택_참고표'!$G$55),0)+IFERROR(INDEX($B876:$AT876,1,'번호선택_참고표'!$H$55),0)</f>
        <v/>
      </c>
      <c r="AW876" s="64">
        <f>IF(OR('번호선택_참고표'!$C$55=$AU876,'번호선택_참고표'!$D$55=$AU876,'번호선택_참고표'!$E$55=$AU876,'번호선택_참고표'!$F$55=$AU876,'번호선택_참고표'!$G$55=$AU876,'번호선택_참고표'!$H$55=$AU876),1,0)</f>
        <v/>
      </c>
      <c r="AX876" s="64">
        <f>IF(AV876=6,6,IF(AND(AV876=5,AW876=1),5,IF(AND(AV876=5,AW876=0),4,IF(AV876=4,3,IF(AV876=3,2,0)))))</f>
        <v/>
      </c>
      <c r="AY876" s="64">
        <f>IF(AV876=6,"1등",IF(AND(AV876=5,AW876=1),"2등",IF(AND(AV876=5,AW876=0),"3등",IF(AV876=4,"4등",IF(AV876=3,"5등","-")))))</f>
        <v/>
      </c>
      <c r="AZ876" s="64">
        <f>AV876*10000+AW876*1000+ROW()</f>
        <v/>
      </c>
      <c r="BB876" s="63" t="inlineStr">
        <is>
          <t>19 22 30 34 39 44</t>
        </is>
      </c>
    </row>
    <row r="877">
      <c r="A877" s="64" t="n">
        <v>876</v>
      </c>
      <c r="B877" t="n">
        <v>0</v>
      </c>
      <c r="C877" t="n">
        <v>0</v>
      </c>
      <c r="D877" t="n">
        <v>0</v>
      </c>
      <c r="E877" t="n">
        <v>0</v>
      </c>
      <c r="F877" t="n">
        <v>1</v>
      </c>
      <c r="G877" t="n">
        <v>0</v>
      </c>
      <c r="H877" t="n">
        <v>0</v>
      </c>
      <c r="I877" t="n">
        <v>0</v>
      </c>
      <c r="J877" t="n">
        <v>0</v>
      </c>
      <c r="K877" t="n">
        <v>0</v>
      </c>
      <c r="L877" t="n">
        <v>0</v>
      </c>
      <c r="M877" t="n">
        <v>0</v>
      </c>
      <c r="N877" t="n">
        <v>0</v>
      </c>
      <c r="O877" t="n">
        <v>0</v>
      </c>
      <c r="P877" t="n">
        <v>0</v>
      </c>
      <c r="Q877" t="n">
        <v>1</v>
      </c>
      <c r="R877" t="n">
        <v>0</v>
      </c>
      <c r="S877" t="n">
        <v>0</v>
      </c>
      <c r="T877" t="n">
        <v>0</v>
      </c>
      <c r="U877" t="n">
        <v>0</v>
      </c>
      <c r="V877" t="n">
        <v>1</v>
      </c>
      <c r="W877" t="n">
        <v>0</v>
      </c>
      <c r="X877" t="n">
        <v>0</v>
      </c>
      <c r="Y877" t="n">
        <v>0</v>
      </c>
      <c r="Z877" t="n">
        <v>0</v>
      </c>
      <c r="AA877" t="n">
        <v>1</v>
      </c>
      <c r="AB877" t="n">
        <v>0</v>
      </c>
      <c r="AC877" t="n">
        <v>0</v>
      </c>
      <c r="AD877" t="n">
        <v>0</v>
      </c>
      <c r="AE877" t="n">
        <v>0</v>
      </c>
      <c r="AF877" t="n">
        <v>0</v>
      </c>
      <c r="AG877" t="n">
        <v>0</v>
      </c>
      <c r="AH877" t="n">
        <v>0</v>
      </c>
      <c r="AI877" t="n">
        <v>1</v>
      </c>
      <c r="AJ877" t="n">
        <v>0</v>
      </c>
      <c r="AK877" t="n">
        <v>0</v>
      </c>
      <c r="AL877" t="n">
        <v>0</v>
      </c>
      <c r="AM877" t="n">
        <v>0</v>
      </c>
      <c r="AN877" t="n">
        <v>0</v>
      </c>
      <c r="AO877" t="n">
        <v>0</v>
      </c>
      <c r="AP877" t="n">
        <v>0</v>
      </c>
      <c r="AQ877" t="n">
        <v>1</v>
      </c>
      <c r="AR877" t="n">
        <v>0</v>
      </c>
      <c r="AS877" t="n">
        <v>0</v>
      </c>
      <c r="AT877" t="n">
        <v>0</v>
      </c>
      <c r="AU877" s="63" t="n">
        <v>24</v>
      </c>
      <c r="AV877" s="64">
        <f>IFERROR(INDEX($B877:$AT877,1,'번호선택_참고표'!$C$55),0)+IFERROR(INDEX($B877:$AT877,1,'번호선택_참고표'!$D$55),0)+IFERROR(INDEX($B877:$AT877,1,'번호선택_참고표'!$E$55),0)+IFERROR(INDEX($B877:$AT877,1,'번호선택_참고표'!$F$55),0)+IFERROR(INDEX($B877:$AT877,1,'번호선택_참고표'!$G$55),0)+IFERROR(INDEX($B877:$AT877,1,'번호선택_참고표'!$H$55),0)</f>
        <v/>
      </c>
      <c r="AW877" s="64">
        <f>IF(OR('번호선택_참고표'!$C$55=$AU877,'번호선택_참고표'!$D$55=$AU877,'번호선택_참고표'!$E$55=$AU877,'번호선택_참고표'!$F$55=$AU877,'번호선택_참고표'!$G$55=$AU877,'번호선택_참고표'!$H$55=$AU877),1,0)</f>
        <v/>
      </c>
      <c r="AX877" s="64">
        <f>IF(AV877=6,6,IF(AND(AV877=5,AW877=1),5,IF(AND(AV877=5,AW877=0),4,IF(AV877=4,3,IF(AV877=3,2,0)))))</f>
        <v/>
      </c>
      <c r="AY877" s="64">
        <f>IF(AV877=6,"1등",IF(AND(AV877=5,AW877=1),"2등",IF(AND(AV877=5,AW877=0),"3등",IF(AV877=4,"4등",IF(AV877=3,"5등","-")))))</f>
        <v/>
      </c>
      <c r="AZ877" s="64">
        <f>AV877*10000+AW877*1000+ROW()</f>
        <v/>
      </c>
      <c r="BB877" s="63" t="inlineStr">
        <is>
          <t>5 16 21 26 34 42</t>
        </is>
      </c>
    </row>
    <row r="878">
      <c r="A878" s="64" t="n">
        <v>877</v>
      </c>
      <c r="B878" t="n">
        <v>0</v>
      </c>
      <c r="C878" t="n">
        <v>0</v>
      </c>
      <c r="D878" t="n">
        <v>0</v>
      </c>
      <c r="E878" t="n">
        <v>0</v>
      </c>
      <c r="F878" t="n">
        <v>1</v>
      </c>
      <c r="G878" t="n">
        <v>0</v>
      </c>
      <c r="H878" t="n">
        <v>0</v>
      </c>
      <c r="I878" t="n">
        <v>0</v>
      </c>
      <c r="J878" t="n">
        <v>0</v>
      </c>
      <c r="K878" t="n">
        <v>0</v>
      </c>
      <c r="L878" t="n">
        <v>0</v>
      </c>
      <c r="M878" t="n">
        <v>0</v>
      </c>
      <c r="N878" t="n">
        <v>0</v>
      </c>
      <c r="O878" t="n">
        <v>0</v>
      </c>
      <c r="P878" t="n">
        <v>0</v>
      </c>
      <c r="Q878" t="n">
        <v>0</v>
      </c>
      <c r="R878" t="n">
        <v>1</v>
      </c>
      <c r="S878" t="n">
        <v>1</v>
      </c>
      <c r="T878" t="n">
        <v>0</v>
      </c>
      <c r="U878" t="n">
        <v>0</v>
      </c>
      <c r="V878" t="n">
        <v>0</v>
      </c>
      <c r="W878" t="n">
        <v>1</v>
      </c>
      <c r="X878" t="n">
        <v>1</v>
      </c>
      <c r="Y878" t="n">
        <v>0</v>
      </c>
      <c r="Z878" t="n">
        <v>0</v>
      </c>
      <c r="AA878" t="n">
        <v>0</v>
      </c>
      <c r="AB878" t="n">
        <v>0</v>
      </c>
      <c r="AC878" t="n">
        <v>0</v>
      </c>
      <c r="AD878" t="n">
        <v>0</v>
      </c>
      <c r="AE878" t="n">
        <v>0</v>
      </c>
      <c r="AF878" t="n">
        <v>0</v>
      </c>
      <c r="AG878" t="n">
        <v>0</v>
      </c>
      <c r="AH878" t="n">
        <v>0</v>
      </c>
      <c r="AI878" t="n">
        <v>0</v>
      </c>
      <c r="AJ878" t="n">
        <v>0</v>
      </c>
      <c r="AK878" t="n">
        <v>0</v>
      </c>
      <c r="AL878" t="n">
        <v>0</v>
      </c>
      <c r="AM878" t="n">
        <v>0</v>
      </c>
      <c r="AN878" t="n">
        <v>0</v>
      </c>
      <c r="AO878" t="n">
        <v>0</v>
      </c>
      <c r="AP878" t="n">
        <v>0</v>
      </c>
      <c r="AQ878" t="n">
        <v>0</v>
      </c>
      <c r="AR878" t="n">
        <v>1</v>
      </c>
      <c r="AS878" t="n">
        <v>0</v>
      </c>
      <c r="AT878" t="n">
        <v>0</v>
      </c>
      <c r="AU878" s="63" t="n">
        <v>12</v>
      </c>
      <c r="AV878" s="64">
        <f>IFERROR(INDEX($B878:$AT878,1,'번호선택_참고표'!$C$55),0)+IFERROR(INDEX($B878:$AT878,1,'번호선택_참고표'!$D$55),0)+IFERROR(INDEX($B878:$AT878,1,'번호선택_참고표'!$E$55),0)+IFERROR(INDEX($B878:$AT878,1,'번호선택_참고표'!$F$55),0)+IFERROR(INDEX($B878:$AT878,1,'번호선택_참고표'!$G$55),0)+IFERROR(INDEX($B878:$AT878,1,'번호선택_참고표'!$H$55),0)</f>
        <v/>
      </c>
      <c r="AW878" s="64">
        <f>IF(OR('번호선택_참고표'!$C$55=$AU878,'번호선택_참고표'!$D$55=$AU878,'번호선택_참고표'!$E$55=$AU878,'번호선택_참고표'!$F$55=$AU878,'번호선택_참고표'!$G$55=$AU878,'번호선택_참고표'!$H$55=$AU878),1,0)</f>
        <v/>
      </c>
      <c r="AX878" s="64">
        <f>IF(AV878=6,6,IF(AND(AV878=5,AW878=1),5,IF(AND(AV878=5,AW878=0),4,IF(AV878=4,3,IF(AV878=3,2,0)))))</f>
        <v/>
      </c>
      <c r="AY878" s="64">
        <f>IF(AV878=6,"1등",IF(AND(AV878=5,AW878=1),"2등",IF(AND(AV878=5,AW878=0),"3등",IF(AV878=4,"4등",IF(AV878=3,"5등","-")))))</f>
        <v/>
      </c>
      <c r="AZ878" s="64">
        <f>AV878*10000+AW878*1000+ROW()</f>
        <v/>
      </c>
      <c r="BB878" s="63" t="inlineStr">
        <is>
          <t>5 17 18 22 23 43</t>
        </is>
      </c>
    </row>
    <row r="879">
      <c r="A879" s="64" t="n">
        <v>878</v>
      </c>
      <c r="B879" t="n">
        <v>0</v>
      </c>
      <c r="C879" t="n">
        <v>1</v>
      </c>
      <c r="D879" t="n">
        <v>0</v>
      </c>
      <c r="E879" t="n">
        <v>0</v>
      </c>
      <c r="F879" t="n">
        <v>0</v>
      </c>
      <c r="G879" t="n">
        <v>1</v>
      </c>
      <c r="H879" t="n">
        <v>0</v>
      </c>
      <c r="I879" t="n">
        <v>0</v>
      </c>
      <c r="J879" t="n">
        <v>0</v>
      </c>
      <c r="K879" t="n">
        <v>0</v>
      </c>
      <c r="L879" t="n">
        <v>1</v>
      </c>
      <c r="M879" t="n">
        <v>0</v>
      </c>
      <c r="N879" t="n">
        <v>0</v>
      </c>
      <c r="O879" t="n">
        <v>0</v>
      </c>
      <c r="P879" t="n">
        <v>0</v>
      </c>
      <c r="Q879" t="n">
        <v>1</v>
      </c>
      <c r="R879" t="n">
        <v>0</v>
      </c>
      <c r="S879" t="n">
        <v>0</v>
      </c>
      <c r="T879" t="n">
        <v>0</v>
      </c>
      <c r="U879" t="n">
        <v>0</v>
      </c>
      <c r="V879" t="n">
        <v>0</v>
      </c>
      <c r="W879" t="n">
        <v>0</v>
      </c>
      <c r="X879" t="n">
        <v>0</v>
      </c>
      <c r="Y879" t="n">
        <v>0</v>
      </c>
      <c r="Z879" t="n">
        <v>1</v>
      </c>
      <c r="AA879" t="n">
        <v>0</v>
      </c>
      <c r="AB879" t="n">
        <v>0</v>
      </c>
      <c r="AC879" t="n">
        <v>0</v>
      </c>
      <c r="AD879" t="n">
        <v>0</v>
      </c>
      <c r="AE879" t="n">
        <v>0</v>
      </c>
      <c r="AF879" t="n">
        <v>1</v>
      </c>
      <c r="AG879" t="n">
        <v>0</v>
      </c>
      <c r="AH879" t="n">
        <v>0</v>
      </c>
      <c r="AI879" t="n">
        <v>0</v>
      </c>
      <c r="AJ879" t="n">
        <v>0</v>
      </c>
      <c r="AK879" t="n">
        <v>0</v>
      </c>
      <c r="AL879" t="n">
        <v>0</v>
      </c>
      <c r="AM879" t="n">
        <v>0</v>
      </c>
      <c r="AN879" t="n">
        <v>0</v>
      </c>
      <c r="AO879" t="n">
        <v>0</v>
      </c>
      <c r="AP879" t="n">
        <v>0</v>
      </c>
      <c r="AQ879" t="n">
        <v>0</v>
      </c>
      <c r="AR879" t="n">
        <v>0</v>
      </c>
      <c r="AS879" t="n">
        <v>0</v>
      </c>
      <c r="AT879" t="n">
        <v>0</v>
      </c>
      <c r="AU879" s="63" t="n">
        <v>3</v>
      </c>
      <c r="AV879" s="64">
        <f>IFERROR(INDEX($B879:$AT879,1,'번호선택_참고표'!$C$55),0)+IFERROR(INDEX($B879:$AT879,1,'번호선택_참고표'!$D$55),0)+IFERROR(INDEX($B879:$AT879,1,'번호선택_참고표'!$E$55),0)+IFERROR(INDEX($B879:$AT879,1,'번호선택_참고표'!$F$55),0)+IFERROR(INDEX($B879:$AT879,1,'번호선택_참고표'!$G$55),0)+IFERROR(INDEX($B879:$AT879,1,'번호선택_참고표'!$H$55),0)</f>
        <v/>
      </c>
      <c r="AW879" s="64">
        <f>IF(OR('번호선택_참고표'!$C$55=$AU879,'번호선택_참고표'!$D$55=$AU879,'번호선택_참고표'!$E$55=$AU879,'번호선택_참고표'!$F$55=$AU879,'번호선택_참고표'!$G$55=$AU879,'번호선택_참고표'!$H$55=$AU879),1,0)</f>
        <v/>
      </c>
      <c r="AX879" s="64">
        <f>IF(AV879=6,6,IF(AND(AV879=5,AW879=1),5,IF(AND(AV879=5,AW879=0),4,IF(AV879=4,3,IF(AV879=3,2,0)))))</f>
        <v/>
      </c>
      <c r="AY879" s="64">
        <f>IF(AV879=6,"1등",IF(AND(AV879=5,AW879=1),"2등",IF(AND(AV879=5,AW879=0),"3등",IF(AV879=4,"4등",IF(AV879=3,"5등","-")))))</f>
        <v/>
      </c>
      <c r="AZ879" s="64">
        <f>AV879*10000+AW879*1000+ROW()</f>
        <v/>
      </c>
      <c r="BB879" s="63" t="inlineStr">
        <is>
          <t>2 6 11 16 25 31</t>
        </is>
      </c>
    </row>
    <row r="880">
      <c r="A880" s="64" t="n">
        <v>879</v>
      </c>
      <c r="B880" t="n">
        <v>1</v>
      </c>
      <c r="C880" t="n">
        <v>0</v>
      </c>
      <c r="D880" t="n">
        <v>0</v>
      </c>
      <c r="E880" t="n">
        <v>1</v>
      </c>
      <c r="F880" t="n">
        <v>0</v>
      </c>
      <c r="G880" t="n">
        <v>0</v>
      </c>
      <c r="H880" t="n">
        <v>0</v>
      </c>
      <c r="I880" t="n">
        <v>0</v>
      </c>
      <c r="J880" t="n">
        <v>0</v>
      </c>
      <c r="K880" t="n">
        <v>1</v>
      </c>
      <c r="L880" t="n">
        <v>0</v>
      </c>
      <c r="M880" t="n">
        <v>0</v>
      </c>
      <c r="N880" t="n">
        <v>0</v>
      </c>
      <c r="O880" t="n">
        <v>1</v>
      </c>
      <c r="P880" t="n">
        <v>1</v>
      </c>
      <c r="Q880" t="n">
        <v>0</v>
      </c>
      <c r="R880" t="n">
        <v>0</v>
      </c>
      <c r="S880" t="n">
        <v>0</v>
      </c>
      <c r="T880" t="n">
        <v>0</v>
      </c>
      <c r="U880" t="n">
        <v>0</v>
      </c>
      <c r="V880" t="n">
        <v>0</v>
      </c>
      <c r="W880" t="n">
        <v>0</v>
      </c>
      <c r="X880" t="n">
        <v>0</v>
      </c>
      <c r="Y880" t="n">
        <v>0</v>
      </c>
      <c r="Z880" t="n">
        <v>0</v>
      </c>
      <c r="AA880" t="n">
        <v>0</v>
      </c>
      <c r="AB880" t="n">
        <v>0</v>
      </c>
      <c r="AC880" t="n">
        <v>0</v>
      </c>
      <c r="AD880" t="n">
        <v>0</v>
      </c>
      <c r="AE880" t="n">
        <v>0</v>
      </c>
      <c r="AF880" t="n">
        <v>0</v>
      </c>
      <c r="AG880" t="n">
        <v>0</v>
      </c>
      <c r="AH880" t="n">
        <v>0</v>
      </c>
      <c r="AI880" t="n">
        <v>0</v>
      </c>
      <c r="AJ880" t="n">
        <v>1</v>
      </c>
      <c r="AK880" t="n">
        <v>0</v>
      </c>
      <c r="AL880" t="n">
        <v>0</v>
      </c>
      <c r="AM880" t="n">
        <v>0</v>
      </c>
      <c r="AN880" t="n">
        <v>0</v>
      </c>
      <c r="AO880" t="n">
        <v>0</v>
      </c>
      <c r="AP880" t="n">
        <v>0</v>
      </c>
      <c r="AQ880" t="n">
        <v>0</v>
      </c>
      <c r="AR880" t="n">
        <v>0</v>
      </c>
      <c r="AS880" t="n">
        <v>0</v>
      </c>
      <c r="AT880" t="n">
        <v>0</v>
      </c>
      <c r="AU880" s="63" t="n">
        <v>20</v>
      </c>
      <c r="AV880" s="64">
        <f>IFERROR(INDEX($B880:$AT880,1,'번호선택_참고표'!$C$55),0)+IFERROR(INDEX($B880:$AT880,1,'번호선택_참고표'!$D$55),0)+IFERROR(INDEX($B880:$AT880,1,'번호선택_참고표'!$E$55),0)+IFERROR(INDEX($B880:$AT880,1,'번호선택_참고표'!$F$55),0)+IFERROR(INDEX($B880:$AT880,1,'번호선택_참고표'!$G$55),0)+IFERROR(INDEX($B880:$AT880,1,'번호선택_참고표'!$H$55),0)</f>
        <v/>
      </c>
      <c r="AW880" s="64">
        <f>IF(OR('번호선택_참고표'!$C$55=$AU880,'번호선택_참고표'!$D$55=$AU880,'번호선택_참고표'!$E$55=$AU880,'번호선택_참고표'!$F$55=$AU880,'번호선택_참고표'!$G$55=$AU880,'번호선택_참고표'!$H$55=$AU880),1,0)</f>
        <v/>
      </c>
      <c r="AX880" s="64">
        <f>IF(AV880=6,6,IF(AND(AV880=5,AW880=1),5,IF(AND(AV880=5,AW880=0),4,IF(AV880=4,3,IF(AV880=3,2,0)))))</f>
        <v/>
      </c>
      <c r="AY880" s="64">
        <f>IF(AV880=6,"1등",IF(AND(AV880=5,AW880=1),"2등",IF(AND(AV880=5,AW880=0),"3등",IF(AV880=4,"4등",IF(AV880=3,"5등","-")))))</f>
        <v/>
      </c>
      <c r="AZ880" s="64">
        <f>AV880*10000+AW880*1000+ROW()</f>
        <v/>
      </c>
      <c r="BB880" s="63" t="inlineStr">
        <is>
          <t>1 4 10 14 15 35</t>
        </is>
      </c>
    </row>
    <row r="881">
      <c r="A881" s="64" t="n">
        <v>880</v>
      </c>
      <c r="B881" t="n">
        <v>0</v>
      </c>
      <c r="C881" t="n">
        <v>0</v>
      </c>
      <c r="D881" t="n">
        <v>0</v>
      </c>
      <c r="E881" t="n">
        <v>0</v>
      </c>
      <c r="F881" t="n">
        <v>0</v>
      </c>
      <c r="G881" t="n">
        <v>0</v>
      </c>
      <c r="H881" t="n">
        <v>1</v>
      </c>
      <c r="I881" t="n">
        <v>0</v>
      </c>
      <c r="J881" t="n">
        <v>0</v>
      </c>
      <c r="K881" t="n">
        <v>0</v>
      </c>
      <c r="L881" t="n">
        <v>0</v>
      </c>
      <c r="M881" t="n">
        <v>0</v>
      </c>
      <c r="N881" t="n">
        <v>0</v>
      </c>
      <c r="O881" t="n">
        <v>0</v>
      </c>
      <c r="P881" t="n">
        <v>0</v>
      </c>
      <c r="Q881" t="n">
        <v>0</v>
      </c>
      <c r="R881" t="n">
        <v>1</v>
      </c>
      <c r="S881" t="n">
        <v>0</v>
      </c>
      <c r="T881" t="n">
        <v>1</v>
      </c>
      <c r="U881" t="n">
        <v>0</v>
      </c>
      <c r="V881" t="n">
        <v>0</v>
      </c>
      <c r="W881" t="n">
        <v>0</v>
      </c>
      <c r="X881" t="n">
        <v>1</v>
      </c>
      <c r="Y881" t="n">
        <v>1</v>
      </c>
      <c r="Z881" t="n">
        <v>0</v>
      </c>
      <c r="AA881" t="n">
        <v>0</v>
      </c>
      <c r="AB881" t="n">
        <v>0</v>
      </c>
      <c r="AC881" t="n">
        <v>0</v>
      </c>
      <c r="AD881" t="n">
        <v>0</v>
      </c>
      <c r="AE881" t="n">
        <v>0</v>
      </c>
      <c r="AF881" t="n">
        <v>0</v>
      </c>
      <c r="AG881" t="n">
        <v>0</v>
      </c>
      <c r="AH881" t="n">
        <v>0</v>
      </c>
      <c r="AI881" t="n">
        <v>0</v>
      </c>
      <c r="AJ881" t="n">
        <v>0</v>
      </c>
      <c r="AK881" t="n">
        <v>0</v>
      </c>
      <c r="AL881" t="n">
        <v>0</v>
      </c>
      <c r="AM881" t="n">
        <v>0</v>
      </c>
      <c r="AN881" t="n">
        <v>0</v>
      </c>
      <c r="AO881" t="n">
        <v>0</v>
      </c>
      <c r="AP881" t="n">
        <v>0</v>
      </c>
      <c r="AQ881" t="n">
        <v>0</v>
      </c>
      <c r="AR881" t="n">
        <v>0</v>
      </c>
      <c r="AS881" t="n">
        <v>0</v>
      </c>
      <c r="AT881" t="n">
        <v>1</v>
      </c>
      <c r="AU881" s="63" t="n">
        <v>38</v>
      </c>
      <c r="AV881" s="64">
        <f>IFERROR(INDEX($B881:$AT881,1,'번호선택_참고표'!$C$55),0)+IFERROR(INDEX($B881:$AT881,1,'번호선택_참고표'!$D$55),0)+IFERROR(INDEX($B881:$AT881,1,'번호선택_참고표'!$E$55),0)+IFERROR(INDEX($B881:$AT881,1,'번호선택_참고표'!$F$55),0)+IFERROR(INDEX($B881:$AT881,1,'번호선택_참고표'!$G$55),0)+IFERROR(INDEX($B881:$AT881,1,'번호선택_참고표'!$H$55),0)</f>
        <v/>
      </c>
      <c r="AW881" s="64">
        <f>IF(OR('번호선택_참고표'!$C$55=$AU881,'번호선택_참고표'!$D$55=$AU881,'번호선택_참고표'!$E$55=$AU881,'번호선택_참고표'!$F$55=$AU881,'번호선택_참고표'!$G$55=$AU881,'번호선택_참고표'!$H$55=$AU881),1,0)</f>
        <v/>
      </c>
      <c r="AX881" s="64">
        <f>IF(AV881=6,6,IF(AND(AV881=5,AW881=1),5,IF(AND(AV881=5,AW881=0),4,IF(AV881=4,3,IF(AV881=3,2,0)))))</f>
        <v/>
      </c>
      <c r="AY881" s="64">
        <f>IF(AV881=6,"1등",IF(AND(AV881=5,AW881=1),"2등",IF(AND(AV881=5,AW881=0),"3등",IF(AV881=4,"4등",IF(AV881=3,"5등","-")))))</f>
        <v/>
      </c>
      <c r="AZ881" s="64">
        <f>AV881*10000+AW881*1000+ROW()</f>
        <v/>
      </c>
      <c r="BB881" s="63" t="inlineStr">
        <is>
          <t>7 17 19 23 24 45</t>
        </is>
      </c>
    </row>
    <row r="882">
      <c r="A882" s="64" t="n">
        <v>881</v>
      </c>
      <c r="B882" t="n">
        <v>0</v>
      </c>
      <c r="C882" t="n">
        <v>0</v>
      </c>
      <c r="D882" t="n">
        <v>0</v>
      </c>
      <c r="E882" t="n">
        <v>1</v>
      </c>
      <c r="F882" t="n">
        <v>0</v>
      </c>
      <c r="G882" t="n">
        <v>0</v>
      </c>
      <c r="H882" t="n">
        <v>0</v>
      </c>
      <c r="I882" t="n">
        <v>0</v>
      </c>
      <c r="J882" t="n">
        <v>0</v>
      </c>
      <c r="K882" t="n">
        <v>0</v>
      </c>
      <c r="L882" t="n">
        <v>0</v>
      </c>
      <c r="M882" t="n">
        <v>0</v>
      </c>
      <c r="N882" t="n">
        <v>0</v>
      </c>
      <c r="O882" t="n">
        <v>0</v>
      </c>
      <c r="P882" t="n">
        <v>0</v>
      </c>
      <c r="Q882" t="n">
        <v>0</v>
      </c>
      <c r="R882" t="n">
        <v>0</v>
      </c>
      <c r="S882" t="n">
        <v>1</v>
      </c>
      <c r="T882" t="n">
        <v>0</v>
      </c>
      <c r="U882" t="n">
        <v>1</v>
      </c>
      <c r="V882" t="n">
        <v>0</v>
      </c>
      <c r="W882" t="n">
        <v>0</v>
      </c>
      <c r="X882" t="n">
        <v>0</v>
      </c>
      <c r="Y882" t="n">
        <v>0</v>
      </c>
      <c r="Z882" t="n">
        <v>0</v>
      </c>
      <c r="AA882" t="n">
        <v>1</v>
      </c>
      <c r="AB882" t="n">
        <v>1</v>
      </c>
      <c r="AC882" t="n">
        <v>0</v>
      </c>
      <c r="AD882" t="n">
        <v>0</v>
      </c>
      <c r="AE882" t="n">
        <v>0</v>
      </c>
      <c r="AF882" t="n">
        <v>0</v>
      </c>
      <c r="AG882" t="n">
        <v>1</v>
      </c>
      <c r="AH882" t="n">
        <v>0</v>
      </c>
      <c r="AI882" t="n">
        <v>0</v>
      </c>
      <c r="AJ882" t="n">
        <v>0</v>
      </c>
      <c r="AK882" t="n">
        <v>0</v>
      </c>
      <c r="AL882" t="n">
        <v>0</v>
      </c>
      <c r="AM882" t="n">
        <v>0</v>
      </c>
      <c r="AN882" t="n">
        <v>0</v>
      </c>
      <c r="AO882" t="n">
        <v>0</v>
      </c>
      <c r="AP882" t="n">
        <v>0</v>
      </c>
      <c r="AQ882" t="n">
        <v>0</v>
      </c>
      <c r="AR882" t="n">
        <v>0</v>
      </c>
      <c r="AS882" t="n">
        <v>0</v>
      </c>
      <c r="AT882" t="n">
        <v>0</v>
      </c>
      <c r="AU882" s="63" t="n">
        <v>9</v>
      </c>
      <c r="AV882" s="64">
        <f>IFERROR(INDEX($B882:$AT882,1,'번호선택_참고표'!$C$55),0)+IFERROR(INDEX($B882:$AT882,1,'번호선택_참고표'!$D$55),0)+IFERROR(INDEX($B882:$AT882,1,'번호선택_참고표'!$E$55),0)+IFERROR(INDEX($B882:$AT882,1,'번호선택_참고표'!$F$55),0)+IFERROR(INDEX($B882:$AT882,1,'번호선택_참고표'!$G$55),0)+IFERROR(INDEX($B882:$AT882,1,'번호선택_참고표'!$H$55),0)</f>
        <v/>
      </c>
      <c r="AW882" s="64">
        <f>IF(OR('번호선택_참고표'!$C$55=$AU882,'번호선택_참고표'!$D$55=$AU882,'번호선택_참고표'!$E$55=$AU882,'번호선택_참고표'!$F$55=$AU882,'번호선택_참고표'!$G$55=$AU882,'번호선택_참고표'!$H$55=$AU882),1,0)</f>
        <v/>
      </c>
      <c r="AX882" s="64">
        <f>IF(AV882=6,6,IF(AND(AV882=5,AW882=1),5,IF(AND(AV882=5,AW882=0),4,IF(AV882=4,3,IF(AV882=3,2,0)))))</f>
        <v/>
      </c>
      <c r="AY882" s="64">
        <f>IF(AV882=6,"1등",IF(AND(AV882=5,AW882=1),"2등",IF(AND(AV882=5,AW882=0),"3등",IF(AV882=4,"4등",IF(AV882=3,"5등","-")))))</f>
        <v/>
      </c>
      <c r="AZ882" s="64">
        <f>AV882*10000+AW882*1000+ROW()</f>
        <v/>
      </c>
      <c r="BB882" s="63" t="inlineStr">
        <is>
          <t>4 18 20 26 27 32</t>
        </is>
      </c>
    </row>
    <row r="883">
      <c r="A883" s="64" t="n">
        <v>882</v>
      </c>
      <c r="B883" t="n">
        <v>0</v>
      </c>
      <c r="C883" t="n">
        <v>0</v>
      </c>
      <c r="D883" t="n">
        <v>0</v>
      </c>
      <c r="E883" t="n">
        <v>0</v>
      </c>
      <c r="F883" t="n">
        <v>0</v>
      </c>
      <c r="G883" t="n">
        <v>0</v>
      </c>
      <c r="H883" t="n">
        <v>0</v>
      </c>
      <c r="I883" t="n">
        <v>0</v>
      </c>
      <c r="J883" t="n">
        <v>0</v>
      </c>
      <c r="K883" t="n">
        <v>0</v>
      </c>
      <c r="L883" t="n">
        <v>0</v>
      </c>
      <c r="M883" t="n">
        <v>0</v>
      </c>
      <c r="N883" t="n">
        <v>0</v>
      </c>
      <c r="O883" t="n">
        <v>0</v>
      </c>
      <c r="P883" t="n">
        <v>0</v>
      </c>
      <c r="Q883" t="n">
        <v>0</v>
      </c>
      <c r="R883" t="n">
        <v>0</v>
      </c>
      <c r="S883" t="n">
        <v>1</v>
      </c>
      <c r="T883" t="n">
        <v>0</v>
      </c>
      <c r="U883" t="n">
        <v>0</v>
      </c>
      <c r="V883" t="n">
        <v>0</v>
      </c>
      <c r="W883" t="n">
        <v>0</v>
      </c>
      <c r="X883" t="n">
        <v>0</v>
      </c>
      <c r="Y883" t="n">
        <v>0</v>
      </c>
      <c r="Z883" t="n">
        <v>0</v>
      </c>
      <c r="AA883" t="n">
        <v>0</v>
      </c>
      <c r="AB883" t="n">
        <v>0</v>
      </c>
      <c r="AC883" t="n">
        <v>0</v>
      </c>
      <c r="AD883" t="n">
        <v>0</v>
      </c>
      <c r="AE883" t="n">
        <v>0</v>
      </c>
      <c r="AF883" t="n">
        <v>0</v>
      </c>
      <c r="AG883" t="n">
        <v>0</v>
      </c>
      <c r="AH883" t="n">
        <v>0</v>
      </c>
      <c r="AI883" t="n">
        <v>1</v>
      </c>
      <c r="AJ883" t="n">
        <v>0</v>
      </c>
      <c r="AK883" t="n">
        <v>0</v>
      </c>
      <c r="AL883" t="n">
        <v>0</v>
      </c>
      <c r="AM883" t="n">
        <v>0</v>
      </c>
      <c r="AN883" t="n">
        <v>1</v>
      </c>
      <c r="AO883" t="n">
        <v>0</v>
      </c>
      <c r="AP883" t="n">
        <v>0</v>
      </c>
      <c r="AQ883" t="n">
        <v>0</v>
      </c>
      <c r="AR883" t="n">
        <v>1</v>
      </c>
      <c r="AS883" t="n">
        <v>1</v>
      </c>
      <c r="AT883" t="n">
        <v>1</v>
      </c>
      <c r="AU883" s="63" t="n">
        <v>23</v>
      </c>
      <c r="AV883" s="64">
        <f>IFERROR(INDEX($B883:$AT883,1,'번호선택_참고표'!$C$55),0)+IFERROR(INDEX($B883:$AT883,1,'번호선택_참고표'!$D$55),0)+IFERROR(INDEX($B883:$AT883,1,'번호선택_참고표'!$E$55),0)+IFERROR(INDEX($B883:$AT883,1,'번호선택_참고표'!$F$55),0)+IFERROR(INDEX($B883:$AT883,1,'번호선택_참고표'!$G$55),0)+IFERROR(INDEX($B883:$AT883,1,'번호선택_참고표'!$H$55),0)</f>
        <v/>
      </c>
      <c r="AW883" s="64">
        <f>IF(OR('번호선택_참고표'!$C$55=$AU883,'번호선택_참고표'!$D$55=$AU883,'번호선택_참고표'!$E$55=$AU883,'번호선택_참고표'!$F$55=$AU883,'번호선택_참고표'!$G$55=$AU883,'번호선택_참고표'!$H$55=$AU883),1,0)</f>
        <v/>
      </c>
      <c r="AX883" s="64">
        <f>IF(AV883=6,6,IF(AND(AV883=5,AW883=1),5,IF(AND(AV883=5,AW883=0),4,IF(AV883=4,3,IF(AV883=3,2,0)))))</f>
        <v/>
      </c>
      <c r="AY883" s="64">
        <f>IF(AV883=6,"1등",IF(AND(AV883=5,AW883=1),"2등",IF(AND(AV883=5,AW883=0),"3등",IF(AV883=4,"4등",IF(AV883=3,"5등","-")))))</f>
        <v/>
      </c>
      <c r="AZ883" s="64">
        <f>AV883*10000+AW883*1000+ROW()</f>
        <v/>
      </c>
      <c r="BB883" s="63" t="inlineStr">
        <is>
          <t>18 34 39 43 44 45</t>
        </is>
      </c>
    </row>
    <row r="884">
      <c r="A884" s="64" t="n">
        <v>883</v>
      </c>
      <c r="B884" t="n">
        <v>0</v>
      </c>
      <c r="C884" t="n">
        <v>0</v>
      </c>
      <c r="D884" t="n">
        <v>0</v>
      </c>
      <c r="E884" t="n">
        <v>0</v>
      </c>
      <c r="F884" t="n">
        <v>0</v>
      </c>
      <c r="G884" t="n">
        <v>0</v>
      </c>
      <c r="H884" t="n">
        <v>0</v>
      </c>
      <c r="I884" t="n">
        <v>0</v>
      </c>
      <c r="J884" t="n">
        <v>1</v>
      </c>
      <c r="K884" t="n">
        <v>0</v>
      </c>
      <c r="L884" t="n">
        <v>0</v>
      </c>
      <c r="M884" t="n">
        <v>0</v>
      </c>
      <c r="N884" t="n">
        <v>0</v>
      </c>
      <c r="O884" t="n">
        <v>0</v>
      </c>
      <c r="P884" t="n">
        <v>0</v>
      </c>
      <c r="Q884" t="n">
        <v>0</v>
      </c>
      <c r="R884" t="n">
        <v>0</v>
      </c>
      <c r="S884" t="n">
        <v>1</v>
      </c>
      <c r="T884" t="n">
        <v>0</v>
      </c>
      <c r="U884" t="n">
        <v>0</v>
      </c>
      <c r="V884" t="n">
        <v>0</v>
      </c>
      <c r="W884" t="n">
        <v>0</v>
      </c>
      <c r="X884" t="n">
        <v>0</v>
      </c>
      <c r="Y884" t="n">
        <v>0</v>
      </c>
      <c r="Z884" t="n">
        <v>0</v>
      </c>
      <c r="AA884" t="n">
        <v>0</v>
      </c>
      <c r="AB884" t="n">
        <v>0</v>
      </c>
      <c r="AC884" t="n">
        <v>0</v>
      </c>
      <c r="AD884" t="n">
        <v>0</v>
      </c>
      <c r="AE884" t="n">
        <v>0</v>
      </c>
      <c r="AF884" t="n">
        <v>0</v>
      </c>
      <c r="AG884" t="n">
        <v>1</v>
      </c>
      <c r="AH884" t="n">
        <v>1</v>
      </c>
      <c r="AI884" t="n">
        <v>0</v>
      </c>
      <c r="AJ884" t="n">
        <v>0</v>
      </c>
      <c r="AK884" t="n">
        <v>0</v>
      </c>
      <c r="AL884" t="n">
        <v>1</v>
      </c>
      <c r="AM884" t="n">
        <v>0</v>
      </c>
      <c r="AN884" t="n">
        <v>0</v>
      </c>
      <c r="AO884" t="n">
        <v>0</v>
      </c>
      <c r="AP884" t="n">
        <v>0</v>
      </c>
      <c r="AQ884" t="n">
        <v>0</v>
      </c>
      <c r="AR884" t="n">
        <v>0</v>
      </c>
      <c r="AS884" t="n">
        <v>1</v>
      </c>
      <c r="AT884" t="n">
        <v>0</v>
      </c>
      <c r="AU884" s="63" t="n">
        <v>22</v>
      </c>
      <c r="AV884" s="64">
        <f>IFERROR(INDEX($B884:$AT884,1,'번호선택_참고표'!$C$55),0)+IFERROR(INDEX($B884:$AT884,1,'번호선택_참고표'!$D$55),0)+IFERROR(INDEX($B884:$AT884,1,'번호선택_참고표'!$E$55),0)+IFERROR(INDEX($B884:$AT884,1,'번호선택_참고표'!$F$55),0)+IFERROR(INDEX($B884:$AT884,1,'번호선택_참고표'!$G$55),0)+IFERROR(INDEX($B884:$AT884,1,'번호선택_참고표'!$H$55),0)</f>
        <v/>
      </c>
      <c r="AW884" s="64">
        <f>IF(OR('번호선택_참고표'!$C$55=$AU884,'번호선택_참고표'!$D$55=$AU884,'번호선택_참고표'!$E$55=$AU884,'번호선택_참고표'!$F$55=$AU884,'번호선택_참고표'!$G$55=$AU884,'번호선택_참고표'!$H$55=$AU884),1,0)</f>
        <v/>
      </c>
      <c r="AX884" s="64">
        <f>IF(AV884=6,6,IF(AND(AV884=5,AW884=1),5,IF(AND(AV884=5,AW884=0),4,IF(AV884=4,3,IF(AV884=3,2,0)))))</f>
        <v/>
      </c>
      <c r="AY884" s="64">
        <f>IF(AV884=6,"1등",IF(AND(AV884=5,AW884=1),"2등",IF(AND(AV884=5,AW884=0),"3등",IF(AV884=4,"4등",IF(AV884=3,"5등","-")))))</f>
        <v/>
      </c>
      <c r="AZ884" s="64">
        <f>AV884*10000+AW884*1000+ROW()</f>
        <v/>
      </c>
      <c r="BB884" s="63" t="inlineStr">
        <is>
          <t>9 18 32 33 37 44</t>
        </is>
      </c>
    </row>
    <row r="885">
      <c r="A885" s="64" t="n">
        <v>884</v>
      </c>
      <c r="B885" t="n">
        <v>0</v>
      </c>
      <c r="C885" t="n">
        <v>0</v>
      </c>
      <c r="D885" t="n">
        <v>0</v>
      </c>
      <c r="E885" t="n">
        <v>1</v>
      </c>
      <c r="F885" t="n">
        <v>0</v>
      </c>
      <c r="G885" t="n">
        <v>0</v>
      </c>
      <c r="H885" t="n">
        <v>0</v>
      </c>
      <c r="I885" t="n">
        <v>0</v>
      </c>
      <c r="J885" t="n">
        <v>0</v>
      </c>
      <c r="K885" t="n">
        <v>0</v>
      </c>
      <c r="L885" t="n">
        <v>0</v>
      </c>
      <c r="M885" t="n">
        <v>0</v>
      </c>
      <c r="N885" t="n">
        <v>0</v>
      </c>
      <c r="O885" t="n">
        <v>1</v>
      </c>
      <c r="P885" t="n">
        <v>0</v>
      </c>
      <c r="Q885" t="n">
        <v>0</v>
      </c>
      <c r="R885" t="n">
        <v>0</v>
      </c>
      <c r="S885" t="n">
        <v>0</v>
      </c>
      <c r="T885" t="n">
        <v>0</v>
      </c>
      <c r="U885" t="n">
        <v>0</v>
      </c>
      <c r="V885" t="n">
        <v>0</v>
      </c>
      <c r="W885" t="n">
        <v>0</v>
      </c>
      <c r="X885" t="n">
        <v>1</v>
      </c>
      <c r="Y885" t="n">
        <v>0</v>
      </c>
      <c r="Z885" t="n">
        <v>0</v>
      </c>
      <c r="AA885" t="n">
        <v>0</v>
      </c>
      <c r="AB885" t="n">
        <v>0</v>
      </c>
      <c r="AC885" t="n">
        <v>1</v>
      </c>
      <c r="AD885" t="n">
        <v>0</v>
      </c>
      <c r="AE885" t="n">
        <v>0</v>
      </c>
      <c r="AF885" t="n">
        <v>0</v>
      </c>
      <c r="AG885" t="n">
        <v>0</v>
      </c>
      <c r="AH885" t="n">
        <v>0</v>
      </c>
      <c r="AI885" t="n">
        <v>0</v>
      </c>
      <c r="AJ885" t="n">
        <v>0</v>
      </c>
      <c r="AK885" t="n">
        <v>0</v>
      </c>
      <c r="AL885" t="n">
        <v>1</v>
      </c>
      <c r="AM885" t="n">
        <v>0</v>
      </c>
      <c r="AN885" t="n">
        <v>0</v>
      </c>
      <c r="AO885" t="n">
        <v>0</v>
      </c>
      <c r="AP885" t="n">
        <v>0</v>
      </c>
      <c r="AQ885" t="n">
        <v>0</v>
      </c>
      <c r="AR885" t="n">
        <v>0</v>
      </c>
      <c r="AS885" t="n">
        <v>0</v>
      </c>
      <c r="AT885" t="n">
        <v>1</v>
      </c>
      <c r="AU885" s="63" t="n">
        <v>17</v>
      </c>
      <c r="AV885" s="64">
        <f>IFERROR(INDEX($B885:$AT885,1,'번호선택_참고표'!$C$55),0)+IFERROR(INDEX($B885:$AT885,1,'번호선택_참고표'!$D$55),0)+IFERROR(INDEX($B885:$AT885,1,'번호선택_참고표'!$E$55),0)+IFERROR(INDEX($B885:$AT885,1,'번호선택_참고표'!$F$55),0)+IFERROR(INDEX($B885:$AT885,1,'번호선택_참고표'!$G$55),0)+IFERROR(INDEX($B885:$AT885,1,'번호선택_참고표'!$H$55),0)</f>
        <v/>
      </c>
      <c r="AW885" s="64">
        <f>IF(OR('번호선택_참고표'!$C$55=$AU885,'번호선택_참고표'!$D$55=$AU885,'번호선택_참고표'!$E$55=$AU885,'번호선택_참고표'!$F$55=$AU885,'번호선택_참고표'!$G$55=$AU885,'번호선택_참고표'!$H$55=$AU885),1,0)</f>
        <v/>
      </c>
      <c r="AX885" s="64">
        <f>IF(AV885=6,6,IF(AND(AV885=5,AW885=1),5,IF(AND(AV885=5,AW885=0),4,IF(AV885=4,3,IF(AV885=3,2,0)))))</f>
        <v/>
      </c>
      <c r="AY885" s="64">
        <f>IF(AV885=6,"1등",IF(AND(AV885=5,AW885=1),"2등",IF(AND(AV885=5,AW885=0),"3등",IF(AV885=4,"4등",IF(AV885=3,"5등","-")))))</f>
        <v/>
      </c>
      <c r="AZ885" s="64">
        <f>AV885*10000+AW885*1000+ROW()</f>
        <v/>
      </c>
      <c r="BB885" s="63" t="inlineStr">
        <is>
          <t>4 14 23 28 37 45</t>
        </is>
      </c>
    </row>
    <row r="886">
      <c r="A886" s="64" t="n">
        <v>885</v>
      </c>
      <c r="B886" t="n">
        <v>1</v>
      </c>
      <c r="C886" t="n">
        <v>0</v>
      </c>
      <c r="D886" t="n">
        <v>1</v>
      </c>
      <c r="E886" t="n">
        <v>0</v>
      </c>
      <c r="F886" t="n">
        <v>0</v>
      </c>
      <c r="G886" t="n">
        <v>0</v>
      </c>
      <c r="H886" t="n">
        <v>0</v>
      </c>
      <c r="I886" t="n">
        <v>0</v>
      </c>
      <c r="J886" t="n">
        <v>0</v>
      </c>
      <c r="K886" t="n">
        <v>0</v>
      </c>
      <c r="L886" t="n">
        <v>0</v>
      </c>
      <c r="M886" t="n">
        <v>0</v>
      </c>
      <c r="N886" t="n">
        <v>0</v>
      </c>
      <c r="O886" t="n">
        <v>0</v>
      </c>
      <c r="P886" t="n">
        <v>0</v>
      </c>
      <c r="Q886" t="n">
        <v>0</v>
      </c>
      <c r="R886" t="n">
        <v>0</v>
      </c>
      <c r="S886" t="n">
        <v>0</v>
      </c>
      <c r="T886" t="n">
        <v>0</v>
      </c>
      <c r="U886" t="n">
        <v>0</v>
      </c>
      <c r="V886" t="n">
        <v>0</v>
      </c>
      <c r="W886" t="n">
        <v>0</v>
      </c>
      <c r="X886" t="n">
        <v>0</v>
      </c>
      <c r="Y886" t="n">
        <v>1</v>
      </c>
      <c r="Z886" t="n">
        <v>0</v>
      </c>
      <c r="AA886" t="n">
        <v>0</v>
      </c>
      <c r="AB886" t="n">
        <v>1</v>
      </c>
      <c r="AC886" t="n">
        <v>0</v>
      </c>
      <c r="AD886" t="n">
        <v>0</v>
      </c>
      <c r="AE886" t="n">
        <v>0</v>
      </c>
      <c r="AF886" t="n">
        <v>0</v>
      </c>
      <c r="AG886" t="n">
        <v>0</v>
      </c>
      <c r="AH886" t="n">
        <v>0</v>
      </c>
      <c r="AI886" t="n">
        <v>0</v>
      </c>
      <c r="AJ886" t="n">
        <v>0</v>
      </c>
      <c r="AK886" t="n">
        <v>0</v>
      </c>
      <c r="AL886" t="n">
        <v>0</v>
      </c>
      <c r="AM886" t="n">
        <v>0</v>
      </c>
      <c r="AN886" t="n">
        <v>1</v>
      </c>
      <c r="AO886" t="n">
        <v>0</v>
      </c>
      <c r="AP886" t="n">
        <v>0</v>
      </c>
      <c r="AQ886" t="n">
        <v>0</v>
      </c>
      <c r="AR886" t="n">
        <v>0</v>
      </c>
      <c r="AS886" t="n">
        <v>0</v>
      </c>
      <c r="AT886" t="n">
        <v>1</v>
      </c>
      <c r="AU886" s="63" t="n">
        <v>31</v>
      </c>
      <c r="AV886" s="64">
        <f>IFERROR(INDEX($B886:$AT886,1,'번호선택_참고표'!$C$55),0)+IFERROR(INDEX($B886:$AT886,1,'번호선택_참고표'!$D$55),0)+IFERROR(INDEX($B886:$AT886,1,'번호선택_참고표'!$E$55),0)+IFERROR(INDEX($B886:$AT886,1,'번호선택_참고표'!$F$55),0)+IFERROR(INDEX($B886:$AT886,1,'번호선택_참고표'!$G$55),0)+IFERROR(INDEX($B886:$AT886,1,'번호선택_참고표'!$H$55),0)</f>
        <v/>
      </c>
      <c r="AW886" s="64">
        <f>IF(OR('번호선택_참고표'!$C$55=$AU886,'번호선택_참고표'!$D$55=$AU886,'번호선택_참고표'!$E$55=$AU886,'번호선택_참고표'!$F$55=$AU886,'번호선택_참고표'!$G$55=$AU886,'번호선택_참고표'!$H$55=$AU886),1,0)</f>
        <v/>
      </c>
      <c r="AX886" s="64">
        <f>IF(AV886=6,6,IF(AND(AV886=5,AW886=1),5,IF(AND(AV886=5,AW886=0),4,IF(AV886=4,3,IF(AV886=3,2,0)))))</f>
        <v/>
      </c>
      <c r="AY886" s="64">
        <f>IF(AV886=6,"1등",IF(AND(AV886=5,AW886=1),"2등",IF(AND(AV886=5,AW886=0),"3등",IF(AV886=4,"4등",IF(AV886=3,"5등","-")))))</f>
        <v/>
      </c>
      <c r="AZ886" s="64">
        <f>AV886*10000+AW886*1000+ROW()</f>
        <v/>
      </c>
      <c r="BB886" s="63" t="inlineStr">
        <is>
          <t>1 3 24 27 39 45</t>
        </is>
      </c>
    </row>
    <row r="887">
      <c r="A887" s="64" t="n">
        <v>886</v>
      </c>
      <c r="B887" t="n">
        <v>0</v>
      </c>
      <c r="C887" t="n">
        <v>0</v>
      </c>
      <c r="D887" t="n">
        <v>0</v>
      </c>
      <c r="E887" t="n">
        <v>0</v>
      </c>
      <c r="F887" t="n">
        <v>0</v>
      </c>
      <c r="G887" t="n">
        <v>0</v>
      </c>
      <c r="H887" t="n">
        <v>0</v>
      </c>
      <c r="I887" t="n">
        <v>0</v>
      </c>
      <c r="J887" t="n">
        <v>0</v>
      </c>
      <c r="K887" t="n">
        <v>0</v>
      </c>
      <c r="L887" t="n">
        <v>0</v>
      </c>
      <c r="M887" t="n">
        <v>0</v>
      </c>
      <c r="N887" t="n">
        <v>0</v>
      </c>
      <c r="O887" t="n">
        <v>0</v>
      </c>
      <c r="P887" t="n">
        <v>0</v>
      </c>
      <c r="Q887" t="n">
        <v>0</v>
      </c>
      <c r="R887" t="n">
        <v>0</v>
      </c>
      <c r="S887" t="n">
        <v>0</v>
      </c>
      <c r="T887" t="n">
        <v>1</v>
      </c>
      <c r="U887" t="n">
        <v>0</v>
      </c>
      <c r="V887" t="n">
        <v>0</v>
      </c>
      <c r="W887" t="n">
        <v>0</v>
      </c>
      <c r="X887" t="n">
        <v>1</v>
      </c>
      <c r="Y887" t="n">
        <v>0</v>
      </c>
      <c r="Z887" t="n">
        <v>0</v>
      </c>
      <c r="AA887" t="n">
        <v>0</v>
      </c>
      <c r="AB887" t="n">
        <v>0</v>
      </c>
      <c r="AC887" t="n">
        <v>1</v>
      </c>
      <c r="AD887" t="n">
        <v>0</v>
      </c>
      <c r="AE887" t="n">
        <v>0</v>
      </c>
      <c r="AF887" t="n">
        <v>0</v>
      </c>
      <c r="AG887" t="n">
        <v>0</v>
      </c>
      <c r="AH887" t="n">
        <v>0</v>
      </c>
      <c r="AI887" t="n">
        <v>0</v>
      </c>
      <c r="AJ887" t="n">
        <v>0</v>
      </c>
      <c r="AK887" t="n">
        <v>0</v>
      </c>
      <c r="AL887" t="n">
        <v>1</v>
      </c>
      <c r="AM887" t="n">
        <v>0</v>
      </c>
      <c r="AN887" t="n">
        <v>0</v>
      </c>
      <c r="AO887" t="n">
        <v>0</v>
      </c>
      <c r="AP887" t="n">
        <v>0</v>
      </c>
      <c r="AQ887" t="n">
        <v>1</v>
      </c>
      <c r="AR887" t="n">
        <v>0</v>
      </c>
      <c r="AS887" t="n">
        <v>0</v>
      </c>
      <c r="AT887" t="n">
        <v>1</v>
      </c>
      <c r="AU887" s="63" t="n">
        <v>2</v>
      </c>
      <c r="AV887" s="64">
        <f>IFERROR(INDEX($B887:$AT887,1,'번호선택_참고표'!$C$55),0)+IFERROR(INDEX($B887:$AT887,1,'번호선택_참고표'!$D$55),0)+IFERROR(INDEX($B887:$AT887,1,'번호선택_참고표'!$E$55),0)+IFERROR(INDEX($B887:$AT887,1,'번호선택_참고표'!$F$55),0)+IFERROR(INDEX($B887:$AT887,1,'번호선택_참고표'!$G$55),0)+IFERROR(INDEX($B887:$AT887,1,'번호선택_참고표'!$H$55),0)</f>
        <v/>
      </c>
      <c r="AW887" s="64">
        <f>IF(OR('번호선택_참고표'!$C$55=$AU887,'번호선택_참고표'!$D$55=$AU887,'번호선택_참고표'!$E$55=$AU887,'번호선택_참고표'!$F$55=$AU887,'번호선택_참고표'!$G$55=$AU887,'번호선택_참고표'!$H$55=$AU887),1,0)</f>
        <v/>
      </c>
      <c r="AX887" s="64">
        <f>IF(AV887=6,6,IF(AND(AV887=5,AW887=1),5,IF(AND(AV887=5,AW887=0),4,IF(AV887=4,3,IF(AV887=3,2,0)))))</f>
        <v/>
      </c>
      <c r="AY887" s="64">
        <f>IF(AV887=6,"1등",IF(AND(AV887=5,AW887=1),"2등",IF(AND(AV887=5,AW887=0),"3등",IF(AV887=4,"4등",IF(AV887=3,"5등","-")))))</f>
        <v/>
      </c>
      <c r="AZ887" s="64">
        <f>AV887*10000+AW887*1000+ROW()</f>
        <v/>
      </c>
      <c r="BB887" s="63" t="inlineStr">
        <is>
          <t>19 23 28 37 42 45</t>
        </is>
      </c>
    </row>
    <row r="888">
      <c r="A888" s="64" t="n">
        <v>887</v>
      </c>
      <c r="B888" t="n">
        <v>0</v>
      </c>
      <c r="C888" t="n">
        <v>0</v>
      </c>
      <c r="D888" t="n">
        <v>0</v>
      </c>
      <c r="E888" t="n">
        <v>0</v>
      </c>
      <c r="F888" t="n">
        <v>0</v>
      </c>
      <c r="G888" t="n">
        <v>0</v>
      </c>
      <c r="H888" t="n">
        <v>0</v>
      </c>
      <c r="I888" t="n">
        <v>1</v>
      </c>
      <c r="J888" t="n">
        <v>0</v>
      </c>
      <c r="K888" t="n">
        <v>0</v>
      </c>
      <c r="L888" t="n">
        <v>0</v>
      </c>
      <c r="M888" t="n">
        <v>0</v>
      </c>
      <c r="N888" t="n">
        <v>0</v>
      </c>
      <c r="O888" t="n">
        <v>1</v>
      </c>
      <c r="P888" t="n">
        <v>0</v>
      </c>
      <c r="Q888" t="n">
        <v>0</v>
      </c>
      <c r="R888" t="n">
        <v>1</v>
      </c>
      <c r="S888" t="n">
        <v>0</v>
      </c>
      <c r="T888" t="n">
        <v>0</v>
      </c>
      <c r="U888" t="n">
        <v>0</v>
      </c>
      <c r="V888" t="n">
        <v>0</v>
      </c>
      <c r="W888" t="n">
        <v>0</v>
      </c>
      <c r="X888" t="n">
        <v>0</v>
      </c>
      <c r="Y888" t="n">
        <v>0</v>
      </c>
      <c r="Z888" t="n">
        <v>0</v>
      </c>
      <c r="AA888" t="n">
        <v>0</v>
      </c>
      <c r="AB888" t="n">
        <v>1</v>
      </c>
      <c r="AC888" t="n">
        <v>0</v>
      </c>
      <c r="AD888" t="n">
        <v>0</v>
      </c>
      <c r="AE888" t="n">
        <v>0</v>
      </c>
      <c r="AF888" t="n">
        <v>0</v>
      </c>
      <c r="AG888" t="n">
        <v>0</v>
      </c>
      <c r="AH888" t="n">
        <v>0</v>
      </c>
      <c r="AI888" t="n">
        <v>0</v>
      </c>
      <c r="AJ888" t="n">
        <v>0</v>
      </c>
      <c r="AK888" t="n">
        <v>1</v>
      </c>
      <c r="AL888" t="n">
        <v>0</v>
      </c>
      <c r="AM888" t="n">
        <v>0</v>
      </c>
      <c r="AN888" t="n">
        <v>0</v>
      </c>
      <c r="AO888" t="n">
        <v>0</v>
      </c>
      <c r="AP888" t="n">
        <v>0</v>
      </c>
      <c r="AQ888" t="n">
        <v>0</v>
      </c>
      <c r="AR888" t="n">
        <v>0</v>
      </c>
      <c r="AS888" t="n">
        <v>0</v>
      </c>
      <c r="AT888" t="n">
        <v>1</v>
      </c>
      <c r="AU888" s="63" t="n">
        <v>10</v>
      </c>
      <c r="AV888" s="64">
        <f>IFERROR(INDEX($B888:$AT888,1,'번호선택_참고표'!$C$55),0)+IFERROR(INDEX($B888:$AT888,1,'번호선택_참고표'!$D$55),0)+IFERROR(INDEX($B888:$AT888,1,'번호선택_참고표'!$E$55),0)+IFERROR(INDEX($B888:$AT888,1,'번호선택_참고표'!$F$55),0)+IFERROR(INDEX($B888:$AT888,1,'번호선택_참고표'!$G$55),0)+IFERROR(INDEX($B888:$AT888,1,'번호선택_참고표'!$H$55),0)</f>
        <v/>
      </c>
      <c r="AW888" s="64">
        <f>IF(OR('번호선택_참고표'!$C$55=$AU888,'번호선택_참고표'!$D$55=$AU888,'번호선택_참고표'!$E$55=$AU888,'번호선택_참고표'!$F$55=$AU888,'번호선택_참고표'!$G$55=$AU888,'번호선택_참고표'!$H$55=$AU888),1,0)</f>
        <v/>
      </c>
      <c r="AX888" s="64">
        <f>IF(AV888=6,6,IF(AND(AV888=5,AW888=1),5,IF(AND(AV888=5,AW888=0),4,IF(AV888=4,3,IF(AV888=3,2,0)))))</f>
        <v/>
      </c>
      <c r="AY888" s="64">
        <f>IF(AV888=6,"1등",IF(AND(AV888=5,AW888=1),"2등",IF(AND(AV888=5,AW888=0),"3등",IF(AV888=4,"4등",IF(AV888=3,"5등","-")))))</f>
        <v/>
      </c>
      <c r="AZ888" s="64">
        <f>AV888*10000+AW888*1000+ROW()</f>
        <v/>
      </c>
      <c r="BB888" s="63" t="inlineStr">
        <is>
          <t>8 14 17 27 36 45</t>
        </is>
      </c>
    </row>
    <row r="889">
      <c r="A889" s="64" t="n">
        <v>888</v>
      </c>
      <c r="B889" t="n">
        <v>0</v>
      </c>
      <c r="C889" t="n">
        <v>0</v>
      </c>
      <c r="D889" t="n">
        <v>1</v>
      </c>
      <c r="E889" t="n">
        <v>0</v>
      </c>
      <c r="F889" t="n">
        <v>0</v>
      </c>
      <c r="G889" t="n">
        <v>0</v>
      </c>
      <c r="H889" t="n">
        <v>1</v>
      </c>
      <c r="I889" t="n">
        <v>0</v>
      </c>
      <c r="J889" t="n">
        <v>0</v>
      </c>
      <c r="K889" t="n">
        <v>0</v>
      </c>
      <c r="L889" t="n">
        <v>0</v>
      </c>
      <c r="M889" t="n">
        <v>1</v>
      </c>
      <c r="N889" t="n">
        <v>0</v>
      </c>
      <c r="O889" t="n">
        <v>0</v>
      </c>
      <c r="P889" t="n">
        <v>0</v>
      </c>
      <c r="Q889" t="n">
        <v>0</v>
      </c>
      <c r="R889" t="n">
        <v>0</v>
      </c>
      <c r="S889" t="n">
        <v>0</v>
      </c>
      <c r="T889" t="n">
        <v>0</v>
      </c>
      <c r="U889" t="n">
        <v>0</v>
      </c>
      <c r="V889" t="n">
        <v>0</v>
      </c>
      <c r="W889" t="n">
        <v>0</v>
      </c>
      <c r="X889" t="n">
        <v>0</v>
      </c>
      <c r="Y889" t="n">
        <v>0</v>
      </c>
      <c r="Z889" t="n">
        <v>0</v>
      </c>
      <c r="AA889" t="n">
        <v>0</v>
      </c>
      <c r="AB889" t="n">
        <v>0</v>
      </c>
      <c r="AC889" t="n">
        <v>0</v>
      </c>
      <c r="AD889" t="n">
        <v>0</v>
      </c>
      <c r="AE889" t="n">
        <v>0</v>
      </c>
      <c r="AF889" t="n">
        <v>1</v>
      </c>
      <c r="AG889" t="n">
        <v>0</v>
      </c>
      <c r="AH889" t="n">
        <v>0</v>
      </c>
      <c r="AI889" t="n">
        <v>1</v>
      </c>
      <c r="AJ889" t="n">
        <v>0</v>
      </c>
      <c r="AK889" t="n">
        <v>0</v>
      </c>
      <c r="AL889" t="n">
        <v>0</v>
      </c>
      <c r="AM889" t="n">
        <v>1</v>
      </c>
      <c r="AN889" t="n">
        <v>0</v>
      </c>
      <c r="AO889" t="n">
        <v>0</v>
      </c>
      <c r="AP889" t="n">
        <v>0</v>
      </c>
      <c r="AQ889" t="n">
        <v>0</v>
      </c>
      <c r="AR889" t="n">
        <v>0</v>
      </c>
      <c r="AS889" t="n">
        <v>0</v>
      </c>
      <c r="AT889" t="n">
        <v>0</v>
      </c>
      <c r="AU889" s="63" t="n">
        <v>32</v>
      </c>
      <c r="AV889" s="64">
        <f>IFERROR(INDEX($B889:$AT889,1,'번호선택_참고표'!$C$55),0)+IFERROR(INDEX($B889:$AT889,1,'번호선택_참고표'!$D$55),0)+IFERROR(INDEX($B889:$AT889,1,'번호선택_참고표'!$E$55),0)+IFERROR(INDEX($B889:$AT889,1,'번호선택_참고표'!$F$55),0)+IFERROR(INDEX($B889:$AT889,1,'번호선택_참고표'!$G$55),0)+IFERROR(INDEX($B889:$AT889,1,'번호선택_참고표'!$H$55),0)</f>
        <v/>
      </c>
      <c r="AW889" s="64">
        <f>IF(OR('번호선택_참고표'!$C$55=$AU889,'번호선택_참고표'!$D$55=$AU889,'번호선택_참고표'!$E$55=$AU889,'번호선택_참고표'!$F$55=$AU889,'번호선택_참고표'!$G$55=$AU889,'번호선택_참고표'!$H$55=$AU889),1,0)</f>
        <v/>
      </c>
      <c r="AX889" s="64">
        <f>IF(AV889=6,6,IF(AND(AV889=5,AW889=1),5,IF(AND(AV889=5,AW889=0),4,IF(AV889=4,3,IF(AV889=3,2,0)))))</f>
        <v/>
      </c>
      <c r="AY889" s="64">
        <f>IF(AV889=6,"1등",IF(AND(AV889=5,AW889=1),"2등",IF(AND(AV889=5,AW889=0),"3등",IF(AV889=4,"4등",IF(AV889=3,"5등","-")))))</f>
        <v/>
      </c>
      <c r="AZ889" s="64">
        <f>AV889*10000+AW889*1000+ROW()</f>
        <v/>
      </c>
      <c r="BB889" s="63" t="inlineStr">
        <is>
          <t>3 7 12 31 34 38</t>
        </is>
      </c>
    </row>
    <row r="890">
      <c r="A890" s="64" t="n">
        <v>889</v>
      </c>
      <c r="B890" t="n">
        <v>0</v>
      </c>
      <c r="C890" t="n">
        <v>0</v>
      </c>
      <c r="D890" t="n">
        <v>1</v>
      </c>
      <c r="E890" t="n">
        <v>0</v>
      </c>
      <c r="F890" t="n">
        <v>0</v>
      </c>
      <c r="G890" t="n">
        <v>0</v>
      </c>
      <c r="H890" t="n">
        <v>0</v>
      </c>
      <c r="I890" t="n">
        <v>0</v>
      </c>
      <c r="J890" t="n">
        <v>0</v>
      </c>
      <c r="K890" t="n">
        <v>0</v>
      </c>
      <c r="L890" t="n">
        <v>0</v>
      </c>
      <c r="M890" t="n">
        <v>0</v>
      </c>
      <c r="N890" t="n">
        <v>1</v>
      </c>
      <c r="O890" t="n">
        <v>0</v>
      </c>
      <c r="P890" t="n">
        <v>0</v>
      </c>
      <c r="Q890" t="n">
        <v>0</v>
      </c>
      <c r="R890" t="n">
        <v>0</v>
      </c>
      <c r="S890" t="n">
        <v>0</v>
      </c>
      <c r="T890" t="n">
        <v>0</v>
      </c>
      <c r="U890" t="n">
        <v>0</v>
      </c>
      <c r="V890" t="n">
        <v>0</v>
      </c>
      <c r="W890" t="n">
        <v>0</v>
      </c>
      <c r="X890" t="n">
        <v>0</v>
      </c>
      <c r="Y890" t="n">
        <v>0</v>
      </c>
      <c r="Z890" t="n">
        <v>0</v>
      </c>
      <c r="AA890" t="n">
        <v>0</v>
      </c>
      <c r="AB890" t="n">
        <v>0</v>
      </c>
      <c r="AC890" t="n">
        <v>0</v>
      </c>
      <c r="AD890" t="n">
        <v>1</v>
      </c>
      <c r="AE890" t="n">
        <v>0</v>
      </c>
      <c r="AF890" t="n">
        <v>0</v>
      </c>
      <c r="AG890" t="n">
        <v>0</v>
      </c>
      <c r="AH890" t="n">
        <v>0</v>
      </c>
      <c r="AI890" t="n">
        <v>0</v>
      </c>
      <c r="AJ890" t="n">
        <v>0</v>
      </c>
      <c r="AK890" t="n">
        <v>0</v>
      </c>
      <c r="AL890" t="n">
        <v>0</v>
      </c>
      <c r="AM890" t="n">
        <v>1</v>
      </c>
      <c r="AN890" t="n">
        <v>1</v>
      </c>
      <c r="AO890" t="n">
        <v>0</v>
      </c>
      <c r="AP890" t="n">
        <v>0</v>
      </c>
      <c r="AQ890" t="n">
        <v>1</v>
      </c>
      <c r="AR890" t="n">
        <v>0</v>
      </c>
      <c r="AS890" t="n">
        <v>0</v>
      </c>
      <c r="AT890" t="n">
        <v>0</v>
      </c>
      <c r="AU890" s="63" t="n">
        <v>26</v>
      </c>
      <c r="AV890" s="64">
        <f>IFERROR(INDEX($B890:$AT890,1,'번호선택_참고표'!$C$55),0)+IFERROR(INDEX($B890:$AT890,1,'번호선택_참고표'!$D$55),0)+IFERROR(INDEX($B890:$AT890,1,'번호선택_참고표'!$E$55),0)+IFERROR(INDEX($B890:$AT890,1,'번호선택_참고표'!$F$55),0)+IFERROR(INDEX($B890:$AT890,1,'번호선택_참고표'!$G$55),0)+IFERROR(INDEX($B890:$AT890,1,'번호선택_참고표'!$H$55),0)</f>
        <v/>
      </c>
      <c r="AW890" s="64">
        <f>IF(OR('번호선택_참고표'!$C$55=$AU890,'번호선택_참고표'!$D$55=$AU890,'번호선택_참고표'!$E$55=$AU890,'번호선택_참고표'!$F$55=$AU890,'번호선택_참고표'!$G$55=$AU890,'번호선택_참고표'!$H$55=$AU890),1,0)</f>
        <v/>
      </c>
      <c r="AX890" s="64">
        <f>IF(AV890=6,6,IF(AND(AV890=5,AW890=1),5,IF(AND(AV890=5,AW890=0),4,IF(AV890=4,3,IF(AV890=3,2,0)))))</f>
        <v/>
      </c>
      <c r="AY890" s="64">
        <f>IF(AV890=6,"1등",IF(AND(AV890=5,AW890=1),"2등",IF(AND(AV890=5,AW890=0),"3등",IF(AV890=4,"4등",IF(AV890=3,"5등","-")))))</f>
        <v/>
      </c>
      <c r="AZ890" s="64">
        <f>AV890*10000+AW890*1000+ROW()</f>
        <v/>
      </c>
      <c r="BB890" s="63" t="inlineStr">
        <is>
          <t>3 13 29 38 39 42</t>
        </is>
      </c>
    </row>
    <row r="891">
      <c r="A891" s="64" t="n">
        <v>890</v>
      </c>
      <c r="B891" t="n">
        <v>1</v>
      </c>
      <c r="C891" t="n">
        <v>0</v>
      </c>
      <c r="D891" t="n">
        <v>0</v>
      </c>
      <c r="E891" t="n">
        <v>1</v>
      </c>
      <c r="F891" t="n">
        <v>0</v>
      </c>
      <c r="G891" t="n">
        <v>0</v>
      </c>
      <c r="H891" t="n">
        <v>0</v>
      </c>
      <c r="I891" t="n">
        <v>0</v>
      </c>
      <c r="J891" t="n">
        <v>0</v>
      </c>
      <c r="K891" t="n">
        <v>0</v>
      </c>
      <c r="L891" t="n">
        <v>0</v>
      </c>
      <c r="M891" t="n">
        <v>0</v>
      </c>
      <c r="N891" t="n">
        <v>0</v>
      </c>
      <c r="O891" t="n">
        <v>1</v>
      </c>
      <c r="P891" t="n">
        <v>0</v>
      </c>
      <c r="Q891" t="n">
        <v>0</v>
      </c>
      <c r="R891" t="n">
        <v>0</v>
      </c>
      <c r="S891" t="n">
        <v>1</v>
      </c>
      <c r="T891" t="n">
        <v>0</v>
      </c>
      <c r="U891" t="n">
        <v>0</v>
      </c>
      <c r="V891" t="n">
        <v>0</v>
      </c>
      <c r="W891" t="n">
        <v>0</v>
      </c>
      <c r="X891" t="n">
        <v>0</v>
      </c>
      <c r="Y891" t="n">
        <v>0</v>
      </c>
      <c r="Z891" t="n">
        <v>0</v>
      </c>
      <c r="AA891" t="n">
        <v>0</v>
      </c>
      <c r="AB891" t="n">
        <v>0</v>
      </c>
      <c r="AC891" t="n">
        <v>0</v>
      </c>
      <c r="AD891" t="n">
        <v>1</v>
      </c>
      <c r="AE891" t="n">
        <v>0</v>
      </c>
      <c r="AF891" t="n">
        <v>0</v>
      </c>
      <c r="AG891" t="n">
        <v>0</v>
      </c>
      <c r="AH891" t="n">
        <v>0</v>
      </c>
      <c r="AI891" t="n">
        <v>0</v>
      </c>
      <c r="AJ891" t="n">
        <v>0</v>
      </c>
      <c r="AK891" t="n">
        <v>0</v>
      </c>
      <c r="AL891" t="n">
        <v>1</v>
      </c>
      <c r="AM891" t="n">
        <v>0</v>
      </c>
      <c r="AN891" t="n">
        <v>0</v>
      </c>
      <c r="AO891" t="n">
        <v>0</v>
      </c>
      <c r="AP891" t="n">
        <v>0</v>
      </c>
      <c r="AQ891" t="n">
        <v>0</v>
      </c>
      <c r="AR891" t="n">
        <v>0</v>
      </c>
      <c r="AS891" t="n">
        <v>0</v>
      </c>
      <c r="AT891" t="n">
        <v>0</v>
      </c>
      <c r="AU891" s="63" t="n">
        <v>6</v>
      </c>
      <c r="AV891" s="64">
        <f>IFERROR(INDEX($B891:$AT891,1,'번호선택_참고표'!$C$55),0)+IFERROR(INDEX($B891:$AT891,1,'번호선택_참고표'!$D$55),0)+IFERROR(INDEX($B891:$AT891,1,'번호선택_참고표'!$E$55),0)+IFERROR(INDEX($B891:$AT891,1,'번호선택_참고표'!$F$55),0)+IFERROR(INDEX($B891:$AT891,1,'번호선택_참고표'!$G$55),0)+IFERROR(INDEX($B891:$AT891,1,'번호선택_참고표'!$H$55),0)</f>
        <v/>
      </c>
      <c r="AW891" s="64">
        <f>IF(OR('번호선택_참고표'!$C$55=$AU891,'번호선택_참고표'!$D$55=$AU891,'번호선택_참고표'!$E$55=$AU891,'번호선택_참고표'!$F$55=$AU891,'번호선택_참고표'!$G$55=$AU891,'번호선택_참고표'!$H$55=$AU891),1,0)</f>
        <v/>
      </c>
      <c r="AX891" s="64">
        <f>IF(AV891=6,6,IF(AND(AV891=5,AW891=1),5,IF(AND(AV891=5,AW891=0),4,IF(AV891=4,3,IF(AV891=3,2,0)))))</f>
        <v/>
      </c>
      <c r="AY891" s="64">
        <f>IF(AV891=6,"1등",IF(AND(AV891=5,AW891=1),"2등",IF(AND(AV891=5,AW891=0),"3등",IF(AV891=4,"4등",IF(AV891=3,"5등","-")))))</f>
        <v/>
      </c>
      <c r="AZ891" s="64">
        <f>AV891*10000+AW891*1000+ROW()</f>
        <v/>
      </c>
      <c r="BB891" s="63" t="inlineStr">
        <is>
          <t>1 4 14 18 29 37</t>
        </is>
      </c>
    </row>
    <row r="892">
      <c r="A892" s="64" t="n">
        <v>891</v>
      </c>
      <c r="B892" t="n">
        <v>0</v>
      </c>
      <c r="C892" t="n">
        <v>0</v>
      </c>
      <c r="D892" t="n">
        <v>0</v>
      </c>
      <c r="E892" t="n">
        <v>0</v>
      </c>
      <c r="F892" t="n">
        <v>0</v>
      </c>
      <c r="G892" t="n">
        <v>0</v>
      </c>
      <c r="H892" t="n">
        <v>0</v>
      </c>
      <c r="I892" t="n">
        <v>0</v>
      </c>
      <c r="J892" t="n">
        <v>1</v>
      </c>
      <c r="K892" t="n">
        <v>0</v>
      </c>
      <c r="L892" t="n">
        <v>0</v>
      </c>
      <c r="M892" t="n">
        <v>0</v>
      </c>
      <c r="N892" t="n">
        <v>1</v>
      </c>
      <c r="O892" t="n">
        <v>0</v>
      </c>
      <c r="P892" t="n">
        <v>0</v>
      </c>
      <c r="Q892" t="n">
        <v>0</v>
      </c>
      <c r="R892" t="n">
        <v>0</v>
      </c>
      <c r="S892" t="n">
        <v>0</v>
      </c>
      <c r="T892" t="n">
        <v>0</v>
      </c>
      <c r="U892" t="n">
        <v>0</v>
      </c>
      <c r="V892" t="n">
        <v>0</v>
      </c>
      <c r="W892" t="n">
        <v>0</v>
      </c>
      <c r="X892" t="n">
        <v>0</v>
      </c>
      <c r="Y892" t="n">
        <v>0</v>
      </c>
      <c r="Z892" t="n">
        <v>0</v>
      </c>
      <c r="AA892" t="n">
        <v>0</v>
      </c>
      <c r="AB892" t="n">
        <v>0</v>
      </c>
      <c r="AC892" t="n">
        <v>1</v>
      </c>
      <c r="AD892" t="n">
        <v>0</v>
      </c>
      <c r="AE892" t="n">
        <v>0</v>
      </c>
      <c r="AF892" t="n">
        <v>1</v>
      </c>
      <c r="AG892" t="n">
        <v>0</v>
      </c>
      <c r="AH892" t="n">
        <v>0</v>
      </c>
      <c r="AI892" t="n">
        <v>0</v>
      </c>
      <c r="AJ892" t="n">
        <v>0</v>
      </c>
      <c r="AK892" t="n">
        <v>0</v>
      </c>
      <c r="AL892" t="n">
        <v>0</v>
      </c>
      <c r="AM892" t="n">
        <v>0</v>
      </c>
      <c r="AN892" t="n">
        <v>1</v>
      </c>
      <c r="AO892" t="n">
        <v>0</v>
      </c>
      <c r="AP892" t="n">
        <v>1</v>
      </c>
      <c r="AQ892" t="n">
        <v>0</v>
      </c>
      <c r="AR892" t="n">
        <v>0</v>
      </c>
      <c r="AS892" t="n">
        <v>0</v>
      </c>
      <c r="AT892" t="n">
        <v>0</v>
      </c>
      <c r="AU892" s="63" t="n">
        <v>19</v>
      </c>
      <c r="AV892" s="64">
        <f>IFERROR(INDEX($B892:$AT892,1,'번호선택_참고표'!$C$55),0)+IFERROR(INDEX($B892:$AT892,1,'번호선택_참고표'!$D$55),0)+IFERROR(INDEX($B892:$AT892,1,'번호선택_참고표'!$E$55),0)+IFERROR(INDEX($B892:$AT892,1,'번호선택_참고표'!$F$55),0)+IFERROR(INDEX($B892:$AT892,1,'번호선택_참고표'!$G$55),0)+IFERROR(INDEX($B892:$AT892,1,'번호선택_참고표'!$H$55),0)</f>
        <v/>
      </c>
      <c r="AW892" s="64">
        <f>IF(OR('번호선택_참고표'!$C$55=$AU892,'번호선택_참고표'!$D$55=$AU892,'번호선택_참고표'!$E$55=$AU892,'번호선택_참고표'!$F$55=$AU892,'번호선택_참고표'!$G$55=$AU892,'번호선택_참고표'!$H$55=$AU892),1,0)</f>
        <v/>
      </c>
      <c r="AX892" s="64">
        <f>IF(AV892=6,6,IF(AND(AV892=5,AW892=1),5,IF(AND(AV892=5,AW892=0),4,IF(AV892=4,3,IF(AV892=3,2,0)))))</f>
        <v/>
      </c>
      <c r="AY892" s="64">
        <f>IF(AV892=6,"1등",IF(AND(AV892=5,AW892=1),"2등",IF(AND(AV892=5,AW892=0),"3등",IF(AV892=4,"4등",IF(AV892=3,"5등","-")))))</f>
        <v/>
      </c>
      <c r="AZ892" s="64">
        <f>AV892*10000+AW892*1000+ROW()</f>
        <v/>
      </c>
      <c r="BB892" s="63" t="inlineStr">
        <is>
          <t>9 13 28 31 39 41</t>
        </is>
      </c>
    </row>
    <row r="893">
      <c r="A893" s="64" t="n">
        <v>892</v>
      </c>
      <c r="B893" t="n">
        <v>0</v>
      </c>
      <c r="C893" t="n">
        <v>0</v>
      </c>
      <c r="D893" t="n">
        <v>0</v>
      </c>
      <c r="E893" t="n">
        <v>1</v>
      </c>
      <c r="F893" t="n">
        <v>0</v>
      </c>
      <c r="G893" t="n">
        <v>0</v>
      </c>
      <c r="H893" t="n">
        <v>0</v>
      </c>
      <c r="I893" t="n">
        <v>0</v>
      </c>
      <c r="J893" t="n">
        <v>1</v>
      </c>
      <c r="K893" t="n">
        <v>0</v>
      </c>
      <c r="L893" t="n">
        <v>0</v>
      </c>
      <c r="M893" t="n">
        <v>0</v>
      </c>
      <c r="N893" t="n">
        <v>0</v>
      </c>
      <c r="O893" t="n">
        <v>0</v>
      </c>
      <c r="P893" t="n">
        <v>0</v>
      </c>
      <c r="Q893" t="n">
        <v>0</v>
      </c>
      <c r="R893" t="n">
        <v>1</v>
      </c>
      <c r="S893" t="n">
        <v>1</v>
      </c>
      <c r="T893" t="n">
        <v>0</v>
      </c>
      <c r="U893" t="n">
        <v>0</v>
      </c>
      <c r="V893" t="n">
        <v>0</v>
      </c>
      <c r="W893" t="n">
        <v>0</v>
      </c>
      <c r="X893" t="n">
        <v>0</v>
      </c>
      <c r="Y893" t="n">
        <v>0</v>
      </c>
      <c r="Z893" t="n">
        <v>0</v>
      </c>
      <c r="AA893" t="n">
        <v>1</v>
      </c>
      <c r="AB893" t="n">
        <v>0</v>
      </c>
      <c r="AC893" t="n">
        <v>0</v>
      </c>
      <c r="AD893" t="n">
        <v>0</v>
      </c>
      <c r="AE893" t="n">
        <v>0</v>
      </c>
      <c r="AF893" t="n">
        <v>0</v>
      </c>
      <c r="AG893" t="n">
        <v>0</v>
      </c>
      <c r="AH893" t="n">
        <v>0</v>
      </c>
      <c r="AI893" t="n">
        <v>0</v>
      </c>
      <c r="AJ893" t="n">
        <v>0</v>
      </c>
      <c r="AK893" t="n">
        <v>0</v>
      </c>
      <c r="AL893" t="n">
        <v>0</v>
      </c>
      <c r="AM893" t="n">
        <v>0</v>
      </c>
      <c r="AN893" t="n">
        <v>0</v>
      </c>
      <c r="AO893" t="n">
        <v>0</v>
      </c>
      <c r="AP893" t="n">
        <v>0</v>
      </c>
      <c r="AQ893" t="n">
        <v>1</v>
      </c>
      <c r="AR893" t="n">
        <v>0</v>
      </c>
      <c r="AS893" t="n">
        <v>0</v>
      </c>
      <c r="AT893" t="n">
        <v>0</v>
      </c>
      <c r="AU893" s="63" t="n">
        <v>36</v>
      </c>
      <c r="AV893" s="64">
        <f>IFERROR(INDEX($B893:$AT893,1,'번호선택_참고표'!$C$55),0)+IFERROR(INDEX($B893:$AT893,1,'번호선택_참고표'!$D$55),0)+IFERROR(INDEX($B893:$AT893,1,'번호선택_참고표'!$E$55),0)+IFERROR(INDEX($B893:$AT893,1,'번호선택_참고표'!$F$55),0)+IFERROR(INDEX($B893:$AT893,1,'번호선택_참고표'!$G$55),0)+IFERROR(INDEX($B893:$AT893,1,'번호선택_참고표'!$H$55),0)</f>
        <v/>
      </c>
      <c r="AW893" s="64">
        <f>IF(OR('번호선택_참고표'!$C$55=$AU893,'번호선택_참고표'!$D$55=$AU893,'번호선택_참고표'!$E$55=$AU893,'번호선택_참고표'!$F$55=$AU893,'번호선택_참고표'!$G$55=$AU893,'번호선택_참고표'!$H$55=$AU893),1,0)</f>
        <v/>
      </c>
      <c r="AX893" s="64">
        <f>IF(AV893=6,6,IF(AND(AV893=5,AW893=1),5,IF(AND(AV893=5,AW893=0),4,IF(AV893=4,3,IF(AV893=3,2,0)))))</f>
        <v/>
      </c>
      <c r="AY893" s="64">
        <f>IF(AV893=6,"1등",IF(AND(AV893=5,AW893=1),"2등",IF(AND(AV893=5,AW893=0),"3등",IF(AV893=4,"4등",IF(AV893=3,"5등","-")))))</f>
        <v/>
      </c>
      <c r="AZ893" s="64">
        <f>AV893*10000+AW893*1000+ROW()</f>
        <v/>
      </c>
      <c r="BB893" s="63" t="inlineStr">
        <is>
          <t>4 9 17 18 26 42</t>
        </is>
      </c>
    </row>
    <row r="894">
      <c r="A894" s="64" t="n">
        <v>893</v>
      </c>
      <c r="B894" t="n">
        <v>1</v>
      </c>
      <c r="C894" t="n">
        <v>0</v>
      </c>
      <c r="D894" t="n">
        <v>0</v>
      </c>
      <c r="E894" t="n">
        <v>0</v>
      </c>
      <c r="F894" t="n">
        <v>0</v>
      </c>
      <c r="G894" t="n">
        <v>0</v>
      </c>
      <c r="H894" t="n">
        <v>0</v>
      </c>
      <c r="I894" t="n">
        <v>0</v>
      </c>
      <c r="J894" t="n">
        <v>0</v>
      </c>
      <c r="K894" t="n">
        <v>0</v>
      </c>
      <c r="L894" t="n">
        <v>0</v>
      </c>
      <c r="M894" t="n">
        <v>0</v>
      </c>
      <c r="N894" t="n">
        <v>0</v>
      </c>
      <c r="O894" t="n">
        <v>0</v>
      </c>
      <c r="P894" t="n">
        <v>1</v>
      </c>
      <c r="Q894" t="n">
        <v>0</v>
      </c>
      <c r="R894" t="n">
        <v>1</v>
      </c>
      <c r="S894" t="n">
        <v>0</v>
      </c>
      <c r="T894" t="n">
        <v>0</v>
      </c>
      <c r="U894" t="n">
        <v>0</v>
      </c>
      <c r="V894" t="n">
        <v>0</v>
      </c>
      <c r="W894" t="n">
        <v>0</v>
      </c>
      <c r="X894" t="n">
        <v>1</v>
      </c>
      <c r="Y894" t="n">
        <v>0</v>
      </c>
      <c r="Z894" t="n">
        <v>1</v>
      </c>
      <c r="AA894" t="n">
        <v>0</v>
      </c>
      <c r="AB894" t="n">
        <v>0</v>
      </c>
      <c r="AC894" t="n">
        <v>0</v>
      </c>
      <c r="AD894" t="n">
        <v>0</v>
      </c>
      <c r="AE894" t="n">
        <v>0</v>
      </c>
      <c r="AF894" t="n">
        <v>0</v>
      </c>
      <c r="AG894" t="n">
        <v>0</v>
      </c>
      <c r="AH894" t="n">
        <v>0</v>
      </c>
      <c r="AI894" t="n">
        <v>0</v>
      </c>
      <c r="AJ894" t="n">
        <v>0</v>
      </c>
      <c r="AK894" t="n">
        <v>0</v>
      </c>
      <c r="AL894" t="n">
        <v>0</v>
      </c>
      <c r="AM894" t="n">
        <v>0</v>
      </c>
      <c r="AN894" t="n">
        <v>0</v>
      </c>
      <c r="AO894" t="n">
        <v>0</v>
      </c>
      <c r="AP894" t="n">
        <v>1</v>
      </c>
      <c r="AQ894" t="n">
        <v>0</v>
      </c>
      <c r="AR894" t="n">
        <v>0</v>
      </c>
      <c r="AS894" t="n">
        <v>0</v>
      </c>
      <c r="AT894" t="n">
        <v>0</v>
      </c>
      <c r="AU894" s="63" t="n">
        <v>10</v>
      </c>
      <c r="AV894" s="64">
        <f>IFERROR(INDEX($B894:$AT894,1,'번호선택_참고표'!$C$55),0)+IFERROR(INDEX($B894:$AT894,1,'번호선택_참고표'!$D$55),0)+IFERROR(INDEX($B894:$AT894,1,'번호선택_참고표'!$E$55),0)+IFERROR(INDEX($B894:$AT894,1,'번호선택_참고표'!$F$55),0)+IFERROR(INDEX($B894:$AT894,1,'번호선택_참고표'!$G$55),0)+IFERROR(INDEX($B894:$AT894,1,'번호선택_참고표'!$H$55),0)</f>
        <v/>
      </c>
      <c r="AW894" s="64">
        <f>IF(OR('번호선택_참고표'!$C$55=$AU894,'번호선택_참고표'!$D$55=$AU894,'번호선택_참고표'!$E$55=$AU894,'번호선택_참고표'!$F$55=$AU894,'번호선택_참고표'!$G$55=$AU894,'번호선택_참고표'!$H$55=$AU894),1,0)</f>
        <v/>
      </c>
      <c r="AX894" s="64">
        <f>IF(AV894=6,6,IF(AND(AV894=5,AW894=1),5,IF(AND(AV894=5,AW894=0),4,IF(AV894=4,3,IF(AV894=3,2,0)))))</f>
        <v/>
      </c>
      <c r="AY894" s="64">
        <f>IF(AV894=6,"1등",IF(AND(AV894=5,AW894=1),"2등",IF(AND(AV894=5,AW894=0),"3등",IF(AV894=4,"4등",IF(AV894=3,"5등","-")))))</f>
        <v/>
      </c>
      <c r="AZ894" s="64">
        <f>AV894*10000+AW894*1000+ROW()</f>
        <v/>
      </c>
      <c r="BB894" s="63" t="inlineStr">
        <is>
          <t>1 15 17 23 25 41</t>
        </is>
      </c>
    </row>
    <row r="895">
      <c r="A895" s="64" t="n">
        <v>894</v>
      </c>
      <c r="B895" t="n">
        <v>0</v>
      </c>
      <c r="C895" t="n">
        <v>0</v>
      </c>
      <c r="D895" t="n">
        <v>0</v>
      </c>
      <c r="E895" t="n">
        <v>0</v>
      </c>
      <c r="F895" t="n">
        <v>0</v>
      </c>
      <c r="G895" t="n">
        <v>0</v>
      </c>
      <c r="H895" t="n">
        <v>0</v>
      </c>
      <c r="I895" t="n">
        <v>0</v>
      </c>
      <c r="J895" t="n">
        <v>0</v>
      </c>
      <c r="K895" t="n">
        <v>0</v>
      </c>
      <c r="L895" t="n">
        <v>0</v>
      </c>
      <c r="M895" t="n">
        <v>0</v>
      </c>
      <c r="N895" t="n">
        <v>0</v>
      </c>
      <c r="O895" t="n">
        <v>0</v>
      </c>
      <c r="P895" t="n">
        <v>0</v>
      </c>
      <c r="Q895" t="n">
        <v>0</v>
      </c>
      <c r="R895" t="n">
        <v>0</v>
      </c>
      <c r="S895" t="n">
        <v>0</v>
      </c>
      <c r="T895" t="n">
        <v>1</v>
      </c>
      <c r="U895" t="n">
        <v>0</v>
      </c>
      <c r="V895" t="n">
        <v>0</v>
      </c>
      <c r="W895" t="n">
        <v>0</v>
      </c>
      <c r="X895" t="n">
        <v>0</v>
      </c>
      <c r="Y895" t="n">
        <v>0</v>
      </c>
      <c r="Z895" t="n">
        <v>0</v>
      </c>
      <c r="AA895" t="n">
        <v>0</v>
      </c>
      <c r="AB895" t="n">
        <v>0</v>
      </c>
      <c r="AC895" t="n">
        <v>0</v>
      </c>
      <c r="AD895" t="n">
        <v>0</v>
      </c>
      <c r="AE895" t="n">
        <v>0</v>
      </c>
      <c r="AF895" t="n">
        <v>0</v>
      </c>
      <c r="AG895" t="n">
        <v>1</v>
      </c>
      <c r="AH895" t="n">
        <v>0</v>
      </c>
      <c r="AI895" t="n">
        <v>0</v>
      </c>
      <c r="AJ895" t="n">
        <v>0</v>
      </c>
      <c r="AK895" t="n">
        <v>0</v>
      </c>
      <c r="AL895" t="n">
        <v>1</v>
      </c>
      <c r="AM895" t="n">
        <v>0</v>
      </c>
      <c r="AN895" t="n">
        <v>0</v>
      </c>
      <c r="AO895" t="n">
        <v>1</v>
      </c>
      <c r="AP895" t="n">
        <v>1</v>
      </c>
      <c r="AQ895" t="n">
        <v>0</v>
      </c>
      <c r="AR895" t="n">
        <v>1</v>
      </c>
      <c r="AS895" t="n">
        <v>0</v>
      </c>
      <c r="AT895" t="n">
        <v>0</v>
      </c>
      <c r="AU895" s="63" t="n">
        <v>45</v>
      </c>
      <c r="AV895" s="64">
        <f>IFERROR(INDEX($B895:$AT895,1,'번호선택_참고표'!$C$55),0)+IFERROR(INDEX($B895:$AT895,1,'번호선택_참고표'!$D$55),0)+IFERROR(INDEX($B895:$AT895,1,'번호선택_참고표'!$E$55),0)+IFERROR(INDEX($B895:$AT895,1,'번호선택_참고표'!$F$55),0)+IFERROR(INDEX($B895:$AT895,1,'번호선택_참고표'!$G$55),0)+IFERROR(INDEX($B895:$AT895,1,'번호선택_참고표'!$H$55),0)</f>
        <v/>
      </c>
      <c r="AW895" s="64">
        <f>IF(OR('번호선택_참고표'!$C$55=$AU895,'번호선택_참고표'!$D$55=$AU895,'번호선택_참고표'!$E$55=$AU895,'번호선택_참고표'!$F$55=$AU895,'번호선택_참고표'!$G$55=$AU895,'번호선택_참고표'!$H$55=$AU895),1,0)</f>
        <v/>
      </c>
      <c r="AX895" s="64">
        <f>IF(AV895=6,6,IF(AND(AV895=5,AW895=1),5,IF(AND(AV895=5,AW895=0),4,IF(AV895=4,3,IF(AV895=3,2,0)))))</f>
        <v/>
      </c>
      <c r="AY895" s="64">
        <f>IF(AV895=6,"1등",IF(AND(AV895=5,AW895=1),"2등",IF(AND(AV895=5,AW895=0),"3등",IF(AV895=4,"4등",IF(AV895=3,"5등","-")))))</f>
        <v/>
      </c>
      <c r="AZ895" s="64">
        <f>AV895*10000+AW895*1000+ROW()</f>
        <v/>
      </c>
      <c r="BB895" s="63" t="inlineStr">
        <is>
          <t>19 32 37 40 41 43</t>
        </is>
      </c>
    </row>
    <row r="896">
      <c r="A896" s="64" t="n">
        <v>895</v>
      </c>
      <c r="B896" t="n">
        <v>0</v>
      </c>
      <c r="C896" t="n">
        <v>0</v>
      </c>
      <c r="D896" t="n">
        <v>0</v>
      </c>
      <c r="E896" t="n">
        <v>0</v>
      </c>
      <c r="F896" t="n">
        <v>0</v>
      </c>
      <c r="G896" t="n">
        <v>0</v>
      </c>
      <c r="H896" t="n">
        <v>0</v>
      </c>
      <c r="I896" t="n">
        <v>0</v>
      </c>
      <c r="J896" t="n">
        <v>0</v>
      </c>
      <c r="K896" t="n">
        <v>0</v>
      </c>
      <c r="L896" t="n">
        <v>0</v>
      </c>
      <c r="M896" t="n">
        <v>0</v>
      </c>
      <c r="N896" t="n">
        <v>0</v>
      </c>
      <c r="O896" t="n">
        <v>0</v>
      </c>
      <c r="P896" t="n">
        <v>0</v>
      </c>
      <c r="Q896" t="n">
        <v>1</v>
      </c>
      <c r="R896" t="n">
        <v>0</v>
      </c>
      <c r="S896" t="n">
        <v>0</v>
      </c>
      <c r="T896" t="n">
        <v>0</v>
      </c>
      <c r="U896" t="n">
        <v>0</v>
      </c>
      <c r="V896" t="n">
        <v>0</v>
      </c>
      <c r="W896" t="n">
        <v>0</v>
      </c>
      <c r="X896" t="n">
        <v>0</v>
      </c>
      <c r="Y896" t="n">
        <v>0</v>
      </c>
      <c r="Z896" t="n">
        <v>0</v>
      </c>
      <c r="AA896" t="n">
        <v>1</v>
      </c>
      <c r="AB896" t="n">
        <v>0</v>
      </c>
      <c r="AC896" t="n">
        <v>0</v>
      </c>
      <c r="AD896" t="n">
        <v>0</v>
      </c>
      <c r="AE896" t="n">
        <v>0</v>
      </c>
      <c r="AF896" t="n">
        <v>1</v>
      </c>
      <c r="AG896" t="n">
        <v>0</v>
      </c>
      <c r="AH896" t="n">
        <v>0</v>
      </c>
      <c r="AI896" t="n">
        <v>0</v>
      </c>
      <c r="AJ896" t="n">
        <v>0</v>
      </c>
      <c r="AK896" t="n">
        <v>0</v>
      </c>
      <c r="AL896" t="n">
        <v>0</v>
      </c>
      <c r="AM896" t="n">
        <v>1</v>
      </c>
      <c r="AN896" t="n">
        <v>1</v>
      </c>
      <c r="AO896" t="n">
        <v>0</v>
      </c>
      <c r="AP896" t="n">
        <v>1</v>
      </c>
      <c r="AQ896" t="n">
        <v>0</v>
      </c>
      <c r="AR896" t="n">
        <v>0</v>
      </c>
      <c r="AS896" t="n">
        <v>0</v>
      </c>
      <c r="AT896" t="n">
        <v>0</v>
      </c>
      <c r="AU896" s="63" t="n">
        <v>23</v>
      </c>
      <c r="AV896" s="64">
        <f>IFERROR(INDEX($B896:$AT896,1,'번호선택_참고표'!$C$55),0)+IFERROR(INDEX($B896:$AT896,1,'번호선택_참고표'!$D$55),0)+IFERROR(INDEX($B896:$AT896,1,'번호선택_참고표'!$E$55),0)+IFERROR(INDEX($B896:$AT896,1,'번호선택_참고표'!$F$55),0)+IFERROR(INDEX($B896:$AT896,1,'번호선택_참고표'!$G$55),0)+IFERROR(INDEX($B896:$AT896,1,'번호선택_참고표'!$H$55),0)</f>
        <v/>
      </c>
      <c r="AW896" s="64">
        <f>IF(OR('번호선택_참고표'!$C$55=$AU896,'번호선택_참고표'!$D$55=$AU896,'번호선택_참고표'!$E$55=$AU896,'번호선택_참고표'!$F$55=$AU896,'번호선택_참고표'!$G$55=$AU896,'번호선택_참고표'!$H$55=$AU896),1,0)</f>
        <v/>
      </c>
      <c r="AX896" s="64">
        <f>IF(AV896=6,6,IF(AND(AV896=5,AW896=1),5,IF(AND(AV896=5,AW896=0),4,IF(AV896=4,3,IF(AV896=3,2,0)))))</f>
        <v/>
      </c>
      <c r="AY896" s="64">
        <f>IF(AV896=6,"1등",IF(AND(AV896=5,AW896=1),"2등",IF(AND(AV896=5,AW896=0),"3등",IF(AV896=4,"4등",IF(AV896=3,"5등","-")))))</f>
        <v/>
      </c>
      <c r="AZ896" s="64">
        <f>AV896*10000+AW896*1000+ROW()</f>
        <v/>
      </c>
      <c r="BB896" s="63" t="inlineStr">
        <is>
          <t>16 26 31 38 39 41</t>
        </is>
      </c>
    </row>
    <row r="897">
      <c r="A897" s="64" t="n">
        <v>896</v>
      </c>
      <c r="B897" t="n">
        <v>0</v>
      </c>
      <c r="C897" t="n">
        <v>0</v>
      </c>
      <c r="D897" t="n">
        <v>0</v>
      </c>
      <c r="E897" t="n">
        <v>0</v>
      </c>
      <c r="F897" t="n">
        <v>1</v>
      </c>
      <c r="G897" t="n">
        <v>0</v>
      </c>
      <c r="H897" t="n">
        <v>0</v>
      </c>
      <c r="I897" t="n">
        <v>0</v>
      </c>
      <c r="J897" t="n">
        <v>0</v>
      </c>
      <c r="K897" t="n">
        <v>0</v>
      </c>
      <c r="L897" t="n">
        <v>0</v>
      </c>
      <c r="M897" t="n">
        <v>1</v>
      </c>
      <c r="N897" t="n">
        <v>0</v>
      </c>
      <c r="O897" t="n">
        <v>0</v>
      </c>
      <c r="P897" t="n">
        <v>0</v>
      </c>
      <c r="Q897" t="n">
        <v>0</v>
      </c>
      <c r="R897" t="n">
        <v>0</v>
      </c>
      <c r="S897" t="n">
        <v>0</v>
      </c>
      <c r="T897" t="n">
        <v>0</v>
      </c>
      <c r="U897" t="n">
        <v>0</v>
      </c>
      <c r="V897" t="n">
        <v>0</v>
      </c>
      <c r="W897" t="n">
        <v>0</v>
      </c>
      <c r="X897" t="n">
        <v>0</v>
      </c>
      <c r="Y897" t="n">
        <v>0</v>
      </c>
      <c r="Z897" t="n">
        <v>1</v>
      </c>
      <c r="AA897" t="n">
        <v>1</v>
      </c>
      <c r="AB897" t="n">
        <v>0</v>
      </c>
      <c r="AC897" t="n">
        <v>0</v>
      </c>
      <c r="AD897" t="n">
        <v>0</v>
      </c>
      <c r="AE897" t="n">
        <v>0</v>
      </c>
      <c r="AF897" t="n">
        <v>0</v>
      </c>
      <c r="AG897" t="n">
        <v>0</v>
      </c>
      <c r="AH897" t="n">
        <v>0</v>
      </c>
      <c r="AI897" t="n">
        <v>0</v>
      </c>
      <c r="AJ897" t="n">
        <v>0</v>
      </c>
      <c r="AK897" t="n">
        <v>0</v>
      </c>
      <c r="AL897" t="n">
        <v>0</v>
      </c>
      <c r="AM897" t="n">
        <v>1</v>
      </c>
      <c r="AN897" t="n">
        <v>0</v>
      </c>
      <c r="AO897" t="n">
        <v>0</v>
      </c>
      <c r="AP897" t="n">
        <v>0</v>
      </c>
      <c r="AQ897" t="n">
        <v>0</v>
      </c>
      <c r="AR897" t="n">
        <v>0</v>
      </c>
      <c r="AS897" t="n">
        <v>0</v>
      </c>
      <c r="AT897" t="n">
        <v>1</v>
      </c>
      <c r="AU897" s="63" t="n">
        <v>23</v>
      </c>
      <c r="AV897" s="64">
        <f>IFERROR(INDEX($B897:$AT897,1,'번호선택_참고표'!$C$55),0)+IFERROR(INDEX($B897:$AT897,1,'번호선택_참고표'!$D$55),0)+IFERROR(INDEX($B897:$AT897,1,'번호선택_참고표'!$E$55),0)+IFERROR(INDEX($B897:$AT897,1,'번호선택_참고표'!$F$55),0)+IFERROR(INDEX($B897:$AT897,1,'번호선택_참고표'!$G$55),0)+IFERROR(INDEX($B897:$AT897,1,'번호선택_참고표'!$H$55),0)</f>
        <v/>
      </c>
      <c r="AW897" s="64">
        <f>IF(OR('번호선택_참고표'!$C$55=$AU897,'번호선택_참고표'!$D$55=$AU897,'번호선택_참고표'!$E$55=$AU897,'번호선택_참고표'!$F$55=$AU897,'번호선택_참고표'!$G$55=$AU897,'번호선택_참고표'!$H$55=$AU897),1,0)</f>
        <v/>
      </c>
      <c r="AX897" s="64">
        <f>IF(AV897=6,6,IF(AND(AV897=5,AW897=1),5,IF(AND(AV897=5,AW897=0),4,IF(AV897=4,3,IF(AV897=3,2,0)))))</f>
        <v/>
      </c>
      <c r="AY897" s="64">
        <f>IF(AV897=6,"1등",IF(AND(AV897=5,AW897=1),"2등",IF(AND(AV897=5,AW897=0),"3등",IF(AV897=4,"4등",IF(AV897=3,"5등","-")))))</f>
        <v/>
      </c>
      <c r="AZ897" s="64">
        <f>AV897*10000+AW897*1000+ROW()</f>
        <v/>
      </c>
      <c r="BB897" s="63" t="inlineStr">
        <is>
          <t>5 12 25 26 38 45</t>
        </is>
      </c>
    </row>
    <row r="898">
      <c r="A898" s="64" t="n">
        <v>897</v>
      </c>
      <c r="B898" t="n">
        <v>0</v>
      </c>
      <c r="C898" t="n">
        <v>0</v>
      </c>
      <c r="D898" t="n">
        <v>0</v>
      </c>
      <c r="E898" t="n">
        <v>0</v>
      </c>
      <c r="F898" t="n">
        <v>0</v>
      </c>
      <c r="G898" t="n">
        <v>1</v>
      </c>
      <c r="H898" t="n">
        <v>1</v>
      </c>
      <c r="I898" t="n">
        <v>0</v>
      </c>
      <c r="J898" t="n">
        <v>0</v>
      </c>
      <c r="K898" t="n">
        <v>0</v>
      </c>
      <c r="L898" t="n">
        <v>0</v>
      </c>
      <c r="M898" t="n">
        <v>1</v>
      </c>
      <c r="N898" t="n">
        <v>0</v>
      </c>
      <c r="O898" t="n">
        <v>0</v>
      </c>
      <c r="P898" t="n">
        <v>0</v>
      </c>
      <c r="Q898" t="n">
        <v>0</v>
      </c>
      <c r="R898" t="n">
        <v>0</v>
      </c>
      <c r="S898" t="n">
        <v>0</v>
      </c>
      <c r="T898" t="n">
        <v>0</v>
      </c>
      <c r="U898" t="n">
        <v>0</v>
      </c>
      <c r="V898" t="n">
        <v>0</v>
      </c>
      <c r="W898" t="n">
        <v>1</v>
      </c>
      <c r="X898" t="n">
        <v>0</v>
      </c>
      <c r="Y898" t="n">
        <v>0</v>
      </c>
      <c r="Z898" t="n">
        <v>0</v>
      </c>
      <c r="AA898" t="n">
        <v>1</v>
      </c>
      <c r="AB898" t="n">
        <v>0</v>
      </c>
      <c r="AC898" t="n">
        <v>0</v>
      </c>
      <c r="AD898" t="n">
        <v>0</v>
      </c>
      <c r="AE898" t="n">
        <v>0</v>
      </c>
      <c r="AF898" t="n">
        <v>0</v>
      </c>
      <c r="AG898" t="n">
        <v>0</v>
      </c>
      <c r="AH898" t="n">
        <v>0</v>
      </c>
      <c r="AI898" t="n">
        <v>0</v>
      </c>
      <c r="AJ898" t="n">
        <v>0</v>
      </c>
      <c r="AK898" t="n">
        <v>1</v>
      </c>
      <c r="AL898" t="n">
        <v>0</v>
      </c>
      <c r="AM898" t="n">
        <v>0</v>
      </c>
      <c r="AN898" t="n">
        <v>0</v>
      </c>
      <c r="AO898" t="n">
        <v>0</v>
      </c>
      <c r="AP898" t="n">
        <v>0</v>
      </c>
      <c r="AQ898" t="n">
        <v>0</v>
      </c>
      <c r="AR898" t="n">
        <v>0</v>
      </c>
      <c r="AS898" t="n">
        <v>0</v>
      </c>
      <c r="AT898" t="n">
        <v>0</v>
      </c>
      <c r="AU898" s="63" t="n">
        <v>29</v>
      </c>
      <c r="AV898" s="64">
        <f>IFERROR(INDEX($B898:$AT898,1,'번호선택_참고표'!$C$55),0)+IFERROR(INDEX($B898:$AT898,1,'번호선택_참고표'!$D$55),0)+IFERROR(INDEX($B898:$AT898,1,'번호선택_참고표'!$E$55),0)+IFERROR(INDEX($B898:$AT898,1,'번호선택_참고표'!$F$55),0)+IFERROR(INDEX($B898:$AT898,1,'번호선택_참고표'!$G$55),0)+IFERROR(INDEX($B898:$AT898,1,'번호선택_참고표'!$H$55),0)</f>
        <v/>
      </c>
      <c r="AW898" s="64">
        <f>IF(OR('번호선택_참고표'!$C$55=$AU898,'번호선택_참고표'!$D$55=$AU898,'번호선택_참고표'!$E$55=$AU898,'번호선택_참고표'!$F$55=$AU898,'번호선택_참고표'!$G$55=$AU898,'번호선택_참고표'!$H$55=$AU898),1,0)</f>
        <v/>
      </c>
      <c r="AX898" s="64">
        <f>IF(AV898=6,6,IF(AND(AV898=5,AW898=1),5,IF(AND(AV898=5,AW898=0),4,IF(AV898=4,3,IF(AV898=3,2,0)))))</f>
        <v/>
      </c>
      <c r="AY898" s="64">
        <f>IF(AV898=6,"1등",IF(AND(AV898=5,AW898=1),"2등",IF(AND(AV898=5,AW898=0),"3등",IF(AV898=4,"4등",IF(AV898=3,"5등","-")))))</f>
        <v/>
      </c>
      <c r="AZ898" s="64">
        <f>AV898*10000+AW898*1000+ROW()</f>
        <v/>
      </c>
      <c r="BB898" s="63" t="inlineStr">
        <is>
          <t>6 7 12 22 26 36</t>
        </is>
      </c>
    </row>
    <row r="899">
      <c r="A899" s="64" t="n">
        <v>898</v>
      </c>
      <c r="B899" t="n">
        <v>0</v>
      </c>
      <c r="C899" t="n">
        <v>0</v>
      </c>
      <c r="D899" t="n">
        <v>0</v>
      </c>
      <c r="E899" t="n">
        <v>0</v>
      </c>
      <c r="F899" t="n">
        <v>0</v>
      </c>
      <c r="G899" t="n">
        <v>0</v>
      </c>
      <c r="H899" t="n">
        <v>0</v>
      </c>
      <c r="I899" t="n">
        <v>0</v>
      </c>
      <c r="J899" t="n">
        <v>0</v>
      </c>
      <c r="K899" t="n">
        <v>0</v>
      </c>
      <c r="L899" t="n">
        <v>0</v>
      </c>
      <c r="M899" t="n">
        <v>0</v>
      </c>
      <c r="N899" t="n">
        <v>0</v>
      </c>
      <c r="O899" t="n">
        <v>0</v>
      </c>
      <c r="P899" t="n">
        <v>0</v>
      </c>
      <c r="Q899" t="n">
        <v>0</v>
      </c>
      <c r="R899" t="n">
        <v>0</v>
      </c>
      <c r="S899" t="n">
        <v>1</v>
      </c>
      <c r="T899" t="n">
        <v>0</v>
      </c>
      <c r="U899" t="n">
        <v>0</v>
      </c>
      <c r="V899" t="n">
        <v>1</v>
      </c>
      <c r="W899" t="n">
        <v>0</v>
      </c>
      <c r="X899" t="n">
        <v>0</v>
      </c>
      <c r="Y899" t="n">
        <v>0</v>
      </c>
      <c r="Z899" t="n">
        <v>0</v>
      </c>
      <c r="AA899" t="n">
        <v>0</v>
      </c>
      <c r="AB899" t="n">
        <v>0</v>
      </c>
      <c r="AC899" t="n">
        <v>1</v>
      </c>
      <c r="AD899" t="n">
        <v>0</v>
      </c>
      <c r="AE899" t="n">
        <v>0</v>
      </c>
      <c r="AF899" t="n">
        <v>0</v>
      </c>
      <c r="AG899" t="n">
        <v>0</v>
      </c>
      <c r="AH899" t="n">
        <v>0</v>
      </c>
      <c r="AI899" t="n">
        <v>0</v>
      </c>
      <c r="AJ899" t="n">
        <v>1</v>
      </c>
      <c r="AK899" t="n">
        <v>0</v>
      </c>
      <c r="AL899" t="n">
        <v>1</v>
      </c>
      <c r="AM899" t="n">
        <v>0</v>
      </c>
      <c r="AN899" t="n">
        <v>0</v>
      </c>
      <c r="AO899" t="n">
        <v>0</v>
      </c>
      <c r="AP899" t="n">
        <v>0</v>
      </c>
      <c r="AQ899" t="n">
        <v>1</v>
      </c>
      <c r="AR899" t="n">
        <v>0</v>
      </c>
      <c r="AS899" t="n">
        <v>0</v>
      </c>
      <c r="AT899" t="n">
        <v>0</v>
      </c>
      <c r="AU899" s="63" t="n">
        <v>17</v>
      </c>
      <c r="AV899" s="64">
        <f>IFERROR(INDEX($B899:$AT899,1,'번호선택_참고표'!$C$55),0)+IFERROR(INDEX($B899:$AT899,1,'번호선택_참고표'!$D$55),0)+IFERROR(INDEX($B899:$AT899,1,'번호선택_참고표'!$E$55),0)+IFERROR(INDEX($B899:$AT899,1,'번호선택_참고표'!$F$55),0)+IFERROR(INDEX($B899:$AT899,1,'번호선택_참고표'!$G$55),0)+IFERROR(INDEX($B899:$AT899,1,'번호선택_참고표'!$H$55),0)</f>
        <v/>
      </c>
      <c r="AW899" s="64">
        <f>IF(OR('번호선택_참고표'!$C$55=$AU899,'번호선택_참고표'!$D$55=$AU899,'번호선택_참고표'!$E$55=$AU899,'번호선택_참고표'!$F$55=$AU899,'번호선택_참고표'!$G$55=$AU899,'번호선택_참고표'!$H$55=$AU899),1,0)</f>
        <v/>
      </c>
      <c r="AX899" s="64">
        <f>IF(AV899=6,6,IF(AND(AV899=5,AW899=1),5,IF(AND(AV899=5,AW899=0),4,IF(AV899=4,3,IF(AV899=3,2,0)))))</f>
        <v/>
      </c>
      <c r="AY899" s="64">
        <f>IF(AV899=6,"1등",IF(AND(AV899=5,AW899=1),"2등",IF(AND(AV899=5,AW899=0),"3등",IF(AV899=4,"4등",IF(AV899=3,"5등","-")))))</f>
        <v/>
      </c>
      <c r="AZ899" s="64">
        <f>AV899*10000+AW899*1000+ROW()</f>
        <v/>
      </c>
      <c r="BB899" s="63" t="inlineStr">
        <is>
          <t>18 21 28 35 37 42</t>
        </is>
      </c>
    </row>
    <row r="900">
      <c r="A900" s="64" t="n">
        <v>899</v>
      </c>
      <c r="B900" t="n">
        <v>0</v>
      </c>
      <c r="C900" t="n">
        <v>0</v>
      </c>
      <c r="D900" t="n">
        <v>0</v>
      </c>
      <c r="E900" t="n">
        <v>0</v>
      </c>
      <c r="F900" t="n">
        <v>0</v>
      </c>
      <c r="G900" t="n">
        <v>0</v>
      </c>
      <c r="H900" t="n">
        <v>0</v>
      </c>
      <c r="I900" t="n">
        <v>1</v>
      </c>
      <c r="J900" t="n">
        <v>0</v>
      </c>
      <c r="K900" t="n">
        <v>0</v>
      </c>
      <c r="L900" t="n">
        <v>0</v>
      </c>
      <c r="M900" t="n">
        <v>0</v>
      </c>
      <c r="N900" t="n">
        <v>0</v>
      </c>
      <c r="O900" t="n">
        <v>0</v>
      </c>
      <c r="P900" t="n">
        <v>0</v>
      </c>
      <c r="Q900" t="n">
        <v>0</v>
      </c>
      <c r="R900" t="n">
        <v>0</v>
      </c>
      <c r="S900" t="n">
        <v>0</v>
      </c>
      <c r="T900" t="n">
        <v>1</v>
      </c>
      <c r="U900" t="n">
        <v>1</v>
      </c>
      <c r="V900" t="n">
        <v>1</v>
      </c>
      <c r="W900" t="n">
        <v>0</v>
      </c>
      <c r="X900" t="n">
        <v>0</v>
      </c>
      <c r="Y900" t="n">
        <v>0</v>
      </c>
      <c r="Z900" t="n">
        <v>0</v>
      </c>
      <c r="AA900" t="n">
        <v>0</v>
      </c>
      <c r="AB900" t="n">
        <v>0</v>
      </c>
      <c r="AC900" t="n">
        <v>0</v>
      </c>
      <c r="AD900" t="n">
        <v>0</v>
      </c>
      <c r="AE900" t="n">
        <v>0</v>
      </c>
      <c r="AF900" t="n">
        <v>0</v>
      </c>
      <c r="AG900" t="n">
        <v>0</v>
      </c>
      <c r="AH900" t="n">
        <v>1</v>
      </c>
      <c r="AI900" t="n">
        <v>0</v>
      </c>
      <c r="AJ900" t="n">
        <v>0</v>
      </c>
      <c r="AK900" t="n">
        <v>0</v>
      </c>
      <c r="AL900" t="n">
        <v>0</v>
      </c>
      <c r="AM900" t="n">
        <v>0</v>
      </c>
      <c r="AN900" t="n">
        <v>1</v>
      </c>
      <c r="AO900" t="n">
        <v>0</v>
      </c>
      <c r="AP900" t="n">
        <v>0</v>
      </c>
      <c r="AQ900" t="n">
        <v>0</v>
      </c>
      <c r="AR900" t="n">
        <v>0</v>
      </c>
      <c r="AS900" t="n">
        <v>0</v>
      </c>
      <c r="AT900" t="n">
        <v>0</v>
      </c>
      <c r="AU900" s="63" t="n">
        <v>37</v>
      </c>
      <c r="AV900" s="64">
        <f>IFERROR(INDEX($B900:$AT900,1,'번호선택_참고표'!$C$55),0)+IFERROR(INDEX($B900:$AT900,1,'번호선택_참고표'!$D$55),0)+IFERROR(INDEX($B900:$AT900,1,'번호선택_참고표'!$E$55),0)+IFERROR(INDEX($B900:$AT900,1,'번호선택_참고표'!$F$55),0)+IFERROR(INDEX($B900:$AT900,1,'번호선택_참고표'!$G$55),0)+IFERROR(INDEX($B900:$AT900,1,'번호선택_참고표'!$H$55),0)</f>
        <v/>
      </c>
      <c r="AW900" s="64">
        <f>IF(OR('번호선택_참고표'!$C$55=$AU900,'번호선택_참고표'!$D$55=$AU900,'번호선택_참고표'!$E$55=$AU900,'번호선택_참고표'!$F$55=$AU900,'번호선택_참고표'!$G$55=$AU900,'번호선택_참고표'!$H$55=$AU900),1,0)</f>
        <v/>
      </c>
      <c r="AX900" s="64">
        <f>IF(AV900=6,6,IF(AND(AV900=5,AW900=1),5,IF(AND(AV900=5,AW900=0),4,IF(AV900=4,3,IF(AV900=3,2,0)))))</f>
        <v/>
      </c>
      <c r="AY900" s="64">
        <f>IF(AV900=6,"1등",IF(AND(AV900=5,AW900=1),"2등",IF(AND(AV900=5,AW900=0),"3등",IF(AV900=4,"4등",IF(AV900=3,"5등","-")))))</f>
        <v/>
      </c>
      <c r="AZ900" s="64">
        <f>AV900*10000+AW900*1000+ROW()</f>
        <v/>
      </c>
      <c r="BB900" s="63" t="inlineStr">
        <is>
          <t>8 19 20 21 33 39</t>
        </is>
      </c>
    </row>
    <row r="901">
      <c r="A901" s="64" t="n">
        <v>900</v>
      </c>
      <c r="B901" t="n">
        <v>0</v>
      </c>
      <c r="C901" t="n">
        <v>0</v>
      </c>
      <c r="D901" t="n">
        <v>0</v>
      </c>
      <c r="E901" t="n">
        <v>0</v>
      </c>
      <c r="F901" t="n">
        <v>0</v>
      </c>
      <c r="G901" t="n">
        <v>0</v>
      </c>
      <c r="H901" t="n">
        <v>1</v>
      </c>
      <c r="I901" t="n">
        <v>0</v>
      </c>
      <c r="J901" t="n">
        <v>0</v>
      </c>
      <c r="K901" t="n">
        <v>0</v>
      </c>
      <c r="L901" t="n">
        <v>0</v>
      </c>
      <c r="M901" t="n">
        <v>0</v>
      </c>
      <c r="N901" t="n">
        <v>1</v>
      </c>
      <c r="O901" t="n">
        <v>0</v>
      </c>
      <c r="P901" t="n">
        <v>0</v>
      </c>
      <c r="Q901" t="n">
        <v>1</v>
      </c>
      <c r="R901" t="n">
        <v>0</v>
      </c>
      <c r="S901" t="n">
        <v>1</v>
      </c>
      <c r="T901" t="n">
        <v>0</v>
      </c>
      <c r="U901" t="n">
        <v>0</v>
      </c>
      <c r="V901" t="n">
        <v>0</v>
      </c>
      <c r="W901" t="n">
        <v>0</v>
      </c>
      <c r="X901" t="n">
        <v>0</v>
      </c>
      <c r="Y901" t="n">
        <v>0</v>
      </c>
      <c r="Z901" t="n">
        <v>0</v>
      </c>
      <c r="AA901" t="n">
        <v>0</v>
      </c>
      <c r="AB901" t="n">
        <v>0</v>
      </c>
      <c r="AC901" t="n">
        <v>0</v>
      </c>
      <c r="AD901" t="n">
        <v>0</v>
      </c>
      <c r="AE901" t="n">
        <v>0</v>
      </c>
      <c r="AF901" t="n">
        <v>0</v>
      </c>
      <c r="AG901" t="n">
        <v>0</v>
      </c>
      <c r="AH901" t="n">
        <v>0</v>
      </c>
      <c r="AI901" t="n">
        <v>0</v>
      </c>
      <c r="AJ901" t="n">
        <v>1</v>
      </c>
      <c r="AK901" t="n">
        <v>0</v>
      </c>
      <c r="AL901" t="n">
        <v>0</v>
      </c>
      <c r="AM901" t="n">
        <v>1</v>
      </c>
      <c r="AN901" t="n">
        <v>0</v>
      </c>
      <c r="AO901" t="n">
        <v>0</v>
      </c>
      <c r="AP901" t="n">
        <v>0</v>
      </c>
      <c r="AQ901" t="n">
        <v>0</v>
      </c>
      <c r="AR901" t="n">
        <v>0</v>
      </c>
      <c r="AS901" t="n">
        <v>0</v>
      </c>
      <c r="AT901" t="n">
        <v>0</v>
      </c>
      <c r="AU901" s="63" t="n">
        <v>14</v>
      </c>
      <c r="AV901" s="64">
        <f>IFERROR(INDEX($B901:$AT901,1,'번호선택_참고표'!$C$55),0)+IFERROR(INDEX($B901:$AT901,1,'번호선택_참고표'!$D$55),0)+IFERROR(INDEX($B901:$AT901,1,'번호선택_참고표'!$E$55),0)+IFERROR(INDEX($B901:$AT901,1,'번호선택_참고표'!$F$55),0)+IFERROR(INDEX($B901:$AT901,1,'번호선택_참고표'!$G$55),0)+IFERROR(INDEX($B901:$AT901,1,'번호선택_참고표'!$H$55),0)</f>
        <v/>
      </c>
      <c r="AW901" s="64">
        <f>IF(OR('번호선택_참고표'!$C$55=$AU901,'번호선택_참고표'!$D$55=$AU901,'번호선택_참고표'!$E$55=$AU901,'번호선택_참고표'!$F$55=$AU901,'번호선택_참고표'!$G$55=$AU901,'번호선택_참고표'!$H$55=$AU901),1,0)</f>
        <v/>
      </c>
      <c r="AX901" s="64">
        <f>IF(AV901=6,6,IF(AND(AV901=5,AW901=1),5,IF(AND(AV901=5,AW901=0),4,IF(AV901=4,3,IF(AV901=3,2,0)))))</f>
        <v/>
      </c>
      <c r="AY901" s="64">
        <f>IF(AV901=6,"1등",IF(AND(AV901=5,AW901=1),"2등",IF(AND(AV901=5,AW901=0),"3등",IF(AV901=4,"4등",IF(AV901=3,"5등","-")))))</f>
        <v/>
      </c>
      <c r="AZ901" s="64">
        <f>AV901*10000+AW901*1000+ROW()</f>
        <v/>
      </c>
      <c r="BB901" s="63" t="inlineStr">
        <is>
          <t>7 13 16 18 35 38</t>
        </is>
      </c>
    </row>
    <row r="902">
      <c r="A902" s="64" t="n">
        <v>901</v>
      </c>
      <c r="B902" t="n">
        <v>0</v>
      </c>
      <c r="C902" t="n">
        <v>0</v>
      </c>
      <c r="D902" t="n">
        <v>0</v>
      </c>
      <c r="E902" t="n">
        <v>0</v>
      </c>
      <c r="F902" t="n">
        <v>1</v>
      </c>
      <c r="G902" t="n">
        <v>0</v>
      </c>
      <c r="H902" t="n">
        <v>0</v>
      </c>
      <c r="I902" t="n">
        <v>0</v>
      </c>
      <c r="J902" t="n">
        <v>0</v>
      </c>
      <c r="K902" t="n">
        <v>0</v>
      </c>
      <c r="L902" t="n">
        <v>0</v>
      </c>
      <c r="M902" t="n">
        <v>0</v>
      </c>
      <c r="N902" t="n">
        <v>0</v>
      </c>
      <c r="O902" t="n">
        <v>0</v>
      </c>
      <c r="P902" t="n">
        <v>0</v>
      </c>
      <c r="Q902" t="n">
        <v>0</v>
      </c>
      <c r="R902" t="n">
        <v>0</v>
      </c>
      <c r="S902" t="n">
        <v>1</v>
      </c>
      <c r="T902" t="n">
        <v>0</v>
      </c>
      <c r="U902" t="n">
        <v>1</v>
      </c>
      <c r="V902" t="n">
        <v>0</v>
      </c>
      <c r="W902" t="n">
        <v>0</v>
      </c>
      <c r="X902" t="n">
        <v>1</v>
      </c>
      <c r="Y902" t="n">
        <v>0</v>
      </c>
      <c r="Z902" t="n">
        <v>0</v>
      </c>
      <c r="AA902" t="n">
        <v>0</v>
      </c>
      <c r="AB902" t="n">
        <v>0</v>
      </c>
      <c r="AC902" t="n">
        <v>0</v>
      </c>
      <c r="AD902" t="n">
        <v>0</v>
      </c>
      <c r="AE902" t="n">
        <v>1</v>
      </c>
      <c r="AF902" t="n">
        <v>0</v>
      </c>
      <c r="AG902" t="n">
        <v>0</v>
      </c>
      <c r="AH902" t="n">
        <v>0</v>
      </c>
      <c r="AI902" t="n">
        <v>1</v>
      </c>
      <c r="AJ902" t="n">
        <v>0</v>
      </c>
      <c r="AK902" t="n">
        <v>0</v>
      </c>
      <c r="AL902" t="n">
        <v>0</v>
      </c>
      <c r="AM902" t="n">
        <v>0</v>
      </c>
      <c r="AN902" t="n">
        <v>0</v>
      </c>
      <c r="AO902" t="n">
        <v>0</v>
      </c>
      <c r="AP902" t="n">
        <v>0</v>
      </c>
      <c r="AQ902" t="n">
        <v>0</v>
      </c>
      <c r="AR902" t="n">
        <v>0</v>
      </c>
      <c r="AS902" t="n">
        <v>0</v>
      </c>
      <c r="AT902" t="n">
        <v>0</v>
      </c>
      <c r="AU902" s="63" t="n">
        <v>21</v>
      </c>
      <c r="AV902" s="64">
        <f>IFERROR(INDEX($B902:$AT902,1,'번호선택_참고표'!$C$55),0)+IFERROR(INDEX($B902:$AT902,1,'번호선택_참고표'!$D$55),0)+IFERROR(INDEX($B902:$AT902,1,'번호선택_참고표'!$E$55),0)+IFERROR(INDEX($B902:$AT902,1,'번호선택_참고표'!$F$55),0)+IFERROR(INDEX($B902:$AT902,1,'번호선택_참고표'!$G$55),0)+IFERROR(INDEX($B902:$AT902,1,'번호선택_참고표'!$H$55),0)</f>
        <v/>
      </c>
      <c r="AW902" s="64">
        <f>IF(OR('번호선택_참고표'!$C$55=$AU902,'번호선택_참고표'!$D$55=$AU902,'번호선택_참고표'!$E$55=$AU902,'번호선택_참고표'!$F$55=$AU902,'번호선택_참고표'!$G$55=$AU902,'번호선택_참고표'!$H$55=$AU902),1,0)</f>
        <v/>
      </c>
      <c r="AX902" s="64">
        <f>IF(AV902=6,6,IF(AND(AV902=5,AW902=1),5,IF(AND(AV902=5,AW902=0),4,IF(AV902=4,3,IF(AV902=3,2,0)))))</f>
        <v/>
      </c>
      <c r="AY902" s="64">
        <f>IF(AV902=6,"1등",IF(AND(AV902=5,AW902=1),"2등",IF(AND(AV902=5,AW902=0),"3등",IF(AV902=4,"4등",IF(AV902=3,"5등","-")))))</f>
        <v/>
      </c>
      <c r="AZ902" s="64">
        <f>AV902*10000+AW902*1000+ROW()</f>
        <v/>
      </c>
      <c r="BB902" s="63" t="inlineStr">
        <is>
          <t>5 18 20 23 30 34</t>
        </is>
      </c>
    </row>
    <row r="903">
      <c r="A903" s="64" t="n">
        <v>902</v>
      </c>
      <c r="B903" t="n">
        <v>0</v>
      </c>
      <c r="C903" t="n">
        <v>0</v>
      </c>
      <c r="D903" t="n">
        <v>0</v>
      </c>
      <c r="E903" t="n">
        <v>0</v>
      </c>
      <c r="F903" t="n">
        <v>0</v>
      </c>
      <c r="G903" t="n">
        <v>0</v>
      </c>
      <c r="H903" t="n">
        <v>1</v>
      </c>
      <c r="I903" t="n">
        <v>0</v>
      </c>
      <c r="J903" t="n">
        <v>0</v>
      </c>
      <c r="K903" t="n">
        <v>0</v>
      </c>
      <c r="L903" t="n">
        <v>0</v>
      </c>
      <c r="M903" t="n">
        <v>0</v>
      </c>
      <c r="N903" t="n">
        <v>0</v>
      </c>
      <c r="O903" t="n">
        <v>0</v>
      </c>
      <c r="P903" t="n">
        <v>0</v>
      </c>
      <c r="Q903" t="n">
        <v>0</v>
      </c>
      <c r="R903" t="n">
        <v>0</v>
      </c>
      <c r="S903" t="n">
        <v>0</v>
      </c>
      <c r="T903" t="n">
        <v>1</v>
      </c>
      <c r="U903" t="n">
        <v>0</v>
      </c>
      <c r="V903" t="n">
        <v>0</v>
      </c>
      <c r="W903" t="n">
        <v>0</v>
      </c>
      <c r="X903" t="n">
        <v>1</v>
      </c>
      <c r="Y903" t="n">
        <v>1</v>
      </c>
      <c r="Z903" t="n">
        <v>0</v>
      </c>
      <c r="AA903" t="n">
        <v>0</v>
      </c>
      <c r="AB903" t="n">
        <v>0</v>
      </c>
      <c r="AC903" t="n">
        <v>0</v>
      </c>
      <c r="AD903" t="n">
        <v>0</v>
      </c>
      <c r="AE903" t="n">
        <v>0</v>
      </c>
      <c r="AF903" t="n">
        <v>0</v>
      </c>
      <c r="AG903" t="n">
        <v>0</v>
      </c>
      <c r="AH903" t="n">
        <v>0</v>
      </c>
      <c r="AI903" t="n">
        <v>0</v>
      </c>
      <c r="AJ903" t="n">
        <v>0</v>
      </c>
      <c r="AK903" t="n">
        <v>1</v>
      </c>
      <c r="AL903" t="n">
        <v>0</v>
      </c>
      <c r="AM903" t="n">
        <v>0</v>
      </c>
      <c r="AN903" t="n">
        <v>1</v>
      </c>
      <c r="AO903" t="n">
        <v>0</v>
      </c>
      <c r="AP903" t="n">
        <v>0</v>
      </c>
      <c r="AQ903" t="n">
        <v>0</v>
      </c>
      <c r="AR903" t="n">
        <v>0</v>
      </c>
      <c r="AS903" t="n">
        <v>0</v>
      </c>
      <c r="AT903" t="n">
        <v>0</v>
      </c>
      <c r="AU903" s="63" t="n">
        <v>30</v>
      </c>
      <c r="AV903" s="64">
        <f>IFERROR(INDEX($B903:$AT903,1,'번호선택_참고표'!$C$55),0)+IFERROR(INDEX($B903:$AT903,1,'번호선택_참고표'!$D$55),0)+IFERROR(INDEX($B903:$AT903,1,'번호선택_참고표'!$E$55),0)+IFERROR(INDEX($B903:$AT903,1,'번호선택_참고표'!$F$55),0)+IFERROR(INDEX($B903:$AT903,1,'번호선택_참고표'!$G$55),0)+IFERROR(INDEX($B903:$AT903,1,'번호선택_참고표'!$H$55),0)</f>
        <v/>
      </c>
      <c r="AW903" s="64">
        <f>IF(OR('번호선택_참고표'!$C$55=$AU903,'번호선택_참고표'!$D$55=$AU903,'번호선택_참고표'!$E$55=$AU903,'번호선택_참고표'!$F$55=$AU903,'번호선택_참고표'!$G$55=$AU903,'번호선택_참고표'!$H$55=$AU903),1,0)</f>
        <v/>
      </c>
      <c r="AX903" s="64">
        <f>IF(AV903=6,6,IF(AND(AV903=5,AW903=1),5,IF(AND(AV903=5,AW903=0),4,IF(AV903=4,3,IF(AV903=3,2,0)))))</f>
        <v/>
      </c>
      <c r="AY903" s="64">
        <f>IF(AV903=6,"1등",IF(AND(AV903=5,AW903=1),"2등",IF(AND(AV903=5,AW903=0),"3등",IF(AV903=4,"4등",IF(AV903=3,"5등","-")))))</f>
        <v/>
      </c>
      <c r="AZ903" s="64">
        <f>AV903*10000+AW903*1000+ROW()</f>
        <v/>
      </c>
      <c r="BB903" s="63" t="inlineStr">
        <is>
          <t>7 19 23 24 36 39</t>
        </is>
      </c>
    </row>
    <row r="904">
      <c r="A904" s="64" t="n">
        <v>903</v>
      </c>
      <c r="B904" t="n">
        <v>0</v>
      </c>
      <c r="C904" t="n">
        <v>1</v>
      </c>
      <c r="D904" t="n">
        <v>0</v>
      </c>
      <c r="E904" t="n">
        <v>0</v>
      </c>
      <c r="F904" t="n">
        <v>0</v>
      </c>
      <c r="G904" t="n">
        <v>0</v>
      </c>
      <c r="H904" t="n">
        <v>0</v>
      </c>
      <c r="I904" t="n">
        <v>0</v>
      </c>
      <c r="J904" t="n">
        <v>0</v>
      </c>
      <c r="K904" t="n">
        <v>0</v>
      </c>
      <c r="L904" t="n">
        <v>0</v>
      </c>
      <c r="M904" t="n">
        <v>0</v>
      </c>
      <c r="N904" t="n">
        <v>0</v>
      </c>
      <c r="O904" t="n">
        <v>0</v>
      </c>
      <c r="P904" t="n">
        <v>1</v>
      </c>
      <c r="Q904" t="n">
        <v>1</v>
      </c>
      <c r="R904" t="n">
        <v>0</v>
      </c>
      <c r="S904" t="n">
        <v>0</v>
      </c>
      <c r="T904" t="n">
        <v>0</v>
      </c>
      <c r="U904" t="n">
        <v>0</v>
      </c>
      <c r="V904" t="n">
        <v>1</v>
      </c>
      <c r="W904" t="n">
        <v>1</v>
      </c>
      <c r="X904" t="n">
        <v>0</v>
      </c>
      <c r="Y904" t="n">
        <v>0</v>
      </c>
      <c r="Z904" t="n">
        <v>0</v>
      </c>
      <c r="AA904" t="n">
        <v>0</v>
      </c>
      <c r="AB904" t="n">
        <v>0</v>
      </c>
      <c r="AC904" t="n">
        <v>1</v>
      </c>
      <c r="AD904" t="n">
        <v>0</v>
      </c>
      <c r="AE904" t="n">
        <v>0</v>
      </c>
      <c r="AF904" t="n">
        <v>0</v>
      </c>
      <c r="AG904" t="n">
        <v>0</v>
      </c>
      <c r="AH904" t="n">
        <v>0</v>
      </c>
      <c r="AI904" t="n">
        <v>0</v>
      </c>
      <c r="AJ904" t="n">
        <v>0</v>
      </c>
      <c r="AK904" t="n">
        <v>0</v>
      </c>
      <c r="AL904" t="n">
        <v>0</v>
      </c>
      <c r="AM904" t="n">
        <v>0</v>
      </c>
      <c r="AN904" t="n">
        <v>0</v>
      </c>
      <c r="AO904" t="n">
        <v>0</v>
      </c>
      <c r="AP904" t="n">
        <v>0</v>
      </c>
      <c r="AQ904" t="n">
        <v>0</v>
      </c>
      <c r="AR904" t="n">
        <v>0</v>
      </c>
      <c r="AS904" t="n">
        <v>0</v>
      </c>
      <c r="AT904" t="n">
        <v>0</v>
      </c>
      <c r="AU904" s="63" t="n">
        <v>45</v>
      </c>
      <c r="AV904" s="64">
        <f>IFERROR(INDEX($B904:$AT904,1,'번호선택_참고표'!$C$55),0)+IFERROR(INDEX($B904:$AT904,1,'번호선택_참고표'!$D$55),0)+IFERROR(INDEX($B904:$AT904,1,'번호선택_참고표'!$E$55),0)+IFERROR(INDEX($B904:$AT904,1,'번호선택_참고표'!$F$55),0)+IFERROR(INDEX($B904:$AT904,1,'번호선택_참고표'!$G$55),0)+IFERROR(INDEX($B904:$AT904,1,'번호선택_참고표'!$H$55),0)</f>
        <v/>
      </c>
      <c r="AW904" s="64">
        <f>IF(OR('번호선택_참고표'!$C$55=$AU904,'번호선택_참고표'!$D$55=$AU904,'번호선택_참고표'!$E$55=$AU904,'번호선택_참고표'!$F$55=$AU904,'번호선택_참고표'!$G$55=$AU904,'번호선택_참고표'!$H$55=$AU904),1,0)</f>
        <v/>
      </c>
      <c r="AX904" s="64">
        <f>IF(AV904=6,6,IF(AND(AV904=5,AW904=1),5,IF(AND(AV904=5,AW904=0),4,IF(AV904=4,3,IF(AV904=3,2,0)))))</f>
        <v/>
      </c>
      <c r="AY904" s="64">
        <f>IF(AV904=6,"1등",IF(AND(AV904=5,AW904=1),"2등",IF(AND(AV904=5,AW904=0),"3등",IF(AV904=4,"4등",IF(AV904=3,"5등","-")))))</f>
        <v/>
      </c>
      <c r="AZ904" s="64">
        <f>AV904*10000+AW904*1000+ROW()</f>
        <v/>
      </c>
      <c r="BB904" s="63" t="inlineStr">
        <is>
          <t>2 15 16 21 22 28</t>
        </is>
      </c>
    </row>
    <row r="905">
      <c r="A905" s="64" t="n">
        <v>904</v>
      </c>
      <c r="B905" t="n">
        <v>0</v>
      </c>
      <c r="C905" t="n">
        <v>1</v>
      </c>
      <c r="D905" t="n">
        <v>0</v>
      </c>
      <c r="E905" t="n">
        <v>0</v>
      </c>
      <c r="F905" t="n">
        <v>0</v>
      </c>
      <c r="G905" t="n">
        <v>1</v>
      </c>
      <c r="H905" t="n">
        <v>0</v>
      </c>
      <c r="I905" t="n">
        <v>1</v>
      </c>
      <c r="J905" t="n">
        <v>0</v>
      </c>
      <c r="K905" t="n">
        <v>0</v>
      </c>
      <c r="L905" t="n">
        <v>0</v>
      </c>
      <c r="M905" t="n">
        <v>0</v>
      </c>
      <c r="N905" t="n">
        <v>0</v>
      </c>
      <c r="O905" t="n">
        <v>0</v>
      </c>
      <c r="P905" t="n">
        <v>0</v>
      </c>
      <c r="Q905" t="n">
        <v>0</v>
      </c>
      <c r="R905" t="n">
        <v>0</v>
      </c>
      <c r="S905" t="n">
        <v>0</v>
      </c>
      <c r="T905" t="n">
        <v>0</v>
      </c>
      <c r="U905" t="n">
        <v>0</v>
      </c>
      <c r="V905" t="n">
        <v>0</v>
      </c>
      <c r="W905" t="n">
        <v>0</v>
      </c>
      <c r="X905" t="n">
        <v>0</v>
      </c>
      <c r="Y905" t="n">
        <v>0</v>
      </c>
      <c r="Z905" t="n">
        <v>0</v>
      </c>
      <c r="AA905" t="n">
        <v>1</v>
      </c>
      <c r="AB905" t="n">
        <v>0</v>
      </c>
      <c r="AC905" t="n">
        <v>0</v>
      </c>
      <c r="AD905" t="n">
        <v>0</v>
      </c>
      <c r="AE905" t="n">
        <v>0</v>
      </c>
      <c r="AF905" t="n">
        <v>0</v>
      </c>
      <c r="AG905" t="n">
        <v>0</v>
      </c>
      <c r="AH905" t="n">
        <v>0</v>
      </c>
      <c r="AI905" t="n">
        <v>0</v>
      </c>
      <c r="AJ905" t="n">
        <v>0</v>
      </c>
      <c r="AK905" t="n">
        <v>0</v>
      </c>
      <c r="AL905" t="n">
        <v>0</v>
      </c>
      <c r="AM905" t="n">
        <v>0</v>
      </c>
      <c r="AN905" t="n">
        <v>0</v>
      </c>
      <c r="AO905" t="n">
        <v>0</v>
      </c>
      <c r="AP905" t="n">
        <v>0</v>
      </c>
      <c r="AQ905" t="n">
        <v>0</v>
      </c>
      <c r="AR905" t="n">
        <v>1</v>
      </c>
      <c r="AS905" t="n">
        <v>0</v>
      </c>
      <c r="AT905" t="n">
        <v>1</v>
      </c>
      <c r="AU905" s="63" t="n">
        <v>11</v>
      </c>
      <c r="AV905" s="64">
        <f>IFERROR(INDEX($B905:$AT905,1,'번호선택_참고표'!$C$55),0)+IFERROR(INDEX($B905:$AT905,1,'번호선택_참고표'!$D$55),0)+IFERROR(INDEX($B905:$AT905,1,'번호선택_참고표'!$E$55),0)+IFERROR(INDEX($B905:$AT905,1,'번호선택_참고표'!$F$55),0)+IFERROR(INDEX($B905:$AT905,1,'번호선택_참고표'!$G$55),0)+IFERROR(INDEX($B905:$AT905,1,'번호선택_참고표'!$H$55),0)</f>
        <v/>
      </c>
      <c r="AW905" s="64">
        <f>IF(OR('번호선택_참고표'!$C$55=$AU905,'번호선택_참고표'!$D$55=$AU905,'번호선택_참고표'!$E$55=$AU905,'번호선택_참고표'!$F$55=$AU905,'번호선택_참고표'!$G$55=$AU905,'번호선택_참고표'!$H$55=$AU905),1,0)</f>
        <v/>
      </c>
      <c r="AX905" s="64">
        <f>IF(AV905=6,6,IF(AND(AV905=5,AW905=1),5,IF(AND(AV905=5,AW905=0),4,IF(AV905=4,3,IF(AV905=3,2,0)))))</f>
        <v/>
      </c>
      <c r="AY905" s="64">
        <f>IF(AV905=6,"1등",IF(AND(AV905=5,AW905=1),"2등",IF(AND(AV905=5,AW905=0),"3등",IF(AV905=4,"4등",IF(AV905=3,"5등","-")))))</f>
        <v/>
      </c>
      <c r="AZ905" s="64">
        <f>AV905*10000+AW905*1000+ROW()</f>
        <v/>
      </c>
      <c r="BB905" s="63" t="inlineStr">
        <is>
          <t>2 6 8 26 43 45</t>
        </is>
      </c>
    </row>
    <row r="906">
      <c r="A906" s="64" t="n">
        <v>905</v>
      </c>
      <c r="B906" t="n">
        <v>0</v>
      </c>
      <c r="C906" t="n">
        <v>0</v>
      </c>
      <c r="D906" t="n">
        <v>1</v>
      </c>
      <c r="E906" t="n">
        <v>1</v>
      </c>
      <c r="F906" t="n">
        <v>0</v>
      </c>
      <c r="G906" t="n">
        <v>0</v>
      </c>
      <c r="H906" t="n">
        <v>0</v>
      </c>
      <c r="I906" t="n">
        <v>0</v>
      </c>
      <c r="J906" t="n">
        <v>0</v>
      </c>
      <c r="K906" t="n">
        <v>0</v>
      </c>
      <c r="L906" t="n">
        <v>0</v>
      </c>
      <c r="M906" t="n">
        <v>0</v>
      </c>
      <c r="N906" t="n">
        <v>0</v>
      </c>
      <c r="O906" t="n">
        <v>0</v>
      </c>
      <c r="P906" t="n">
        <v>0</v>
      </c>
      <c r="Q906" t="n">
        <v>1</v>
      </c>
      <c r="R906" t="n">
        <v>0</v>
      </c>
      <c r="S906" t="n">
        <v>0</v>
      </c>
      <c r="T906" t="n">
        <v>0</v>
      </c>
      <c r="U906" t="n">
        <v>0</v>
      </c>
      <c r="V906" t="n">
        <v>0</v>
      </c>
      <c r="W906" t="n">
        <v>0</v>
      </c>
      <c r="X906" t="n">
        <v>0</v>
      </c>
      <c r="Y906" t="n">
        <v>0</v>
      </c>
      <c r="Z906" t="n">
        <v>0</v>
      </c>
      <c r="AA906" t="n">
        <v>0</v>
      </c>
      <c r="AB906" t="n">
        <v>1</v>
      </c>
      <c r="AC906" t="n">
        <v>0</v>
      </c>
      <c r="AD906" t="n">
        <v>0</v>
      </c>
      <c r="AE906" t="n">
        <v>0</v>
      </c>
      <c r="AF906" t="n">
        <v>0</v>
      </c>
      <c r="AG906" t="n">
        <v>0</v>
      </c>
      <c r="AH906" t="n">
        <v>0</v>
      </c>
      <c r="AI906" t="n">
        <v>0</v>
      </c>
      <c r="AJ906" t="n">
        <v>0</v>
      </c>
      <c r="AK906" t="n">
        <v>0</v>
      </c>
      <c r="AL906" t="n">
        <v>0</v>
      </c>
      <c r="AM906" t="n">
        <v>1</v>
      </c>
      <c r="AN906" t="n">
        <v>0</v>
      </c>
      <c r="AO906" t="n">
        <v>1</v>
      </c>
      <c r="AP906" t="n">
        <v>0</v>
      </c>
      <c r="AQ906" t="n">
        <v>0</v>
      </c>
      <c r="AR906" t="n">
        <v>0</v>
      </c>
      <c r="AS906" t="n">
        <v>0</v>
      </c>
      <c r="AT906" t="n">
        <v>0</v>
      </c>
      <c r="AU906" s="63" t="n">
        <v>20</v>
      </c>
      <c r="AV906" s="64">
        <f>IFERROR(INDEX($B906:$AT906,1,'번호선택_참고표'!$C$55),0)+IFERROR(INDEX($B906:$AT906,1,'번호선택_참고표'!$D$55),0)+IFERROR(INDEX($B906:$AT906,1,'번호선택_참고표'!$E$55),0)+IFERROR(INDEX($B906:$AT906,1,'번호선택_참고표'!$F$55),0)+IFERROR(INDEX($B906:$AT906,1,'번호선택_참고표'!$G$55),0)+IFERROR(INDEX($B906:$AT906,1,'번호선택_참고표'!$H$55),0)</f>
        <v/>
      </c>
      <c r="AW906" s="64">
        <f>IF(OR('번호선택_참고표'!$C$55=$AU906,'번호선택_참고표'!$D$55=$AU906,'번호선택_참고표'!$E$55=$AU906,'번호선택_참고표'!$F$55=$AU906,'번호선택_참고표'!$G$55=$AU906,'번호선택_참고표'!$H$55=$AU906),1,0)</f>
        <v/>
      </c>
      <c r="AX906" s="64">
        <f>IF(AV906=6,6,IF(AND(AV906=5,AW906=1),5,IF(AND(AV906=5,AW906=0),4,IF(AV906=4,3,IF(AV906=3,2,0)))))</f>
        <v/>
      </c>
      <c r="AY906" s="64">
        <f>IF(AV906=6,"1등",IF(AND(AV906=5,AW906=1),"2등",IF(AND(AV906=5,AW906=0),"3등",IF(AV906=4,"4등",IF(AV906=3,"5등","-")))))</f>
        <v/>
      </c>
      <c r="AZ906" s="64">
        <f>AV906*10000+AW906*1000+ROW()</f>
        <v/>
      </c>
      <c r="BB906" s="63" t="inlineStr">
        <is>
          <t>3 4 16 27 38 40</t>
        </is>
      </c>
    </row>
    <row r="907">
      <c r="A907" s="64" t="n">
        <v>906</v>
      </c>
      <c r="B907" t="n">
        <v>0</v>
      </c>
      <c r="C907" t="n">
        <v>1</v>
      </c>
      <c r="D907" t="n">
        <v>0</v>
      </c>
      <c r="E907" t="n">
        <v>0</v>
      </c>
      <c r="F907" t="n">
        <v>1</v>
      </c>
      <c r="G907" t="n">
        <v>0</v>
      </c>
      <c r="H907" t="n">
        <v>0</v>
      </c>
      <c r="I907" t="n">
        <v>0</v>
      </c>
      <c r="J907" t="n">
        <v>0</v>
      </c>
      <c r="K907" t="n">
        <v>0</v>
      </c>
      <c r="L907" t="n">
        <v>0</v>
      </c>
      <c r="M907" t="n">
        <v>0</v>
      </c>
      <c r="N907" t="n">
        <v>0</v>
      </c>
      <c r="O907" t="n">
        <v>1</v>
      </c>
      <c r="P907" t="n">
        <v>0</v>
      </c>
      <c r="Q907" t="n">
        <v>0</v>
      </c>
      <c r="R907" t="n">
        <v>0</v>
      </c>
      <c r="S907" t="n">
        <v>0</v>
      </c>
      <c r="T907" t="n">
        <v>0</v>
      </c>
      <c r="U907" t="n">
        <v>0</v>
      </c>
      <c r="V907" t="n">
        <v>0</v>
      </c>
      <c r="W907" t="n">
        <v>0</v>
      </c>
      <c r="X907" t="n">
        <v>0</v>
      </c>
      <c r="Y907" t="n">
        <v>0</v>
      </c>
      <c r="Z907" t="n">
        <v>0</v>
      </c>
      <c r="AA907" t="n">
        <v>0</v>
      </c>
      <c r="AB907" t="n">
        <v>0</v>
      </c>
      <c r="AC907" t="n">
        <v>1</v>
      </c>
      <c r="AD907" t="n">
        <v>0</v>
      </c>
      <c r="AE907" t="n">
        <v>0</v>
      </c>
      <c r="AF907" t="n">
        <v>1</v>
      </c>
      <c r="AG907" t="n">
        <v>1</v>
      </c>
      <c r="AH907" t="n">
        <v>0</v>
      </c>
      <c r="AI907" t="n">
        <v>0</v>
      </c>
      <c r="AJ907" t="n">
        <v>0</v>
      </c>
      <c r="AK907" t="n">
        <v>0</v>
      </c>
      <c r="AL907" t="n">
        <v>0</v>
      </c>
      <c r="AM907" t="n">
        <v>0</v>
      </c>
      <c r="AN907" t="n">
        <v>0</v>
      </c>
      <c r="AO907" t="n">
        <v>0</v>
      </c>
      <c r="AP907" t="n">
        <v>0</v>
      </c>
      <c r="AQ907" t="n">
        <v>0</v>
      </c>
      <c r="AR907" t="n">
        <v>0</v>
      </c>
      <c r="AS907" t="n">
        <v>0</v>
      </c>
      <c r="AT907" t="n">
        <v>0</v>
      </c>
      <c r="AU907" s="63" t="n">
        <v>20</v>
      </c>
      <c r="AV907" s="64">
        <f>IFERROR(INDEX($B907:$AT907,1,'번호선택_참고표'!$C$55),0)+IFERROR(INDEX($B907:$AT907,1,'번호선택_참고표'!$D$55),0)+IFERROR(INDEX($B907:$AT907,1,'번호선택_참고표'!$E$55),0)+IFERROR(INDEX($B907:$AT907,1,'번호선택_참고표'!$F$55),0)+IFERROR(INDEX($B907:$AT907,1,'번호선택_참고표'!$G$55),0)+IFERROR(INDEX($B907:$AT907,1,'번호선택_참고표'!$H$55),0)</f>
        <v/>
      </c>
      <c r="AW907" s="64">
        <f>IF(OR('번호선택_참고표'!$C$55=$AU907,'번호선택_참고표'!$D$55=$AU907,'번호선택_참고표'!$E$55=$AU907,'번호선택_참고표'!$F$55=$AU907,'번호선택_참고표'!$G$55=$AU907,'번호선택_참고표'!$H$55=$AU907),1,0)</f>
        <v/>
      </c>
      <c r="AX907" s="64">
        <f>IF(AV907=6,6,IF(AND(AV907=5,AW907=1),5,IF(AND(AV907=5,AW907=0),4,IF(AV907=4,3,IF(AV907=3,2,0)))))</f>
        <v/>
      </c>
      <c r="AY907" s="64">
        <f>IF(AV907=6,"1등",IF(AND(AV907=5,AW907=1),"2등",IF(AND(AV907=5,AW907=0),"3등",IF(AV907=4,"4등",IF(AV907=3,"5등","-")))))</f>
        <v/>
      </c>
      <c r="AZ907" s="64">
        <f>AV907*10000+AW907*1000+ROW()</f>
        <v/>
      </c>
      <c r="BB907" s="63" t="inlineStr">
        <is>
          <t>2 5 14 28 31 32</t>
        </is>
      </c>
    </row>
    <row r="908">
      <c r="A908" s="64" t="n">
        <v>907</v>
      </c>
      <c r="B908" t="n">
        <v>0</v>
      </c>
      <c r="C908" t="n">
        <v>0</v>
      </c>
      <c r="D908" t="n">
        <v>0</v>
      </c>
      <c r="E908" t="n">
        <v>0</v>
      </c>
      <c r="F908" t="n">
        <v>0</v>
      </c>
      <c r="G908" t="n">
        <v>0</v>
      </c>
      <c r="H908" t="n">
        <v>0</v>
      </c>
      <c r="I908" t="n">
        <v>0</v>
      </c>
      <c r="J908" t="n">
        <v>0</v>
      </c>
      <c r="K908" t="n">
        <v>0</v>
      </c>
      <c r="L908" t="n">
        <v>0</v>
      </c>
      <c r="M908" t="n">
        <v>0</v>
      </c>
      <c r="N908" t="n">
        <v>0</v>
      </c>
      <c r="O908" t="n">
        <v>0</v>
      </c>
      <c r="P908" t="n">
        <v>0</v>
      </c>
      <c r="Q908" t="n">
        <v>0</v>
      </c>
      <c r="R908" t="n">
        <v>0</v>
      </c>
      <c r="S908" t="n">
        <v>0</v>
      </c>
      <c r="T908" t="n">
        <v>0</v>
      </c>
      <c r="U908" t="n">
        <v>0</v>
      </c>
      <c r="V908" t="n">
        <v>1</v>
      </c>
      <c r="W908" t="n">
        <v>0</v>
      </c>
      <c r="X908" t="n">
        <v>0</v>
      </c>
      <c r="Y908" t="n">
        <v>0</v>
      </c>
      <c r="Z908" t="n">
        <v>0</v>
      </c>
      <c r="AA908" t="n">
        <v>0</v>
      </c>
      <c r="AB908" t="n">
        <v>1</v>
      </c>
      <c r="AC908" t="n">
        <v>0</v>
      </c>
      <c r="AD908" t="n">
        <v>1</v>
      </c>
      <c r="AE908" t="n">
        <v>0</v>
      </c>
      <c r="AF908" t="n">
        <v>0</v>
      </c>
      <c r="AG908" t="n">
        <v>0</v>
      </c>
      <c r="AH908" t="n">
        <v>0</v>
      </c>
      <c r="AI908" t="n">
        <v>0</v>
      </c>
      <c r="AJ908" t="n">
        <v>0</v>
      </c>
      <c r="AK908" t="n">
        <v>0</v>
      </c>
      <c r="AL908" t="n">
        <v>0</v>
      </c>
      <c r="AM908" t="n">
        <v>1</v>
      </c>
      <c r="AN908" t="n">
        <v>0</v>
      </c>
      <c r="AO908" t="n">
        <v>1</v>
      </c>
      <c r="AP908" t="n">
        <v>0</v>
      </c>
      <c r="AQ908" t="n">
        <v>0</v>
      </c>
      <c r="AR908" t="n">
        <v>0</v>
      </c>
      <c r="AS908" t="n">
        <v>1</v>
      </c>
      <c r="AT908" t="n">
        <v>0</v>
      </c>
      <c r="AU908" s="63" t="n">
        <v>37</v>
      </c>
      <c r="AV908" s="64">
        <f>IFERROR(INDEX($B908:$AT908,1,'번호선택_참고표'!$C$55),0)+IFERROR(INDEX($B908:$AT908,1,'번호선택_참고표'!$D$55),0)+IFERROR(INDEX($B908:$AT908,1,'번호선택_참고표'!$E$55),0)+IFERROR(INDEX($B908:$AT908,1,'번호선택_참고표'!$F$55),0)+IFERROR(INDEX($B908:$AT908,1,'번호선택_참고표'!$G$55),0)+IFERROR(INDEX($B908:$AT908,1,'번호선택_참고표'!$H$55),0)</f>
        <v/>
      </c>
      <c r="AW908" s="64">
        <f>IF(OR('번호선택_참고표'!$C$55=$AU908,'번호선택_참고표'!$D$55=$AU908,'번호선택_참고표'!$E$55=$AU908,'번호선택_참고표'!$F$55=$AU908,'번호선택_참고표'!$G$55=$AU908,'번호선택_참고표'!$H$55=$AU908),1,0)</f>
        <v/>
      </c>
      <c r="AX908" s="64">
        <f>IF(AV908=6,6,IF(AND(AV908=5,AW908=1),5,IF(AND(AV908=5,AW908=0),4,IF(AV908=4,3,IF(AV908=3,2,0)))))</f>
        <v/>
      </c>
      <c r="AY908" s="64">
        <f>IF(AV908=6,"1등",IF(AND(AV908=5,AW908=1),"2등",IF(AND(AV908=5,AW908=0),"3등",IF(AV908=4,"4등",IF(AV908=3,"5등","-")))))</f>
        <v/>
      </c>
      <c r="AZ908" s="64">
        <f>AV908*10000+AW908*1000+ROW()</f>
        <v/>
      </c>
      <c r="BB908" s="63" t="inlineStr">
        <is>
          <t>21 27 29 38 40 44</t>
        </is>
      </c>
    </row>
    <row r="909">
      <c r="A909" s="64" t="n">
        <v>908</v>
      </c>
      <c r="B909" t="n">
        <v>0</v>
      </c>
      <c r="C909" t="n">
        <v>0</v>
      </c>
      <c r="D909" t="n">
        <v>1</v>
      </c>
      <c r="E909" t="n">
        <v>0</v>
      </c>
      <c r="F909" t="n">
        <v>0</v>
      </c>
      <c r="G909" t="n">
        <v>0</v>
      </c>
      <c r="H909" t="n">
        <v>0</v>
      </c>
      <c r="I909" t="n">
        <v>0</v>
      </c>
      <c r="J909" t="n">
        <v>0</v>
      </c>
      <c r="K909" t="n">
        <v>0</v>
      </c>
      <c r="L909" t="n">
        <v>0</v>
      </c>
      <c r="M909" t="n">
        <v>0</v>
      </c>
      <c r="N909" t="n">
        <v>0</v>
      </c>
      <c r="O909" t="n">
        <v>0</v>
      </c>
      <c r="P909" t="n">
        <v>0</v>
      </c>
      <c r="Q909" t="n">
        <v>1</v>
      </c>
      <c r="R909" t="n">
        <v>0</v>
      </c>
      <c r="S909" t="n">
        <v>0</v>
      </c>
      <c r="T909" t="n">
        <v>0</v>
      </c>
      <c r="U909" t="n">
        <v>0</v>
      </c>
      <c r="V909" t="n">
        <v>1</v>
      </c>
      <c r="W909" t="n">
        <v>1</v>
      </c>
      <c r="X909" t="n">
        <v>1</v>
      </c>
      <c r="Y909" t="n">
        <v>0</v>
      </c>
      <c r="Z909" t="n">
        <v>0</v>
      </c>
      <c r="AA909" t="n">
        <v>0</v>
      </c>
      <c r="AB909" t="n">
        <v>0</v>
      </c>
      <c r="AC909" t="n">
        <v>0</v>
      </c>
      <c r="AD909" t="n">
        <v>0</v>
      </c>
      <c r="AE909" t="n">
        <v>0</v>
      </c>
      <c r="AF909" t="n">
        <v>0</v>
      </c>
      <c r="AG909" t="n">
        <v>0</v>
      </c>
      <c r="AH909" t="n">
        <v>0</v>
      </c>
      <c r="AI909" t="n">
        <v>0</v>
      </c>
      <c r="AJ909" t="n">
        <v>0</v>
      </c>
      <c r="AK909" t="n">
        <v>0</v>
      </c>
      <c r="AL909" t="n">
        <v>0</v>
      </c>
      <c r="AM909" t="n">
        <v>0</v>
      </c>
      <c r="AN909" t="n">
        <v>0</v>
      </c>
      <c r="AO909" t="n">
        <v>0</v>
      </c>
      <c r="AP909" t="n">
        <v>0</v>
      </c>
      <c r="AQ909" t="n">
        <v>0</v>
      </c>
      <c r="AR909" t="n">
        <v>0</v>
      </c>
      <c r="AS909" t="n">
        <v>1</v>
      </c>
      <c r="AT909" t="n">
        <v>0</v>
      </c>
      <c r="AU909" s="63" t="n">
        <v>30</v>
      </c>
      <c r="AV909" s="64">
        <f>IFERROR(INDEX($B909:$AT909,1,'번호선택_참고표'!$C$55),0)+IFERROR(INDEX($B909:$AT909,1,'번호선택_참고표'!$D$55),0)+IFERROR(INDEX($B909:$AT909,1,'번호선택_참고표'!$E$55),0)+IFERROR(INDEX($B909:$AT909,1,'번호선택_참고표'!$F$55),0)+IFERROR(INDEX($B909:$AT909,1,'번호선택_참고표'!$G$55),0)+IFERROR(INDEX($B909:$AT909,1,'번호선택_참고표'!$H$55),0)</f>
        <v/>
      </c>
      <c r="AW909" s="64">
        <f>IF(OR('번호선택_참고표'!$C$55=$AU909,'번호선택_참고표'!$D$55=$AU909,'번호선택_참고표'!$E$55=$AU909,'번호선택_참고표'!$F$55=$AU909,'번호선택_참고표'!$G$55=$AU909,'번호선택_참고표'!$H$55=$AU909),1,0)</f>
        <v/>
      </c>
      <c r="AX909" s="64">
        <f>IF(AV909=6,6,IF(AND(AV909=5,AW909=1),5,IF(AND(AV909=5,AW909=0),4,IF(AV909=4,3,IF(AV909=3,2,0)))))</f>
        <v/>
      </c>
      <c r="AY909" s="64">
        <f>IF(AV909=6,"1등",IF(AND(AV909=5,AW909=1),"2등",IF(AND(AV909=5,AW909=0),"3등",IF(AV909=4,"4등",IF(AV909=3,"5등","-")))))</f>
        <v/>
      </c>
      <c r="AZ909" s="64">
        <f>AV909*10000+AW909*1000+ROW()</f>
        <v/>
      </c>
      <c r="BB909" s="63" t="inlineStr">
        <is>
          <t>3 16 21 22 23 44</t>
        </is>
      </c>
    </row>
    <row r="910">
      <c r="A910" s="64" t="n">
        <v>909</v>
      </c>
      <c r="B910" t="n">
        <v>0</v>
      </c>
      <c r="C910" t="n">
        <v>0</v>
      </c>
      <c r="D910" t="n">
        <v>0</v>
      </c>
      <c r="E910" t="n">
        <v>0</v>
      </c>
      <c r="F910" t="n">
        <v>0</v>
      </c>
      <c r="G910" t="n">
        <v>0</v>
      </c>
      <c r="H910" t="n">
        <v>1</v>
      </c>
      <c r="I910" t="n">
        <v>0</v>
      </c>
      <c r="J910" t="n">
        <v>0</v>
      </c>
      <c r="K910" t="n">
        <v>0</v>
      </c>
      <c r="L910" t="n">
        <v>0</v>
      </c>
      <c r="M910" t="n">
        <v>0</v>
      </c>
      <c r="N910" t="n">
        <v>0</v>
      </c>
      <c r="O910" t="n">
        <v>0</v>
      </c>
      <c r="P910" t="n">
        <v>0</v>
      </c>
      <c r="Q910" t="n">
        <v>0</v>
      </c>
      <c r="R910" t="n">
        <v>0</v>
      </c>
      <c r="S910" t="n">
        <v>0</v>
      </c>
      <c r="T910" t="n">
        <v>0</v>
      </c>
      <c r="U910" t="n">
        <v>0</v>
      </c>
      <c r="V910" t="n">
        <v>0</v>
      </c>
      <c r="W910" t="n">
        <v>0</v>
      </c>
      <c r="X910" t="n">
        <v>0</v>
      </c>
      <c r="Y910" t="n">
        <v>1</v>
      </c>
      <c r="Z910" t="n">
        <v>0</v>
      </c>
      <c r="AA910" t="n">
        <v>0</v>
      </c>
      <c r="AB910" t="n">
        <v>0</v>
      </c>
      <c r="AC910" t="n">
        <v>0</v>
      </c>
      <c r="AD910" t="n">
        <v>1</v>
      </c>
      <c r="AE910" t="n">
        <v>1</v>
      </c>
      <c r="AF910" t="n">
        <v>0</v>
      </c>
      <c r="AG910" t="n">
        <v>0</v>
      </c>
      <c r="AH910" t="n">
        <v>0</v>
      </c>
      <c r="AI910" t="n">
        <v>1</v>
      </c>
      <c r="AJ910" t="n">
        <v>1</v>
      </c>
      <c r="AK910" t="n">
        <v>0</v>
      </c>
      <c r="AL910" t="n">
        <v>0</v>
      </c>
      <c r="AM910" t="n">
        <v>0</v>
      </c>
      <c r="AN910" t="n">
        <v>0</v>
      </c>
      <c r="AO910" t="n">
        <v>0</v>
      </c>
      <c r="AP910" t="n">
        <v>0</v>
      </c>
      <c r="AQ910" t="n">
        <v>0</v>
      </c>
      <c r="AR910" t="n">
        <v>0</v>
      </c>
      <c r="AS910" t="n">
        <v>0</v>
      </c>
      <c r="AT910" t="n">
        <v>0</v>
      </c>
      <c r="AU910" s="63" t="n">
        <v>33</v>
      </c>
      <c r="AV910" s="64">
        <f>IFERROR(INDEX($B910:$AT910,1,'번호선택_참고표'!$C$55),0)+IFERROR(INDEX($B910:$AT910,1,'번호선택_참고표'!$D$55),0)+IFERROR(INDEX($B910:$AT910,1,'번호선택_참고표'!$E$55),0)+IFERROR(INDEX($B910:$AT910,1,'번호선택_참고표'!$F$55),0)+IFERROR(INDEX($B910:$AT910,1,'번호선택_참고표'!$G$55),0)+IFERROR(INDEX($B910:$AT910,1,'번호선택_참고표'!$H$55),0)</f>
        <v/>
      </c>
      <c r="AW910" s="64">
        <f>IF(OR('번호선택_참고표'!$C$55=$AU910,'번호선택_참고표'!$D$55=$AU910,'번호선택_참고표'!$E$55=$AU910,'번호선택_참고표'!$F$55=$AU910,'번호선택_참고표'!$G$55=$AU910,'번호선택_참고표'!$H$55=$AU910),1,0)</f>
        <v/>
      </c>
      <c r="AX910" s="64">
        <f>IF(AV910=6,6,IF(AND(AV910=5,AW910=1),5,IF(AND(AV910=5,AW910=0),4,IF(AV910=4,3,IF(AV910=3,2,0)))))</f>
        <v/>
      </c>
      <c r="AY910" s="64">
        <f>IF(AV910=6,"1등",IF(AND(AV910=5,AW910=1),"2등",IF(AND(AV910=5,AW910=0),"3등",IF(AV910=4,"4등",IF(AV910=3,"5등","-")))))</f>
        <v/>
      </c>
      <c r="AZ910" s="64">
        <f>AV910*10000+AW910*1000+ROW()</f>
        <v/>
      </c>
      <c r="BB910" s="63" t="inlineStr">
        <is>
          <t>7 24 29 30 34 35</t>
        </is>
      </c>
    </row>
    <row r="911">
      <c r="A911" s="64" t="n">
        <v>910</v>
      </c>
      <c r="B911" t="n">
        <v>1</v>
      </c>
      <c r="C911" t="n">
        <v>0</v>
      </c>
      <c r="D911" t="n">
        <v>0</v>
      </c>
      <c r="E911" t="n">
        <v>0</v>
      </c>
      <c r="F911" t="n">
        <v>0</v>
      </c>
      <c r="G911" t="n">
        <v>0</v>
      </c>
      <c r="H911" t="n">
        <v>0</v>
      </c>
      <c r="I911" t="n">
        <v>0</v>
      </c>
      <c r="J911" t="n">
        <v>0</v>
      </c>
      <c r="K911" t="n">
        <v>0</v>
      </c>
      <c r="L911" t="n">
        <v>1</v>
      </c>
      <c r="M911" t="n">
        <v>0</v>
      </c>
      <c r="N911" t="n">
        <v>0</v>
      </c>
      <c r="O911" t="n">
        <v>0</v>
      </c>
      <c r="P911" t="n">
        <v>0</v>
      </c>
      <c r="Q911" t="n">
        <v>0</v>
      </c>
      <c r="R911" t="n">
        <v>1</v>
      </c>
      <c r="S911" t="n">
        <v>0</v>
      </c>
      <c r="T911" t="n">
        <v>0</v>
      </c>
      <c r="U911" t="n">
        <v>0</v>
      </c>
      <c r="V911" t="n">
        <v>0</v>
      </c>
      <c r="W911" t="n">
        <v>0</v>
      </c>
      <c r="X911" t="n">
        <v>0</v>
      </c>
      <c r="Y911" t="n">
        <v>0</v>
      </c>
      <c r="Z911" t="n">
        <v>0</v>
      </c>
      <c r="AA911" t="n">
        <v>0</v>
      </c>
      <c r="AB911" t="n">
        <v>1</v>
      </c>
      <c r="AC911" t="n">
        <v>0</v>
      </c>
      <c r="AD911" t="n">
        <v>0</v>
      </c>
      <c r="AE911" t="n">
        <v>0</v>
      </c>
      <c r="AF911" t="n">
        <v>0</v>
      </c>
      <c r="AG911" t="n">
        <v>0</v>
      </c>
      <c r="AH911" t="n">
        <v>0</v>
      </c>
      <c r="AI911" t="n">
        <v>0</v>
      </c>
      <c r="AJ911" t="n">
        <v>1</v>
      </c>
      <c r="AK911" t="n">
        <v>0</v>
      </c>
      <c r="AL911" t="n">
        <v>0</v>
      </c>
      <c r="AM911" t="n">
        <v>0</v>
      </c>
      <c r="AN911" t="n">
        <v>1</v>
      </c>
      <c r="AO911" t="n">
        <v>0</v>
      </c>
      <c r="AP911" t="n">
        <v>0</v>
      </c>
      <c r="AQ911" t="n">
        <v>0</v>
      </c>
      <c r="AR911" t="n">
        <v>0</v>
      </c>
      <c r="AS911" t="n">
        <v>0</v>
      </c>
      <c r="AT911" t="n">
        <v>0</v>
      </c>
      <c r="AU911" s="63" t="n">
        <v>31</v>
      </c>
      <c r="AV911" s="64">
        <f>IFERROR(INDEX($B911:$AT911,1,'번호선택_참고표'!$C$55),0)+IFERROR(INDEX($B911:$AT911,1,'번호선택_참고표'!$D$55),0)+IFERROR(INDEX($B911:$AT911,1,'번호선택_참고표'!$E$55),0)+IFERROR(INDEX($B911:$AT911,1,'번호선택_참고표'!$F$55),0)+IFERROR(INDEX($B911:$AT911,1,'번호선택_참고표'!$G$55),0)+IFERROR(INDEX($B911:$AT911,1,'번호선택_참고표'!$H$55),0)</f>
        <v/>
      </c>
      <c r="AW911" s="64">
        <f>IF(OR('번호선택_참고표'!$C$55=$AU911,'번호선택_참고표'!$D$55=$AU911,'번호선택_참고표'!$E$55=$AU911,'번호선택_참고표'!$F$55=$AU911,'번호선택_참고표'!$G$55=$AU911,'번호선택_참고표'!$H$55=$AU911),1,0)</f>
        <v/>
      </c>
      <c r="AX911" s="64">
        <f>IF(AV911=6,6,IF(AND(AV911=5,AW911=1),5,IF(AND(AV911=5,AW911=0),4,IF(AV911=4,3,IF(AV911=3,2,0)))))</f>
        <v/>
      </c>
      <c r="AY911" s="64">
        <f>IF(AV911=6,"1등",IF(AND(AV911=5,AW911=1),"2등",IF(AND(AV911=5,AW911=0),"3등",IF(AV911=4,"4등",IF(AV911=3,"5등","-")))))</f>
        <v/>
      </c>
      <c r="AZ911" s="64">
        <f>AV911*10000+AW911*1000+ROW()</f>
        <v/>
      </c>
      <c r="BB911" s="63" t="inlineStr">
        <is>
          <t>1 11 17 27 35 39</t>
        </is>
      </c>
    </row>
    <row r="912">
      <c r="A912" s="64" t="n">
        <v>911</v>
      </c>
      <c r="B912" t="n">
        <v>0</v>
      </c>
      <c r="C912" t="n">
        <v>0</v>
      </c>
      <c r="D912" t="n">
        <v>0</v>
      </c>
      <c r="E912" t="n">
        <v>1</v>
      </c>
      <c r="F912" t="n">
        <v>1</v>
      </c>
      <c r="G912" t="n">
        <v>0</v>
      </c>
      <c r="H912" t="n">
        <v>0</v>
      </c>
      <c r="I912" t="n">
        <v>0</v>
      </c>
      <c r="J912" t="n">
        <v>0</v>
      </c>
      <c r="K912" t="n">
        <v>0</v>
      </c>
      <c r="L912" t="n">
        <v>0</v>
      </c>
      <c r="M912" t="n">
        <v>1</v>
      </c>
      <c r="N912" t="n">
        <v>0</v>
      </c>
      <c r="O912" t="n">
        <v>1</v>
      </c>
      <c r="P912" t="n">
        <v>0</v>
      </c>
      <c r="Q912" t="n">
        <v>0</v>
      </c>
      <c r="R912" t="n">
        <v>0</v>
      </c>
      <c r="S912" t="n">
        <v>0</v>
      </c>
      <c r="T912" t="n">
        <v>0</v>
      </c>
      <c r="U912" t="n">
        <v>0</v>
      </c>
      <c r="V912" t="n">
        <v>0</v>
      </c>
      <c r="W912" t="n">
        <v>0</v>
      </c>
      <c r="X912" t="n">
        <v>0</v>
      </c>
      <c r="Y912" t="n">
        <v>0</v>
      </c>
      <c r="Z912" t="n">
        <v>0</v>
      </c>
      <c r="AA912" t="n">
        <v>0</v>
      </c>
      <c r="AB912" t="n">
        <v>0</v>
      </c>
      <c r="AC912" t="n">
        <v>0</v>
      </c>
      <c r="AD912" t="n">
        <v>0</v>
      </c>
      <c r="AE912" t="n">
        <v>0</v>
      </c>
      <c r="AF912" t="n">
        <v>0</v>
      </c>
      <c r="AG912" t="n">
        <v>1</v>
      </c>
      <c r="AH912" t="n">
        <v>0</v>
      </c>
      <c r="AI912" t="n">
        <v>0</v>
      </c>
      <c r="AJ912" t="n">
        <v>0</v>
      </c>
      <c r="AK912" t="n">
        <v>0</v>
      </c>
      <c r="AL912" t="n">
        <v>0</v>
      </c>
      <c r="AM912" t="n">
        <v>0</v>
      </c>
      <c r="AN912" t="n">
        <v>0</v>
      </c>
      <c r="AO912" t="n">
        <v>0</v>
      </c>
      <c r="AP912" t="n">
        <v>0</v>
      </c>
      <c r="AQ912" t="n">
        <v>1</v>
      </c>
      <c r="AR912" t="n">
        <v>0</v>
      </c>
      <c r="AS912" t="n">
        <v>0</v>
      </c>
      <c r="AT912" t="n">
        <v>0</v>
      </c>
      <c r="AU912" s="63" t="n">
        <v>35</v>
      </c>
      <c r="AV912" s="64">
        <f>IFERROR(INDEX($B912:$AT912,1,'번호선택_참고표'!$C$55),0)+IFERROR(INDEX($B912:$AT912,1,'번호선택_참고표'!$D$55),0)+IFERROR(INDEX($B912:$AT912,1,'번호선택_참고표'!$E$55),0)+IFERROR(INDEX($B912:$AT912,1,'번호선택_참고표'!$F$55),0)+IFERROR(INDEX($B912:$AT912,1,'번호선택_참고표'!$G$55),0)+IFERROR(INDEX($B912:$AT912,1,'번호선택_참고표'!$H$55),0)</f>
        <v/>
      </c>
      <c r="AW912" s="64">
        <f>IF(OR('번호선택_참고표'!$C$55=$AU912,'번호선택_참고표'!$D$55=$AU912,'번호선택_참고표'!$E$55=$AU912,'번호선택_참고표'!$F$55=$AU912,'번호선택_참고표'!$G$55=$AU912,'번호선택_참고표'!$H$55=$AU912),1,0)</f>
        <v/>
      </c>
      <c r="AX912" s="64">
        <f>IF(AV912=6,6,IF(AND(AV912=5,AW912=1),5,IF(AND(AV912=5,AW912=0),4,IF(AV912=4,3,IF(AV912=3,2,0)))))</f>
        <v/>
      </c>
      <c r="AY912" s="64">
        <f>IF(AV912=6,"1등",IF(AND(AV912=5,AW912=1),"2등",IF(AND(AV912=5,AW912=0),"3등",IF(AV912=4,"4등",IF(AV912=3,"5등","-")))))</f>
        <v/>
      </c>
      <c r="AZ912" s="64">
        <f>AV912*10000+AW912*1000+ROW()</f>
        <v/>
      </c>
      <c r="BB912" s="63" t="inlineStr">
        <is>
          <t>4 5 12 14 32 42</t>
        </is>
      </c>
    </row>
    <row r="913">
      <c r="A913" s="64" t="n">
        <v>912</v>
      </c>
      <c r="B913" t="n">
        <v>0</v>
      </c>
      <c r="C913" t="n">
        <v>0</v>
      </c>
      <c r="D913" t="n">
        <v>0</v>
      </c>
      <c r="E913" t="n">
        <v>0</v>
      </c>
      <c r="F913" t="n">
        <v>1</v>
      </c>
      <c r="G913" t="n">
        <v>0</v>
      </c>
      <c r="H913" t="n">
        <v>0</v>
      </c>
      <c r="I913" t="n">
        <v>1</v>
      </c>
      <c r="J913" t="n">
        <v>0</v>
      </c>
      <c r="K913" t="n">
        <v>0</v>
      </c>
      <c r="L913" t="n">
        <v>0</v>
      </c>
      <c r="M913" t="n">
        <v>0</v>
      </c>
      <c r="N913" t="n">
        <v>0</v>
      </c>
      <c r="O913" t="n">
        <v>0</v>
      </c>
      <c r="P913" t="n">
        <v>0</v>
      </c>
      <c r="Q913" t="n">
        <v>0</v>
      </c>
      <c r="R913" t="n">
        <v>0</v>
      </c>
      <c r="S913" t="n">
        <v>1</v>
      </c>
      <c r="T913" t="n">
        <v>0</v>
      </c>
      <c r="U913" t="n">
        <v>0</v>
      </c>
      <c r="V913" t="n">
        <v>1</v>
      </c>
      <c r="W913" t="n">
        <v>1</v>
      </c>
      <c r="X913" t="n">
        <v>0</v>
      </c>
      <c r="Y913" t="n">
        <v>0</v>
      </c>
      <c r="Z913" t="n">
        <v>0</v>
      </c>
      <c r="AA913" t="n">
        <v>0</v>
      </c>
      <c r="AB913" t="n">
        <v>0</v>
      </c>
      <c r="AC913" t="n">
        <v>0</v>
      </c>
      <c r="AD913" t="n">
        <v>0</v>
      </c>
      <c r="AE913" t="n">
        <v>0</v>
      </c>
      <c r="AF913" t="n">
        <v>0</v>
      </c>
      <c r="AG913" t="n">
        <v>0</v>
      </c>
      <c r="AH913" t="n">
        <v>0</v>
      </c>
      <c r="AI913" t="n">
        <v>0</v>
      </c>
      <c r="AJ913" t="n">
        <v>0</v>
      </c>
      <c r="AK913" t="n">
        <v>0</v>
      </c>
      <c r="AL913" t="n">
        <v>0</v>
      </c>
      <c r="AM913" t="n">
        <v>1</v>
      </c>
      <c r="AN913" t="n">
        <v>0</v>
      </c>
      <c r="AO913" t="n">
        <v>0</v>
      </c>
      <c r="AP913" t="n">
        <v>0</v>
      </c>
      <c r="AQ913" t="n">
        <v>0</v>
      </c>
      <c r="AR913" t="n">
        <v>0</v>
      </c>
      <c r="AS913" t="n">
        <v>0</v>
      </c>
      <c r="AT913" t="n">
        <v>0</v>
      </c>
      <c r="AU913" s="63" t="n">
        <v>10</v>
      </c>
      <c r="AV913" s="64">
        <f>IFERROR(INDEX($B913:$AT913,1,'번호선택_참고표'!$C$55),0)+IFERROR(INDEX($B913:$AT913,1,'번호선택_참고표'!$D$55),0)+IFERROR(INDEX($B913:$AT913,1,'번호선택_참고표'!$E$55),0)+IFERROR(INDEX($B913:$AT913,1,'번호선택_참고표'!$F$55),0)+IFERROR(INDEX($B913:$AT913,1,'번호선택_참고표'!$G$55),0)+IFERROR(INDEX($B913:$AT913,1,'번호선택_참고표'!$H$55),0)</f>
        <v/>
      </c>
      <c r="AW913" s="64">
        <f>IF(OR('번호선택_참고표'!$C$55=$AU913,'번호선택_참고표'!$D$55=$AU913,'번호선택_참고표'!$E$55=$AU913,'번호선택_참고표'!$F$55=$AU913,'번호선택_참고표'!$G$55=$AU913,'번호선택_참고표'!$H$55=$AU913),1,0)</f>
        <v/>
      </c>
      <c r="AX913" s="64">
        <f>IF(AV913=6,6,IF(AND(AV913=5,AW913=1),5,IF(AND(AV913=5,AW913=0),4,IF(AV913=4,3,IF(AV913=3,2,0)))))</f>
        <v/>
      </c>
      <c r="AY913" s="64">
        <f>IF(AV913=6,"1등",IF(AND(AV913=5,AW913=1),"2등",IF(AND(AV913=5,AW913=0),"3등",IF(AV913=4,"4등",IF(AV913=3,"5등","-")))))</f>
        <v/>
      </c>
      <c r="AZ913" s="64">
        <f>AV913*10000+AW913*1000+ROW()</f>
        <v/>
      </c>
      <c r="BB913" s="63" t="inlineStr">
        <is>
          <t>5 8 18 21 22 38</t>
        </is>
      </c>
    </row>
    <row r="914">
      <c r="A914" s="64" t="n">
        <v>913</v>
      </c>
      <c r="B914" t="n">
        <v>0</v>
      </c>
      <c r="C914" t="n">
        <v>0</v>
      </c>
      <c r="D914" t="n">
        <v>0</v>
      </c>
      <c r="E914" t="n">
        <v>0</v>
      </c>
      <c r="F914" t="n">
        <v>0</v>
      </c>
      <c r="G914" t="n">
        <v>1</v>
      </c>
      <c r="H914" t="n">
        <v>0</v>
      </c>
      <c r="I914" t="n">
        <v>0</v>
      </c>
      <c r="J914" t="n">
        <v>0</v>
      </c>
      <c r="K914" t="n">
        <v>0</v>
      </c>
      <c r="L914" t="n">
        <v>0</v>
      </c>
      <c r="M914" t="n">
        <v>0</v>
      </c>
      <c r="N914" t="n">
        <v>0</v>
      </c>
      <c r="O914" t="n">
        <v>1</v>
      </c>
      <c r="P914" t="n">
        <v>0</v>
      </c>
      <c r="Q914" t="n">
        <v>1</v>
      </c>
      <c r="R914" t="n">
        <v>0</v>
      </c>
      <c r="S914" t="n">
        <v>0</v>
      </c>
      <c r="T914" t="n">
        <v>0</v>
      </c>
      <c r="U914" t="n">
        <v>0</v>
      </c>
      <c r="V914" t="n">
        <v>1</v>
      </c>
      <c r="W914" t="n">
        <v>0</v>
      </c>
      <c r="X914" t="n">
        <v>0</v>
      </c>
      <c r="Y914" t="n">
        <v>0</v>
      </c>
      <c r="Z914" t="n">
        <v>0</v>
      </c>
      <c r="AA914" t="n">
        <v>0</v>
      </c>
      <c r="AB914" t="n">
        <v>1</v>
      </c>
      <c r="AC914" t="n">
        <v>0</v>
      </c>
      <c r="AD914" t="n">
        <v>0</v>
      </c>
      <c r="AE914" t="n">
        <v>0</v>
      </c>
      <c r="AF914" t="n">
        <v>0</v>
      </c>
      <c r="AG914" t="n">
        <v>0</v>
      </c>
      <c r="AH914" t="n">
        <v>0</v>
      </c>
      <c r="AI914" t="n">
        <v>0</v>
      </c>
      <c r="AJ914" t="n">
        <v>0</v>
      </c>
      <c r="AK914" t="n">
        <v>0</v>
      </c>
      <c r="AL914" t="n">
        <v>1</v>
      </c>
      <c r="AM914" t="n">
        <v>0</v>
      </c>
      <c r="AN914" t="n">
        <v>0</v>
      </c>
      <c r="AO914" t="n">
        <v>0</v>
      </c>
      <c r="AP914" t="n">
        <v>0</v>
      </c>
      <c r="AQ914" t="n">
        <v>0</v>
      </c>
      <c r="AR914" t="n">
        <v>0</v>
      </c>
      <c r="AS914" t="n">
        <v>0</v>
      </c>
      <c r="AT914" t="n">
        <v>0</v>
      </c>
      <c r="AU914" s="63" t="n">
        <v>40</v>
      </c>
      <c r="AV914" s="64">
        <f>IFERROR(INDEX($B914:$AT914,1,'번호선택_참고표'!$C$55),0)+IFERROR(INDEX($B914:$AT914,1,'번호선택_참고표'!$D$55),0)+IFERROR(INDEX($B914:$AT914,1,'번호선택_참고표'!$E$55),0)+IFERROR(INDEX($B914:$AT914,1,'번호선택_참고표'!$F$55),0)+IFERROR(INDEX($B914:$AT914,1,'번호선택_참고표'!$G$55),0)+IFERROR(INDEX($B914:$AT914,1,'번호선택_참고표'!$H$55),0)</f>
        <v/>
      </c>
      <c r="AW914" s="64">
        <f>IF(OR('번호선택_참고표'!$C$55=$AU914,'번호선택_참고표'!$D$55=$AU914,'번호선택_참고표'!$E$55=$AU914,'번호선택_참고표'!$F$55=$AU914,'번호선택_참고표'!$G$55=$AU914,'번호선택_참고표'!$H$55=$AU914),1,0)</f>
        <v/>
      </c>
      <c r="AX914" s="64">
        <f>IF(AV914=6,6,IF(AND(AV914=5,AW914=1),5,IF(AND(AV914=5,AW914=0),4,IF(AV914=4,3,IF(AV914=3,2,0)))))</f>
        <v/>
      </c>
      <c r="AY914" s="64">
        <f>IF(AV914=6,"1등",IF(AND(AV914=5,AW914=1),"2등",IF(AND(AV914=5,AW914=0),"3등",IF(AV914=4,"4등",IF(AV914=3,"5등","-")))))</f>
        <v/>
      </c>
      <c r="AZ914" s="64">
        <f>AV914*10000+AW914*1000+ROW()</f>
        <v/>
      </c>
      <c r="BB914" s="63" t="inlineStr">
        <is>
          <t>6 14 16 21 27 37</t>
        </is>
      </c>
    </row>
    <row r="915">
      <c r="A915" s="64" t="n">
        <v>914</v>
      </c>
      <c r="B915" t="n">
        <v>0</v>
      </c>
      <c r="C915" t="n">
        <v>0</v>
      </c>
      <c r="D915" t="n">
        <v>0</v>
      </c>
      <c r="E915" t="n">
        <v>0</v>
      </c>
      <c r="F915" t="n">
        <v>0</v>
      </c>
      <c r="G915" t="n">
        <v>0</v>
      </c>
      <c r="H915" t="n">
        <v>0</v>
      </c>
      <c r="I915" t="n">
        <v>0</v>
      </c>
      <c r="J915" t="n">
        <v>0</v>
      </c>
      <c r="K915" t="n">
        <v>0</v>
      </c>
      <c r="L915" t="n">
        <v>0</v>
      </c>
      <c r="M915" t="n">
        <v>0</v>
      </c>
      <c r="N915" t="n">
        <v>0</v>
      </c>
      <c r="O915" t="n">
        <v>0</v>
      </c>
      <c r="P915" t="n">
        <v>0</v>
      </c>
      <c r="Q915" t="n">
        <v>1</v>
      </c>
      <c r="R915" t="n">
        <v>0</v>
      </c>
      <c r="S915" t="n">
        <v>0</v>
      </c>
      <c r="T915" t="n">
        <v>1</v>
      </c>
      <c r="U915" t="n">
        <v>0</v>
      </c>
      <c r="V915" t="n">
        <v>0</v>
      </c>
      <c r="W915" t="n">
        <v>0</v>
      </c>
      <c r="X915" t="n">
        <v>0</v>
      </c>
      <c r="Y915" t="n">
        <v>1</v>
      </c>
      <c r="Z915" t="n">
        <v>0</v>
      </c>
      <c r="AA915" t="n">
        <v>0</v>
      </c>
      <c r="AB915" t="n">
        <v>0</v>
      </c>
      <c r="AC915" t="n">
        <v>0</v>
      </c>
      <c r="AD915" t="n">
        <v>0</v>
      </c>
      <c r="AE915" t="n">
        <v>0</v>
      </c>
      <c r="AF915" t="n">
        <v>0</v>
      </c>
      <c r="AG915" t="n">
        <v>0</v>
      </c>
      <c r="AH915" t="n">
        <v>1</v>
      </c>
      <c r="AI915" t="n">
        <v>0</v>
      </c>
      <c r="AJ915" t="n">
        <v>0</v>
      </c>
      <c r="AK915" t="n">
        <v>0</v>
      </c>
      <c r="AL915" t="n">
        <v>0</v>
      </c>
      <c r="AM915" t="n">
        <v>0</v>
      </c>
      <c r="AN915" t="n">
        <v>0</v>
      </c>
      <c r="AO915" t="n">
        <v>0</v>
      </c>
      <c r="AP915" t="n">
        <v>0</v>
      </c>
      <c r="AQ915" t="n">
        <v>1</v>
      </c>
      <c r="AR915" t="n">
        <v>0</v>
      </c>
      <c r="AS915" t="n">
        <v>1</v>
      </c>
      <c r="AT915" t="n">
        <v>0</v>
      </c>
      <c r="AU915" s="63" t="n">
        <v>27</v>
      </c>
      <c r="AV915" s="64">
        <f>IFERROR(INDEX($B915:$AT915,1,'번호선택_참고표'!$C$55),0)+IFERROR(INDEX($B915:$AT915,1,'번호선택_참고표'!$D$55),0)+IFERROR(INDEX($B915:$AT915,1,'번호선택_참고표'!$E$55),0)+IFERROR(INDEX($B915:$AT915,1,'번호선택_참고표'!$F$55),0)+IFERROR(INDEX($B915:$AT915,1,'번호선택_참고표'!$G$55),0)+IFERROR(INDEX($B915:$AT915,1,'번호선택_참고표'!$H$55),0)</f>
        <v/>
      </c>
      <c r="AW915" s="64">
        <f>IF(OR('번호선택_참고표'!$C$55=$AU915,'번호선택_참고표'!$D$55=$AU915,'번호선택_참고표'!$E$55=$AU915,'번호선택_참고표'!$F$55=$AU915,'번호선택_참고표'!$G$55=$AU915,'번호선택_참고표'!$H$55=$AU915),1,0)</f>
        <v/>
      </c>
      <c r="AX915" s="64">
        <f>IF(AV915=6,6,IF(AND(AV915=5,AW915=1),5,IF(AND(AV915=5,AW915=0),4,IF(AV915=4,3,IF(AV915=3,2,0)))))</f>
        <v/>
      </c>
      <c r="AY915" s="64">
        <f>IF(AV915=6,"1등",IF(AND(AV915=5,AW915=1),"2등",IF(AND(AV915=5,AW915=0),"3등",IF(AV915=4,"4등",IF(AV915=3,"5등","-")))))</f>
        <v/>
      </c>
      <c r="AZ915" s="64">
        <f>AV915*10000+AW915*1000+ROW()</f>
        <v/>
      </c>
      <c r="BB915" s="63" t="inlineStr">
        <is>
          <t>16 19 24 33 42 44</t>
        </is>
      </c>
    </row>
    <row r="916">
      <c r="A916" s="64" t="n">
        <v>915</v>
      </c>
      <c r="B916" t="n">
        <v>0</v>
      </c>
      <c r="C916" t="n">
        <v>1</v>
      </c>
      <c r="D916" t="n">
        <v>0</v>
      </c>
      <c r="E916" t="n">
        <v>0</v>
      </c>
      <c r="F916" t="n">
        <v>0</v>
      </c>
      <c r="G916" t="n">
        <v>1</v>
      </c>
      <c r="H916" t="n">
        <v>0</v>
      </c>
      <c r="I916" t="n">
        <v>0</v>
      </c>
      <c r="J916" t="n">
        <v>0</v>
      </c>
      <c r="K916" t="n">
        <v>0</v>
      </c>
      <c r="L916" t="n">
        <v>1</v>
      </c>
      <c r="M916" t="n">
        <v>0</v>
      </c>
      <c r="N916" t="n">
        <v>1</v>
      </c>
      <c r="O916" t="n">
        <v>0</v>
      </c>
      <c r="P916" t="n">
        <v>0</v>
      </c>
      <c r="Q916" t="n">
        <v>0</v>
      </c>
      <c r="R916" t="n">
        <v>0</v>
      </c>
      <c r="S916" t="n">
        <v>0</v>
      </c>
      <c r="T916" t="n">
        <v>0</v>
      </c>
      <c r="U916" t="n">
        <v>0</v>
      </c>
      <c r="V916" t="n">
        <v>0</v>
      </c>
      <c r="W916" t="n">
        <v>1</v>
      </c>
      <c r="X916" t="n">
        <v>0</v>
      </c>
      <c r="Y916" t="n">
        <v>0</v>
      </c>
      <c r="Z916" t="n">
        <v>0</v>
      </c>
      <c r="AA916" t="n">
        <v>0</v>
      </c>
      <c r="AB916" t="n">
        <v>0</v>
      </c>
      <c r="AC916" t="n">
        <v>0</v>
      </c>
      <c r="AD916" t="n">
        <v>0</v>
      </c>
      <c r="AE916" t="n">
        <v>0</v>
      </c>
      <c r="AF916" t="n">
        <v>0</v>
      </c>
      <c r="AG916" t="n">
        <v>0</v>
      </c>
      <c r="AH916" t="n">
        <v>0</v>
      </c>
      <c r="AI916" t="n">
        <v>0</v>
      </c>
      <c r="AJ916" t="n">
        <v>0</v>
      </c>
      <c r="AK916" t="n">
        <v>0</v>
      </c>
      <c r="AL916" t="n">
        <v>1</v>
      </c>
      <c r="AM916" t="n">
        <v>0</v>
      </c>
      <c r="AN916" t="n">
        <v>0</v>
      </c>
      <c r="AO916" t="n">
        <v>0</v>
      </c>
      <c r="AP916" t="n">
        <v>0</v>
      </c>
      <c r="AQ916" t="n">
        <v>0</v>
      </c>
      <c r="AR916" t="n">
        <v>0</v>
      </c>
      <c r="AS916" t="n">
        <v>0</v>
      </c>
      <c r="AT916" t="n">
        <v>0</v>
      </c>
      <c r="AU916" s="63" t="n">
        <v>14</v>
      </c>
      <c r="AV916" s="64">
        <f>IFERROR(INDEX($B916:$AT916,1,'번호선택_참고표'!$C$55),0)+IFERROR(INDEX($B916:$AT916,1,'번호선택_참고표'!$D$55),0)+IFERROR(INDEX($B916:$AT916,1,'번호선택_참고표'!$E$55),0)+IFERROR(INDEX($B916:$AT916,1,'번호선택_참고표'!$F$55),0)+IFERROR(INDEX($B916:$AT916,1,'번호선택_참고표'!$G$55),0)+IFERROR(INDEX($B916:$AT916,1,'번호선택_참고표'!$H$55),0)</f>
        <v/>
      </c>
      <c r="AW916" s="64">
        <f>IF(OR('번호선택_참고표'!$C$55=$AU916,'번호선택_참고표'!$D$55=$AU916,'번호선택_참고표'!$E$55=$AU916,'번호선택_참고표'!$F$55=$AU916,'번호선택_참고표'!$G$55=$AU916,'번호선택_참고표'!$H$55=$AU916),1,0)</f>
        <v/>
      </c>
      <c r="AX916" s="64">
        <f>IF(AV916=6,6,IF(AND(AV916=5,AW916=1),5,IF(AND(AV916=5,AW916=0),4,IF(AV916=4,3,IF(AV916=3,2,0)))))</f>
        <v/>
      </c>
      <c r="AY916" s="64">
        <f>IF(AV916=6,"1등",IF(AND(AV916=5,AW916=1),"2등",IF(AND(AV916=5,AW916=0),"3등",IF(AV916=4,"4등",IF(AV916=3,"5등","-")))))</f>
        <v/>
      </c>
      <c r="AZ916" s="64">
        <f>AV916*10000+AW916*1000+ROW()</f>
        <v/>
      </c>
      <c r="BB916" s="63" t="inlineStr">
        <is>
          <t>2 6 11 13 22 37</t>
        </is>
      </c>
    </row>
    <row r="917">
      <c r="A917" s="64" t="n">
        <v>916</v>
      </c>
      <c r="B917" t="n">
        <v>0</v>
      </c>
      <c r="C917" t="n">
        <v>0</v>
      </c>
      <c r="D917" t="n">
        <v>0</v>
      </c>
      <c r="E917" t="n">
        <v>0</v>
      </c>
      <c r="F917" t="n">
        <v>0</v>
      </c>
      <c r="G917" t="n">
        <v>1</v>
      </c>
      <c r="H917" t="n">
        <v>0</v>
      </c>
      <c r="I917" t="n">
        <v>0</v>
      </c>
      <c r="J917" t="n">
        <v>0</v>
      </c>
      <c r="K917" t="n">
        <v>0</v>
      </c>
      <c r="L917" t="n">
        <v>0</v>
      </c>
      <c r="M917" t="n">
        <v>0</v>
      </c>
      <c r="N917" t="n">
        <v>0</v>
      </c>
      <c r="O917" t="n">
        <v>0</v>
      </c>
      <c r="P917" t="n">
        <v>0</v>
      </c>
      <c r="Q917" t="n">
        <v>0</v>
      </c>
      <c r="R917" t="n">
        <v>0</v>
      </c>
      <c r="S917" t="n">
        <v>0</v>
      </c>
      <c r="T917" t="n">
        <v>0</v>
      </c>
      <c r="U917" t="n">
        <v>0</v>
      </c>
      <c r="V917" t="n">
        <v>1</v>
      </c>
      <c r="W917" t="n">
        <v>1</v>
      </c>
      <c r="X917" t="n">
        <v>0</v>
      </c>
      <c r="Y917" t="n">
        <v>0</v>
      </c>
      <c r="Z917" t="n">
        <v>0</v>
      </c>
      <c r="AA917" t="n">
        <v>0</v>
      </c>
      <c r="AB917" t="n">
        <v>0</v>
      </c>
      <c r="AC917" t="n">
        <v>0</v>
      </c>
      <c r="AD917" t="n">
        <v>0</v>
      </c>
      <c r="AE917" t="n">
        <v>0</v>
      </c>
      <c r="AF917" t="n">
        <v>0</v>
      </c>
      <c r="AG917" t="n">
        <v>1</v>
      </c>
      <c r="AH917" t="n">
        <v>0</v>
      </c>
      <c r="AI917" t="n">
        <v>0</v>
      </c>
      <c r="AJ917" t="n">
        <v>1</v>
      </c>
      <c r="AK917" t="n">
        <v>1</v>
      </c>
      <c r="AL917" t="n">
        <v>0</v>
      </c>
      <c r="AM917" t="n">
        <v>0</v>
      </c>
      <c r="AN917" t="n">
        <v>0</v>
      </c>
      <c r="AO917" t="n">
        <v>0</v>
      </c>
      <c r="AP917" t="n">
        <v>0</v>
      </c>
      <c r="AQ917" t="n">
        <v>0</v>
      </c>
      <c r="AR917" t="n">
        <v>0</v>
      </c>
      <c r="AS917" t="n">
        <v>0</v>
      </c>
      <c r="AT917" t="n">
        <v>0</v>
      </c>
      <c r="AU917" s="63" t="n">
        <v>17</v>
      </c>
      <c r="AV917" s="64">
        <f>IFERROR(INDEX($B917:$AT917,1,'번호선택_참고표'!$C$55),0)+IFERROR(INDEX($B917:$AT917,1,'번호선택_참고표'!$D$55),0)+IFERROR(INDEX($B917:$AT917,1,'번호선택_참고표'!$E$55),0)+IFERROR(INDEX($B917:$AT917,1,'번호선택_참고표'!$F$55),0)+IFERROR(INDEX($B917:$AT917,1,'번호선택_참고표'!$G$55),0)+IFERROR(INDEX($B917:$AT917,1,'번호선택_참고표'!$H$55),0)</f>
        <v/>
      </c>
      <c r="AW917" s="64">
        <f>IF(OR('번호선택_참고표'!$C$55=$AU917,'번호선택_참고표'!$D$55=$AU917,'번호선택_참고표'!$E$55=$AU917,'번호선택_참고표'!$F$55=$AU917,'번호선택_참고표'!$G$55=$AU917,'번호선택_참고표'!$H$55=$AU917),1,0)</f>
        <v/>
      </c>
      <c r="AX917" s="64">
        <f>IF(AV917=6,6,IF(AND(AV917=5,AW917=1),5,IF(AND(AV917=5,AW917=0),4,IF(AV917=4,3,IF(AV917=3,2,0)))))</f>
        <v/>
      </c>
      <c r="AY917" s="64">
        <f>IF(AV917=6,"1등",IF(AND(AV917=5,AW917=1),"2등",IF(AND(AV917=5,AW917=0),"3등",IF(AV917=4,"4등",IF(AV917=3,"5등","-")))))</f>
        <v/>
      </c>
      <c r="AZ917" s="64">
        <f>AV917*10000+AW917*1000+ROW()</f>
        <v/>
      </c>
      <c r="BB917" s="63" t="inlineStr">
        <is>
          <t>6 21 22 32 35 36</t>
        </is>
      </c>
    </row>
    <row r="918">
      <c r="A918" s="64" t="n">
        <v>917</v>
      </c>
      <c r="B918" t="n">
        <v>1</v>
      </c>
      <c r="C918" t="n">
        <v>0</v>
      </c>
      <c r="D918" t="n">
        <v>1</v>
      </c>
      <c r="E918" t="n">
        <v>0</v>
      </c>
      <c r="F918" t="n">
        <v>0</v>
      </c>
      <c r="G918" t="n">
        <v>0</v>
      </c>
      <c r="H918" t="n">
        <v>0</v>
      </c>
      <c r="I918" t="n">
        <v>0</v>
      </c>
      <c r="J918" t="n">
        <v>0</v>
      </c>
      <c r="K918" t="n">
        <v>0</v>
      </c>
      <c r="L918" t="n">
        <v>0</v>
      </c>
      <c r="M918" t="n">
        <v>0</v>
      </c>
      <c r="N918" t="n">
        <v>0</v>
      </c>
      <c r="O918" t="n">
        <v>0</v>
      </c>
      <c r="P918" t="n">
        <v>0</v>
      </c>
      <c r="Q918" t="n">
        <v>0</v>
      </c>
      <c r="R918" t="n">
        <v>0</v>
      </c>
      <c r="S918" t="n">
        <v>0</v>
      </c>
      <c r="T918" t="n">
        <v>0</v>
      </c>
      <c r="U918" t="n">
        <v>0</v>
      </c>
      <c r="V918" t="n">
        <v>0</v>
      </c>
      <c r="W918" t="n">
        <v>0</v>
      </c>
      <c r="X918" t="n">
        <v>1</v>
      </c>
      <c r="Y918" t="n">
        <v>1</v>
      </c>
      <c r="Z918" t="n">
        <v>0</v>
      </c>
      <c r="AA918" t="n">
        <v>0</v>
      </c>
      <c r="AB918" t="n">
        <v>1</v>
      </c>
      <c r="AC918" t="n">
        <v>0</v>
      </c>
      <c r="AD918" t="n">
        <v>0</v>
      </c>
      <c r="AE918" t="n">
        <v>0</v>
      </c>
      <c r="AF918" t="n">
        <v>0</v>
      </c>
      <c r="AG918" t="n">
        <v>0</v>
      </c>
      <c r="AH918" t="n">
        <v>0</v>
      </c>
      <c r="AI918" t="n">
        <v>0</v>
      </c>
      <c r="AJ918" t="n">
        <v>0</v>
      </c>
      <c r="AK918" t="n">
        <v>0</v>
      </c>
      <c r="AL918" t="n">
        <v>0</v>
      </c>
      <c r="AM918" t="n">
        <v>0</v>
      </c>
      <c r="AN918" t="n">
        <v>0</v>
      </c>
      <c r="AO918" t="n">
        <v>0</v>
      </c>
      <c r="AP918" t="n">
        <v>0</v>
      </c>
      <c r="AQ918" t="n">
        <v>0</v>
      </c>
      <c r="AR918" t="n">
        <v>1</v>
      </c>
      <c r="AS918" t="n">
        <v>0</v>
      </c>
      <c r="AT918" t="n">
        <v>0</v>
      </c>
      <c r="AU918" s="63" t="n">
        <v>34</v>
      </c>
      <c r="AV918" s="64">
        <f>IFERROR(INDEX($B918:$AT918,1,'번호선택_참고표'!$C$55),0)+IFERROR(INDEX($B918:$AT918,1,'번호선택_참고표'!$D$55),0)+IFERROR(INDEX($B918:$AT918,1,'번호선택_참고표'!$E$55),0)+IFERROR(INDEX($B918:$AT918,1,'번호선택_참고표'!$F$55),0)+IFERROR(INDEX($B918:$AT918,1,'번호선택_참고표'!$G$55),0)+IFERROR(INDEX($B918:$AT918,1,'번호선택_참고표'!$H$55),0)</f>
        <v/>
      </c>
      <c r="AW918" s="64">
        <f>IF(OR('번호선택_참고표'!$C$55=$AU918,'번호선택_참고표'!$D$55=$AU918,'번호선택_참고표'!$E$55=$AU918,'번호선택_참고표'!$F$55=$AU918,'번호선택_참고표'!$G$55=$AU918,'번호선택_참고표'!$H$55=$AU918),1,0)</f>
        <v/>
      </c>
      <c r="AX918" s="64">
        <f>IF(AV918=6,6,IF(AND(AV918=5,AW918=1),5,IF(AND(AV918=5,AW918=0),4,IF(AV918=4,3,IF(AV918=3,2,0)))))</f>
        <v/>
      </c>
      <c r="AY918" s="64">
        <f>IF(AV918=6,"1등",IF(AND(AV918=5,AW918=1),"2등",IF(AND(AV918=5,AW918=0),"3등",IF(AV918=4,"4등",IF(AV918=3,"5등","-")))))</f>
        <v/>
      </c>
      <c r="AZ918" s="64">
        <f>AV918*10000+AW918*1000+ROW()</f>
        <v/>
      </c>
      <c r="BB918" s="63" t="inlineStr">
        <is>
          <t>1 3 23 24 27 43</t>
        </is>
      </c>
    </row>
    <row r="919">
      <c r="A919" s="64" t="n">
        <v>918</v>
      </c>
      <c r="B919" t="n">
        <v>0</v>
      </c>
      <c r="C919" t="n">
        <v>0</v>
      </c>
      <c r="D919" t="n">
        <v>0</v>
      </c>
      <c r="E919" t="n">
        <v>0</v>
      </c>
      <c r="F919" t="n">
        <v>0</v>
      </c>
      <c r="G919" t="n">
        <v>0</v>
      </c>
      <c r="H919" t="n">
        <v>1</v>
      </c>
      <c r="I919" t="n">
        <v>0</v>
      </c>
      <c r="J919" t="n">
        <v>0</v>
      </c>
      <c r="K919" t="n">
        <v>0</v>
      </c>
      <c r="L919" t="n">
        <v>1</v>
      </c>
      <c r="M919" t="n">
        <v>1</v>
      </c>
      <c r="N919" t="n">
        <v>0</v>
      </c>
      <c r="O919" t="n">
        <v>0</v>
      </c>
      <c r="P919" t="n">
        <v>0</v>
      </c>
      <c r="Q919" t="n">
        <v>0</v>
      </c>
      <c r="R919" t="n">
        <v>0</v>
      </c>
      <c r="S919" t="n">
        <v>0</v>
      </c>
      <c r="T919" t="n">
        <v>0</v>
      </c>
      <c r="U919" t="n">
        <v>0</v>
      </c>
      <c r="V919" t="n">
        <v>0</v>
      </c>
      <c r="W919" t="n">
        <v>0</v>
      </c>
      <c r="X919" t="n">
        <v>0</v>
      </c>
      <c r="Y919" t="n">
        <v>0</v>
      </c>
      <c r="Z919" t="n">
        <v>0</v>
      </c>
      <c r="AA919" t="n">
        <v>0</v>
      </c>
      <c r="AB919" t="n">
        <v>0</v>
      </c>
      <c r="AC919" t="n">
        <v>0</v>
      </c>
      <c r="AD919" t="n">
        <v>0</v>
      </c>
      <c r="AE919" t="n">
        <v>0</v>
      </c>
      <c r="AF919" t="n">
        <v>1</v>
      </c>
      <c r="AG919" t="n">
        <v>0</v>
      </c>
      <c r="AH919" t="n">
        <v>1</v>
      </c>
      <c r="AI919" t="n">
        <v>0</v>
      </c>
      <c r="AJ919" t="n">
        <v>0</v>
      </c>
      <c r="AK919" t="n">
        <v>0</v>
      </c>
      <c r="AL919" t="n">
        <v>0</v>
      </c>
      <c r="AM919" t="n">
        <v>1</v>
      </c>
      <c r="AN919" t="n">
        <v>0</v>
      </c>
      <c r="AO919" t="n">
        <v>0</v>
      </c>
      <c r="AP919" t="n">
        <v>0</v>
      </c>
      <c r="AQ919" t="n">
        <v>0</v>
      </c>
      <c r="AR919" t="n">
        <v>0</v>
      </c>
      <c r="AS919" t="n">
        <v>0</v>
      </c>
      <c r="AT919" t="n">
        <v>0</v>
      </c>
      <c r="AU919" s="63" t="n">
        <v>5</v>
      </c>
      <c r="AV919" s="64">
        <f>IFERROR(INDEX($B919:$AT919,1,'번호선택_참고표'!$C$55),0)+IFERROR(INDEX($B919:$AT919,1,'번호선택_참고표'!$D$55),0)+IFERROR(INDEX($B919:$AT919,1,'번호선택_참고표'!$E$55),0)+IFERROR(INDEX($B919:$AT919,1,'번호선택_참고표'!$F$55),0)+IFERROR(INDEX($B919:$AT919,1,'번호선택_참고표'!$G$55),0)+IFERROR(INDEX($B919:$AT919,1,'번호선택_참고표'!$H$55),0)</f>
        <v/>
      </c>
      <c r="AW919" s="64">
        <f>IF(OR('번호선택_참고표'!$C$55=$AU919,'번호선택_참고표'!$D$55=$AU919,'번호선택_참고표'!$E$55=$AU919,'번호선택_참고표'!$F$55=$AU919,'번호선택_참고표'!$G$55=$AU919,'번호선택_참고표'!$H$55=$AU919),1,0)</f>
        <v/>
      </c>
      <c r="AX919" s="64">
        <f>IF(AV919=6,6,IF(AND(AV919=5,AW919=1),5,IF(AND(AV919=5,AW919=0),4,IF(AV919=4,3,IF(AV919=3,2,0)))))</f>
        <v/>
      </c>
      <c r="AY919" s="64">
        <f>IF(AV919=6,"1등",IF(AND(AV919=5,AW919=1),"2등",IF(AND(AV919=5,AW919=0),"3등",IF(AV919=4,"4등",IF(AV919=3,"5등","-")))))</f>
        <v/>
      </c>
      <c r="AZ919" s="64">
        <f>AV919*10000+AW919*1000+ROW()</f>
        <v/>
      </c>
      <c r="BB919" s="63" t="inlineStr">
        <is>
          <t>7 11 12 31 33 38</t>
        </is>
      </c>
    </row>
    <row r="920">
      <c r="A920" s="64" t="n">
        <v>919</v>
      </c>
      <c r="B920" t="n">
        <v>0</v>
      </c>
      <c r="C920" t="n">
        <v>0</v>
      </c>
      <c r="D920" t="n">
        <v>0</v>
      </c>
      <c r="E920" t="n">
        <v>0</v>
      </c>
      <c r="F920" t="n">
        <v>0</v>
      </c>
      <c r="G920" t="n">
        <v>0</v>
      </c>
      <c r="H920" t="n">
        <v>0</v>
      </c>
      <c r="I920" t="n">
        <v>0</v>
      </c>
      <c r="J920" t="n">
        <v>1</v>
      </c>
      <c r="K920" t="n">
        <v>0</v>
      </c>
      <c r="L920" t="n">
        <v>0</v>
      </c>
      <c r="M920" t="n">
        <v>0</v>
      </c>
      <c r="N920" t="n">
        <v>0</v>
      </c>
      <c r="O920" t="n">
        <v>1</v>
      </c>
      <c r="P920" t="n">
        <v>0</v>
      </c>
      <c r="Q920" t="n">
        <v>0</v>
      </c>
      <c r="R920" t="n">
        <v>1</v>
      </c>
      <c r="S920" t="n">
        <v>1</v>
      </c>
      <c r="T920" t="n">
        <v>0</v>
      </c>
      <c r="U920" t="n">
        <v>0</v>
      </c>
      <c r="V920" t="n">
        <v>0</v>
      </c>
      <c r="W920" t="n">
        <v>0</v>
      </c>
      <c r="X920" t="n">
        <v>0</v>
      </c>
      <c r="Y920" t="n">
        <v>0</v>
      </c>
      <c r="Z920" t="n">
        <v>0</v>
      </c>
      <c r="AA920" t="n">
        <v>0</v>
      </c>
      <c r="AB920" t="n">
        <v>0</v>
      </c>
      <c r="AC920" t="n">
        <v>0</v>
      </c>
      <c r="AD920" t="n">
        <v>0</v>
      </c>
      <c r="AE920" t="n">
        <v>0</v>
      </c>
      <c r="AF920" t="n">
        <v>0</v>
      </c>
      <c r="AG920" t="n">
        <v>0</v>
      </c>
      <c r="AH920" t="n">
        <v>0</v>
      </c>
      <c r="AI920" t="n">
        <v>0</v>
      </c>
      <c r="AJ920" t="n">
        <v>0</v>
      </c>
      <c r="AK920" t="n">
        <v>0</v>
      </c>
      <c r="AL920" t="n">
        <v>0</v>
      </c>
      <c r="AM920" t="n">
        <v>0</v>
      </c>
      <c r="AN920" t="n">
        <v>0</v>
      </c>
      <c r="AO920" t="n">
        <v>0</v>
      </c>
      <c r="AP920" t="n">
        <v>0</v>
      </c>
      <c r="AQ920" t="n">
        <v>1</v>
      </c>
      <c r="AR920" t="n">
        <v>0</v>
      </c>
      <c r="AS920" t="n">
        <v>1</v>
      </c>
      <c r="AT920" t="n">
        <v>0</v>
      </c>
      <c r="AU920" s="63" t="n">
        <v>35</v>
      </c>
      <c r="AV920" s="64">
        <f>IFERROR(INDEX($B920:$AT920,1,'번호선택_참고표'!$C$55),0)+IFERROR(INDEX($B920:$AT920,1,'번호선택_참고표'!$D$55),0)+IFERROR(INDEX($B920:$AT920,1,'번호선택_참고표'!$E$55),0)+IFERROR(INDEX($B920:$AT920,1,'번호선택_참고표'!$F$55),0)+IFERROR(INDEX($B920:$AT920,1,'번호선택_참고표'!$G$55),0)+IFERROR(INDEX($B920:$AT920,1,'번호선택_참고표'!$H$55),0)</f>
        <v/>
      </c>
      <c r="AW920" s="64">
        <f>IF(OR('번호선택_참고표'!$C$55=$AU920,'번호선택_참고표'!$D$55=$AU920,'번호선택_참고표'!$E$55=$AU920,'번호선택_참고표'!$F$55=$AU920,'번호선택_참고표'!$G$55=$AU920,'번호선택_참고표'!$H$55=$AU920),1,0)</f>
        <v/>
      </c>
      <c r="AX920" s="64">
        <f>IF(AV920=6,6,IF(AND(AV920=5,AW920=1),5,IF(AND(AV920=5,AW920=0),4,IF(AV920=4,3,IF(AV920=3,2,0)))))</f>
        <v/>
      </c>
      <c r="AY920" s="64">
        <f>IF(AV920=6,"1등",IF(AND(AV920=5,AW920=1),"2등",IF(AND(AV920=5,AW920=0),"3등",IF(AV920=4,"4등",IF(AV920=3,"5등","-")))))</f>
        <v/>
      </c>
      <c r="AZ920" s="64">
        <f>AV920*10000+AW920*1000+ROW()</f>
        <v/>
      </c>
      <c r="BB920" s="63" t="inlineStr">
        <is>
          <t>9 14 17 18 42 44</t>
        </is>
      </c>
    </row>
    <row r="921">
      <c r="A921" s="64" t="n">
        <v>920</v>
      </c>
      <c r="B921" t="n">
        <v>0</v>
      </c>
      <c r="C921" t="n">
        <v>1</v>
      </c>
      <c r="D921" t="n">
        <v>1</v>
      </c>
      <c r="E921" t="n">
        <v>0</v>
      </c>
      <c r="F921" t="n">
        <v>0</v>
      </c>
      <c r="G921" t="n">
        <v>0</v>
      </c>
      <c r="H921" t="n">
        <v>0</v>
      </c>
      <c r="I921" t="n">
        <v>0</v>
      </c>
      <c r="J921" t="n">
        <v>0</v>
      </c>
      <c r="K921" t="n">
        <v>0</v>
      </c>
      <c r="L921" t="n">
        <v>0</v>
      </c>
      <c r="M921" t="n">
        <v>0</v>
      </c>
      <c r="N921" t="n">
        <v>0</v>
      </c>
      <c r="O921" t="n">
        <v>0</v>
      </c>
      <c r="P921" t="n">
        <v>0</v>
      </c>
      <c r="Q921" t="n">
        <v>0</v>
      </c>
      <c r="R921" t="n">
        <v>0</v>
      </c>
      <c r="S921" t="n">
        <v>0</v>
      </c>
      <c r="T921" t="n">
        <v>0</v>
      </c>
      <c r="U921" t="n">
        <v>0</v>
      </c>
      <c r="V921" t="n">
        <v>0</v>
      </c>
      <c r="W921" t="n">
        <v>0</v>
      </c>
      <c r="X921" t="n">
        <v>0</v>
      </c>
      <c r="Y921" t="n">
        <v>0</v>
      </c>
      <c r="Z921" t="n">
        <v>0</v>
      </c>
      <c r="AA921" t="n">
        <v>1</v>
      </c>
      <c r="AB921" t="n">
        <v>0</v>
      </c>
      <c r="AC921" t="n">
        <v>0</v>
      </c>
      <c r="AD921" t="n">
        <v>0</v>
      </c>
      <c r="AE921" t="n">
        <v>0</v>
      </c>
      <c r="AF921" t="n">
        <v>0</v>
      </c>
      <c r="AG921" t="n">
        <v>0</v>
      </c>
      <c r="AH921" t="n">
        <v>1</v>
      </c>
      <c r="AI921" t="n">
        <v>1</v>
      </c>
      <c r="AJ921" t="n">
        <v>0</v>
      </c>
      <c r="AK921" t="n">
        <v>0</v>
      </c>
      <c r="AL921" t="n">
        <v>0</v>
      </c>
      <c r="AM921" t="n">
        <v>0</v>
      </c>
      <c r="AN921" t="n">
        <v>0</v>
      </c>
      <c r="AO921" t="n">
        <v>0</v>
      </c>
      <c r="AP921" t="n">
        <v>0</v>
      </c>
      <c r="AQ921" t="n">
        <v>0</v>
      </c>
      <c r="AR921" t="n">
        <v>1</v>
      </c>
      <c r="AS921" t="n">
        <v>0</v>
      </c>
      <c r="AT921" t="n">
        <v>0</v>
      </c>
      <c r="AU921" s="63" t="n">
        <v>29</v>
      </c>
      <c r="AV921" s="64">
        <f>IFERROR(INDEX($B921:$AT921,1,'번호선택_참고표'!$C$55),0)+IFERROR(INDEX($B921:$AT921,1,'번호선택_참고표'!$D$55),0)+IFERROR(INDEX($B921:$AT921,1,'번호선택_참고표'!$E$55),0)+IFERROR(INDEX($B921:$AT921,1,'번호선택_참고표'!$F$55),0)+IFERROR(INDEX($B921:$AT921,1,'번호선택_참고표'!$G$55),0)+IFERROR(INDEX($B921:$AT921,1,'번호선택_참고표'!$H$55),0)</f>
        <v/>
      </c>
      <c r="AW921" s="64">
        <f>IF(OR('번호선택_참고표'!$C$55=$AU921,'번호선택_참고표'!$D$55=$AU921,'번호선택_참고표'!$E$55=$AU921,'번호선택_참고표'!$F$55=$AU921,'번호선택_참고표'!$G$55=$AU921,'번호선택_참고표'!$H$55=$AU921),1,0)</f>
        <v/>
      </c>
      <c r="AX921" s="64">
        <f>IF(AV921=6,6,IF(AND(AV921=5,AW921=1),5,IF(AND(AV921=5,AW921=0),4,IF(AV921=4,3,IF(AV921=3,2,0)))))</f>
        <v/>
      </c>
      <c r="AY921" s="64">
        <f>IF(AV921=6,"1등",IF(AND(AV921=5,AW921=1),"2등",IF(AND(AV921=5,AW921=0),"3등",IF(AV921=4,"4등",IF(AV921=3,"5등","-")))))</f>
        <v/>
      </c>
      <c r="AZ921" s="64">
        <f>AV921*10000+AW921*1000+ROW()</f>
        <v/>
      </c>
      <c r="BB921" s="63" t="inlineStr">
        <is>
          <t>2 3 26 33 34 43</t>
        </is>
      </c>
    </row>
    <row r="922">
      <c r="A922" s="64" t="n">
        <v>921</v>
      </c>
      <c r="B922" t="n">
        <v>0</v>
      </c>
      <c r="C922" t="n">
        <v>0</v>
      </c>
      <c r="D922" t="n">
        <v>0</v>
      </c>
      <c r="E922" t="n">
        <v>0</v>
      </c>
      <c r="F922" t="n">
        <v>1</v>
      </c>
      <c r="G922" t="n">
        <v>0</v>
      </c>
      <c r="H922" t="n">
        <v>1</v>
      </c>
      <c r="I922" t="n">
        <v>0</v>
      </c>
      <c r="J922" t="n">
        <v>0</v>
      </c>
      <c r="K922" t="n">
        <v>0</v>
      </c>
      <c r="L922" t="n">
        <v>0</v>
      </c>
      <c r="M922" t="n">
        <v>1</v>
      </c>
      <c r="N922" t="n">
        <v>0</v>
      </c>
      <c r="O922" t="n">
        <v>0</v>
      </c>
      <c r="P922" t="n">
        <v>0</v>
      </c>
      <c r="Q922" t="n">
        <v>0</v>
      </c>
      <c r="R922" t="n">
        <v>0</v>
      </c>
      <c r="S922" t="n">
        <v>0</v>
      </c>
      <c r="T922" t="n">
        <v>0</v>
      </c>
      <c r="U922" t="n">
        <v>0</v>
      </c>
      <c r="V922" t="n">
        <v>0</v>
      </c>
      <c r="W922" t="n">
        <v>1</v>
      </c>
      <c r="X922" t="n">
        <v>0</v>
      </c>
      <c r="Y922" t="n">
        <v>0</v>
      </c>
      <c r="Z922" t="n">
        <v>0</v>
      </c>
      <c r="AA922" t="n">
        <v>0</v>
      </c>
      <c r="AB922" t="n">
        <v>0</v>
      </c>
      <c r="AC922" t="n">
        <v>1</v>
      </c>
      <c r="AD922" t="n">
        <v>0</v>
      </c>
      <c r="AE922" t="n">
        <v>0</v>
      </c>
      <c r="AF922" t="n">
        <v>0</v>
      </c>
      <c r="AG922" t="n">
        <v>0</v>
      </c>
      <c r="AH922" t="n">
        <v>0</v>
      </c>
      <c r="AI922" t="n">
        <v>0</v>
      </c>
      <c r="AJ922" t="n">
        <v>0</v>
      </c>
      <c r="AK922" t="n">
        <v>0</v>
      </c>
      <c r="AL922" t="n">
        <v>0</v>
      </c>
      <c r="AM922" t="n">
        <v>0</v>
      </c>
      <c r="AN922" t="n">
        <v>0</v>
      </c>
      <c r="AO922" t="n">
        <v>0</v>
      </c>
      <c r="AP922" t="n">
        <v>1</v>
      </c>
      <c r="AQ922" t="n">
        <v>0</v>
      </c>
      <c r="AR922" t="n">
        <v>0</v>
      </c>
      <c r="AS922" t="n">
        <v>0</v>
      </c>
      <c r="AT922" t="n">
        <v>0</v>
      </c>
      <c r="AU922" s="63" t="n">
        <v>1</v>
      </c>
      <c r="AV922" s="64">
        <f>IFERROR(INDEX($B922:$AT922,1,'번호선택_참고표'!$C$55),0)+IFERROR(INDEX($B922:$AT922,1,'번호선택_참고표'!$D$55),0)+IFERROR(INDEX($B922:$AT922,1,'번호선택_참고표'!$E$55),0)+IFERROR(INDEX($B922:$AT922,1,'번호선택_참고표'!$F$55),0)+IFERROR(INDEX($B922:$AT922,1,'번호선택_참고표'!$G$55),0)+IFERROR(INDEX($B922:$AT922,1,'번호선택_참고표'!$H$55),0)</f>
        <v/>
      </c>
      <c r="AW922" s="64">
        <f>IF(OR('번호선택_참고표'!$C$55=$AU922,'번호선택_참고표'!$D$55=$AU922,'번호선택_참고표'!$E$55=$AU922,'번호선택_참고표'!$F$55=$AU922,'번호선택_참고표'!$G$55=$AU922,'번호선택_참고표'!$H$55=$AU922),1,0)</f>
        <v/>
      </c>
      <c r="AX922" s="64">
        <f>IF(AV922=6,6,IF(AND(AV922=5,AW922=1),5,IF(AND(AV922=5,AW922=0),4,IF(AV922=4,3,IF(AV922=3,2,0)))))</f>
        <v/>
      </c>
      <c r="AY922" s="64">
        <f>IF(AV922=6,"1등",IF(AND(AV922=5,AW922=1),"2등",IF(AND(AV922=5,AW922=0),"3등",IF(AV922=4,"4등",IF(AV922=3,"5등","-")))))</f>
        <v/>
      </c>
      <c r="AZ922" s="64">
        <f>AV922*10000+AW922*1000+ROW()</f>
        <v/>
      </c>
      <c r="BB922" s="63" t="inlineStr">
        <is>
          <t>5 7 12 22 28 41</t>
        </is>
      </c>
    </row>
    <row r="923">
      <c r="A923" s="64" t="n">
        <v>922</v>
      </c>
      <c r="B923" t="n">
        <v>0</v>
      </c>
      <c r="C923" t="n">
        <v>1</v>
      </c>
      <c r="D923" t="n">
        <v>0</v>
      </c>
      <c r="E923" t="n">
        <v>0</v>
      </c>
      <c r="F923" t="n">
        <v>0</v>
      </c>
      <c r="G923" t="n">
        <v>1</v>
      </c>
      <c r="H923" t="n">
        <v>0</v>
      </c>
      <c r="I923" t="n">
        <v>0</v>
      </c>
      <c r="J923" t="n">
        <v>0</v>
      </c>
      <c r="K923" t="n">
        <v>0</v>
      </c>
      <c r="L923" t="n">
        <v>0</v>
      </c>
      <c r="M923" t="n">
        <v>0</v>
      </c>
      <c r="N923" t="n">
        <v>1</v>
      </c>
      <c r="O923" t="n">
        <v>0</v>
      </c>
      <c r="P923" t="n">
        <v>0</v>
      </c>
      <c r="Q923" t="n">
        <v>0</v>
      </c>
      <c r="R923" t="n">
        <v>1</v>
      </c>
      <c r="S923" t="n">
        <v>0</v>
      </c>
      <c r="T923" t="n">
        <v>0</v>
      </c>
      <c r="U923" t="n">
        <v>0</v>
      </c>
      <c r="V923" t="n">
        <v>0</v>
      </c>
      <c r="W923" t="n">
        <v>0</v>
      </c>
      <c r="X923" t="n">
        <v>0</v>
      </c>
      <c r="Y923" t="n">
        <v>0</v>
      </c>
      <c r="Z923" t="n">
        <v>0</v>
      </c>
      <c r="AA923" t="n">
        <v>0</v>
      </c>
      <c r="AB923" t="n">
        <v>1</v>
      </c>
      <c r="AC923" t="n">
        <v>0</v>
      </c>
      <c r="AD923" t="n">
        <v>0</v>
      </c>
      <c r="AE923" t="n">
        <v>0</v>
      </c>
      <c r="AF923" t="n">
        <v>0</v>
      </c>
      <c r="AG923" t="n">
        <v>0</v>
      </c>
      <c r="AH923" t="n">
        <v>0</v>
      </c>
      <c r="AI923" t="n">
        <v>0</v>
      </c>
      <c r="AJ923" t="n">
        <v>0</v>
      </c>
      <c r="AK923" t="n">
        <v>0</v>
      </c>
      <c r="AL923" t="n">
        <v>0</v>
      </c>
      <c r="AM923" t="n">
        <v>0</v>
      </c>
      <c r="AN923" t="n">
        <v>0</v>
      </c>
      <c r="AO923" t="n">
        <v>0</v>
      </c>
      <c r="AP923" t="n">
        <v>0</v>
      </c>
      <c r="AQ923" t="n">
        <v>0</v>
      </c>
      <c r="AR923" t="n">
        <v>1</v>
      </c>
      <c r="AS923" t="n">
        <v>0</v>
      </c>
      <c r="AT923" t="n">
        <v>0</v>
      </c>
      <c r="AU923" s="63" t="n">
        <v>36</v>
      </c>
      <c r="AV923" s="64">
        <f>IFERROR(INDEX($B923:$AT923,1,'번호선택_참고표'!$C$55),0)+IFERROR(INDEX($B923:$AT923,1,'번호선택_참고표'!$D$55),0)+IFERROR(INDEX($B923:$AT923,1,'번호선택_참고표'!$E$55),0)+IFERROR(INDEX($B923:$AT923,1,'번호선택_참고표'!$F$55),0)+IFERROR(INDEX($B923:$AT923,1,'번호선택_참고표'!$G$55),0)+IFERROR(INDEX($B923:$AT923,1,'번호선택_참고표'!$H$55),0)</f>
        <v/>
      </c>
      <c r="AW923" s="64">
        <f>IF(OR('번호선택_참고표'!$C$55=$AU923,'번호선택_참고표'!$D$55=$AU923,'번호선택_참고표'!$E$55=$AU923,'번호선택_참고표'!$F$55=$AU923,'번호선택_참고표'!$G$55=$AU923,'번호선택_참고표'!$H$55=$AU923),1,0)</f>
        <v/>
      </c>
      <c r="AX923" s="64">
        <f>IF(AV923=6,6,IF(AND(AV923=5,AW923=1),5,IF(AND(AV923=5,AW923=0),4,IF(AV923=4,3,IF(AV923=3,2,0)))))</f>
        <v/>
      </c>
      <c r="AY923" s="64">
        <f>IF(AV923=6,"1등",IF(AND(AV923=5,AW923=1),"2등",IF(AND(AV923=5,AW923=0),"3등",IF(AV923=4,"4등",IF(AV923=3,"5등","-")))))</f>
        <v/>
      </c>
      <c r="AZ923" s="64">
        <f>AV923*10000+AW923*1000+ROW()</f>
        <v/>
      </c>
      <c r="BB923" s="63" t="inlineStr">
        <is>
          <t>2 6 13 17 27 43</t>
        </is>
      </c>
    </row>
    <row r="924">
      <c r="A924" s="64" t="n">
        <v>923</v>
      </c>
      <c r="B924" t="n">
        <v>0</v>
      </c>
      <c r="C924" t="n">
        <v>0</v>
      </c>
      <c r="D924" t="n">
        <v>1</v>
      </c>
      <c r="E924" t="n">
        <v>0</v>
      </c>
      <c r="F924" t="n">
        <v>0</v>
      </c>
      <c r="G924" t="n">
        <v>0</v>
      </c>
      <c r="H924" t="n">
        <v>0</v>
      </c>
      <c r="I924" t="n">
        <v>0</v>
      </c>
      <c r="J924" t="n">
        <v>0</v>
      </c>
      <c r="K924" t="n">
        <v>0</v>
      </c>
      <c r="L924" t="n">
        <v>0</v>
      </c>
      <c r="M924" t="n">
        <v>0</v>
      </c>
      <c r="N924" t="n">
        <v>0</v>
      </c>
      <c r="O924" t="n">
        <v>0</v>
      </c>
      <c r="P924" t="n">
        <v>0</v>
      </c>
      <c r="Q924" t="n">
        <v>0</v>
      </c>
      <c r="R924" t="n">
        <v>1</v>
      </c>
      <c r="S924" t="n">
        <v>1</v>
      </c>
      <c r="T924" t="n">
        <v>0</v>
      </c>
      <c r="U924" t="n">
        <v>0</v>
      </c>
      <c r="V924" t="n">
        <v>0</v>
      </c>
      <c r="W924" t="n">
        <v>0</v>
      </c>
      <c r="X924" t="n">
        <v>1</v>
      </c>
      <c r="Y924" t="n">
        <v>0</v>
      </c>
      <c r="Z924" t="n">
        <v>0</v>
      </c>
      <c r="AA924" t="n">
        <v>0</v>
      </c>
      <c r="AB924" t="n">
        <v>0</v>
      </c>
      <c r="AC924" t="n">
        <v>0</v>
      </c>
      <c r="AD924" t="n">
        <v>0</v>
      </c>
      <c r="AE924" t="n">
        <v>0</v>
      </c>
      <c r="AF924" t="n">
        <v>0</v>
      </c>
      <c r="AG924" t="n">
        <v>0</v>
      </c>
      <c r="AH924" t="n">
        <v>0</v>
      </c>
      <c r="AI924" t="n">
        <v>0</v>
      </c>
      <c r="AJ924" t="n">
        <v>0</v>
      </c>
      <c r="AK924" t="n">
        <v>1</v>
      </c>
      <c r="AL924" t="n">
        <v>0</v>
      </c>
      <c r="AM924" t="n">
        <v>0</v>
      </c>
      <c r="AN924" t="n">
        <v>0</v>
      </c>
      <c r="AO924" t="n">
        <v>0</v>
      </c>
      <c r="AP924" t="n">
        <v>1</v>
      </c>
      <c r="AQ924" t="n">
        <v>0</v>
      </c>
      <c r="AR924" t="n">
        <v>0</v>
      </c>
      <c r="AS924" t="n">
        <v>0</v>
      </c>
      <c r="AT924" t="n">
        <v>0</v>
      </c>
      <c r="AU924" s="63" t="n">
        <v>26</v>
      </c>
      <c r="AV924" s="64">
        <f>IFERROR(INDEX($B924:$AT924,1,'번호선택_참고표'!$C$55),0)+IFERROR(INDEX($B924:$AT924,1,'번호선택_참고표'!$D$55),0)+IFERROR(INDEX($B924:$AT924,1,'번호선택_참고표'!$E$55),0)+IFERROR(INDEX($B924:$AT924,1,'번호선택_참고표'!$F$55),0)+IFERROR(INDEX($B924:$AT924,1,'번호선택_참고표'!$G$55),0)+IFERROR(INDEX($B924:$AT924,1,'번호선택_참고표'!$H$55),0)</f>
        <v/>
      </c>
      <c r="AW924" s="64">
        <f>IF(OR('번호선택_참고표'!$C$55=$AU924,'번호선택_참고표'!$D$55=$AU924,'번호선택_참고표'!$E$55=$AU924,'번호선택_참고표'!$F$55=$AU924,'번호선택_참고표'!$G$55=$AU924,'번호선택_참고표'!$H$55=$AU924),1,0)</f>
        <v/>
      </c>
      <c r="AX924" s="64">
        <f>IF(AV924=6,6,IF(AND(AV924=5,AW924=1),5,IF(AND(AV924=5,AW924=0),4,IF(AV924=4,3,IF(AV924=3,2,0)))))</f>
        <v/>
      </c>
      <c r="AY924" s="64">
        <f>IF(AV924=6,"1등",IF(AND(AV924=5,AW924=1),"2등",IF(AND(AV924=5,AW924=0),"3등",IF(AV924=4,"4등",IF(AV924=3,"5등","-")))))</f>
        <v/>
      </c>
      <c r="AZ924" s="64">
        <f>AV924*10000+AW924*1000+ROW()</f>
        <v/>
      </c>
      <c r="BB924" s="63" t="inlineStr">
        <is>
          <t>3 17 18 23 36 41</t>
        </is>
      </c>
    </row>
    <row r="925">
      <c r="A925" s="64" t="n">
        <v>924</v>
      </c>
      <c r="B925" t="n">
        <v>0</v>
      </c>
      <c r="C925" t="n">
        <v>0</v>
      </c>
      <c r="D925" t="n">
        <v>1</v>
      </c>
      <c r="E925" t="n">
        <v>0</v>
      </c>
      <c r="F925" t="n">
        <v>0</v>
      </c>
      <c r="G925" t="n">
        <v>0</v>
      </c>
      <c r="H925" t="n">
        <v>0</v>
      </c>
      <c r="I925" t="n">
        <v>0</v>
      </c>
      <c r="J925" t="n">
        <v>0</v>
      </c>
      <c r="K925" t="n">
        <v>0</v>
      </c>
      <c r="L925" t="n">
        <v>1</v>
      </c>
      <c r="M925" t="n">
        <v>0</v>
      </c>
      <c r="N925" t="n">
        <v>0</v>
      </c>
      <c r="O925" t="n">
        <v>0</v>
      </c>
      <c r="P925" t="n">
        <v>0</v>
      </c>
      <c r="Q925" t="n">
        <v>0</v>
      </c>
      <c r="R925" t="n">
        <v>0</v>
      </c>
      <c r="S925" t="n">
        <v>0</v>
      </c>
      <c r="T925" t="n">
        <v>0</v>
      </c>
      <c r="U925" t="n">
        <v>0</v>
      </c>
      <c r="V925" t="n">
        <v>0</v>
      </c>
      <c r="W925" t="n">
        <v>0</v>
      </c>
      <c r="X925" t="n">
        <v>0</v>
      </c>
      <c r="Y925" t="n">
        <v>0</v>
      </c>
      <c r="Z925" t="n">
        <v>0</v>
      </c>
      <c r="AA925" t="n">
        <v>0</v>
      </c>
      <c r="AB925" t="n">
        <v>0</v>
      </c>
      <c r="AC925" t="n">
        <v>0</v>
      </c>
      <c r="AD925" t="n">
        <v>0</v>
      </c>
      <c r="AE925" t="n">
        <v>0</v>
      </c>
      <c r="AF925" t="n">
        <v>0</v>
      </c>
      <c r="AG925" t="n">
        <v>0</v>
      </c>
      <c r="AH925" t="n">
        <v>0</v>
      </c>
      <c r="AI925" t="n">
        <v>1</v>
      </c>
      <c r="AJ925" t="n">
        <v>0</v>
      </c>
      <c r="AK925" t="n">
        <v>0</v>
      </c>
      <c r="AL925" t="n">
        <v>0</v>
      </c>
      <c r="AM925" t="n">
        <v>0</v>
      </c>
      <c r="AN925" t="n">
        <v>0</v>
      </c>
      <c r="AO925" t="n">
        <v>0</v>
      </c>
      <c r="AP925" t="n">
        <v>0</v>
      </c>
      <c r="AQ925" t="n">
        <v>1</v>
      </c>
      <c r="AR925" t="n">
        <v>1</v>
      </c>
      <c r="AS925" t="n">
        <v>1</v>
      </c>
      <c r="AT925" t="n">
        <v>0</v>
      </c>
      <c r="AU925" s="63" t="n">
        <v>13</v>
      </c>
      <c r="AV925" s="64">
        <f>IFERROR(INDEX($B925:$AT925,1,'번호선택_참고표'!$C$55),0)+IFERROR(INDEX($B925:$AT925,1,'번호선택_참고표'!$D$55),0)+IFERROR(INDEX($B925:$AT925,1,'번호선택_참고표'!$E$55),0)+IFERROR(INDEX($B925:$AT925,1,'번호선택_참고표'!$F$55),0)+IFERROR(INDEX($B925:$AT925,1,'번호선택_참고표'!$G$55),0)+IFERROR(INDEX($B925:$AT925,1,'번호선택_참고표'!$H$55),0)</f>
        <v/>
      </c>
      <c r="AW925" s="64">
        <f>IF(OR('번호선택_참고표'!$C$55=$AU925,'번호선택_참고표'!$D$55=$AU925,'번호선택_참고표'!$E$55=$AU925,'번호선택_참고표'!$F$55=$AU925,'번호선택_참고표'!$G$55=$AU925,'번호선택_참고표'!$H$55=$AU925),1,0)</f>
        <v/>
      </c>
      <c r="AX925" s="64">
        <f>IF(AV925=6,6,IF(AND(AV925=5,AW925=1),5,IF(AND(AV925=5,AW925=0),4,IF(AV925=4,3,IF(AV925=3,2,0)))))</f>
        <v/>
      </c>
      <c r="AY925" s="64">
        <f>IF(AV925=6,"1등",IF(AND(AV925=5,AW925=1),"2등",IF(AND(AV925=5,AW925=0),"3등",IF(AV925=4,"4등",IF(AV925=3,"5등","-")))))</f>
        <v/>
      </c>
      <c r="AZ925" s="64">
        <f>AV925*10000+AW925*1000+ROW()</f>
        <v/>
      </c>
      <c r="BB925" s="63" t="inlineStr">
        <is>
          <t>3 11 34 42 43 44</t>
        </is>
      </c>
    </row>
    <row r="926">
      <c r="A926" s="64" t="n">
        <v>925</v>
      </c>
      <c r="B926" t="n">
        <v>0</v>
      </c>
      <c r="C926" t="n">
        <v>0</v>
      </c>
      <c r="D926" t="n">
        <v>0</v>
      </c>
      <c r="E926" t="n">
        <v>0</v>
      </c>
      <c r="F926" t="n">
        <v>0</v>
      </c>
      <c r="G926" t="n">
        <v>0</v>
      </c>
      <c r="H926" t="n">
        <v>0</v>
      </c>
      <c r="I926" t="n">
        <v>0</v>
      </c>
      <c r="J926" t="n">
        <v>0</v>
      </c>
      <c r="K926" t="n">
        <v>0</v>
      </c>
      <c r="L926" t="n">
        <v>0</v>
      </c>
      <c r="M926" t="n">
        <v>0</v>
      </c>
      <c r="N926" t="n">
        <v>1</v>
      </c>
      <c r="O926" t="n">
        <v>0</v>
      </c>
      <c r="P926" t="n">
        <v>0</v>
      </c>
      <c r="Q926" t="n">
        <v>0</v>
      </c>
      <c r="R926" t="n">
        <v>0</v>
      </c>
      <c r="S926" t="n">
        <v>0</v>
      </c>
      <c r="T926" t="n">
        <v>0</v>
      </c>
      <c r="U926" t="n">
        <v>0</v>
      </c>
      <c r="V926" t="n">
        <v>0</v>
      </c>
      <c r="W926" t="n">
        <v>0</v>
      </c>
      <c r="X926" t="n">
        <v>0</v>
      </c>
      <c r="Y926" t="n">
        <v>1</v>
      </c>
      <c r="Z926" t="n">
        <v>0</v>
      </c>
      <c r="AA926" t="n">
        <v>0</v>
      </c>
      <c r="AB926" t="n">
        <v>0</v>
      </c>
      <c r="AC926" t="n">
        <v>0</v>
      </c>
      <c r="AD926" t="n">
        <v>0</v>
      </c>
      <c r="AE926" t="n">
        <v>0</v>
      </c>
      <c r="AF926" t="n">
        <v>0</v>
      </c>
      <c r="AG926" t="n">
        <v>1</v>
      </c>
      <c r="AH926" t="n">
        <v>0</v>
      </c>
      <c r="AI926" t="n">
        <v>1</v>
      </c>
      <c r="AJ926" t="n">
        <v>0</v>
      </c>
      <c r="AK926" t="n">
        <v>0</v>
      </c>
      <c r="AL926" t="n">
        <v>0</v>
      </c>
      <c r="AM926" t="n">
        <v>0</v>
      </c>
      <c r="AN926" t="n">
        <v>1</v>
      </c>
      <c r="AO926" t="n">
        <v>0</v>
      </c>
      <c r="AP926" t="n">
        <v>0</v>
      </c>
      <c r="AQ926" t="n">
        <v>1</v>
      </c>
      <c r="AR926" t="n">
        <v>0</v>
      </c>
      <c r="AS926" t="n">
        <v>0</v>
      </c>
      <c r="AT926" t="n">
        <v>0</v>
      </c>
      <c r="AU926" s="63" t="n">
        <v>4</v>
      </c>
      <c r="AV926" s="64">
        <f>IFERROR(INDEX($B926:$AT926,1,'번호선택_참고표'!$C$55),0)+IFERROR(INDEX($B926:$AT926,1,'번호선택_참고표'!$D$55),0)+IFERROR(INDEX($B926:$AT926,1,'번호선택_참고표'!$E$55),0)+IFERROR(INDEX($B926:$AT926,1,'번호선택_참고표'!$F$55),0)+IFERROR(INDEX($B926:$AT926,1,'번호선택_참고표'!$G$55),0)+IFERROR(INDEX($B926:$AT926,1,'번호선택_참고표'!$H$55),0)</f>
        <v/>
      </c>
      <c r="AW926" s="64">
        <f>IF(OR('번호선택_참고표'!$C$55=$AU926,'번호선택_참고표'!$D$55=$AU926,'번호선택_참고표'!$E$55=$AU926,'번호선택_참고표'!$F$55=$AU926,'번호선택_참고표'!$G$55=$AU926,'번호선택_참고표'!$H$55=$AU926),1,0)</f>
        <v/>
      </c>
      <c r="AX926" s="64">
        <f>IF(AV926=6,6,IF(AND(AV926=5,AW926=1),5,IF(AND(AV926=5,AW926=0),4,IF(AV926=4,3,IF(AV926=3,2,0)))))</f>
        <v/>
      </c>
      <c r="AY926" s="64">
        <f>IF(AV926=6,"1등",IF(AND(AV926=5,AW926=1),"2등",IF(AND(AV926=5,AW926=0),"3등",IF(AV926=4,"4등",IF(AV926=3,"5등","-")))))</f>
        <v/>
      </c>
      <c r="AZ926" s="64">
        <f>AV926*10000+AW926*1000+ROW()</f>
        <v/>
      </c>
      <c r="BB926" s="63" t="inlineStr">
        <is>
          <t>13 24 32 34 39 42</t>
        </is>
      </c>
    </row>
    <row r="927">
      <c r="A927" s="64" t="n">
        <v>926</v>
      </c>
      <c r="B927" t="n">
        <v>0</v>
      </c>
      <c r="C927" t="n">
        <v>0</v>
      </c>
      <c r="D927" t="n">
        <v>0</v>
      </c>
      <c r="E927" t="n">
        <v>0</v>
      </c>
      <c r="F927" t="n">
        <v>0</v>
      </c>
      <c r="G927" t="n">
        <v>0</v>
      </c>
      <c r="H927" t="n">
        <v>0</v>
      </c>
      <c r="I927" t="n">
        <v>0</v>
      </c>
      <c r="J927" t="n">
        <v>0</v>
      </c>
      <c r="K927" t="n">
        <v>1</v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1</v>
      </c>
      <c r="R927" t="n">
        <v>0</v>
      </c>
      <c r="S927" t="n">
        <v>1</v>
      </c>
      <c r="T927" t="n">
        <v>0</v>
      </c>
      <c r="U927" t="n">
        <v>1</v>
      </c>
      <c r="V927" t="n">
        <v>0</v>
      </c>
      <c r="W927" t="n">
        <v>0</v>
      </c>
      <c r="X927" t="n">
        <v>0</v>
      </c>
      <c r="Y927" t="n">
        <v>0</v>
      </c>
      <c r="Z927" t="n">
        <v>1</v>
      </c>
      <c r="AA927" t="n">
        <v>0</v>
      </c>
      <c r="AB927" t="n">
        <v>0</v>
      </c>
      <c r="AC927" t="n">
        <v>0</v>
      </c>
      <c r="AD927" t="n">
        <v>0</v>
      </c>
      <c r="AE927" t="n">
        <v>0</v>
      </c>
      <c r="AF927" t="n">
        <v>1</v>
      </c>
      <c r="AG927" t="n">
        <v>0</v>
      </c>
      <c r="AH927" t="n">
        <v>0</v>
      </c>
      <c r="AI927" t="n">
        <v>0</v>
      </c>
      <c r="AJ927" t="n">
        <v>0</v>
      </c>
      <c r="AK927" t="n">
        <v>0</v>
      </c>
      <c r="AL927" t="n">
        <v>0</v>
      </c>
      <c r="AM927" t="n">
        <v>0</v>
      </c>
      <c r="AN927" t="n">
        <v>0</v>
      </c>
      <c r="AO927" t="n">
        <v>0</v>
      </c>
      <c r="AP927" t="n">
        <v>0</v>
      </c>
      <c r="AQ927" t="n">
        <v>0</v>
      </c>
      <c r="AR927" t="n">
        <v>0</v>
      </c>
      <c r="AS927" t="n">
        <v>0</v>
      </c>
      <c r="AT927" t="n">
        <v>0</v>
      </c>
      <c r="AU927" s="63" t="n">
        <v>6</v>
      </c>
      <c r="AV927" s="64">
        <f>IFERROR(INDEX($B927:$AT927,1,'번호선택_참고표'!$C$55),0)+IFERROR(INDEX($B927:$AT927,1,'번호선택_참고표'!$D$55),0)+IFERROR(INDEX($B927:$AT927,1,'번호선택_참고표'!$E$55),0)+IFERROR(INDEX($B927:$AT927,1,'번호선택_참고표'!$F$55),0)+IFERROR(INDEX($B927:$AT927,1,'번호선택_참고표'!$G$55),0)+IFERROR(INDEX($B927:$AT927,1,'번호선택_참고표'!$H$55),0)</f>
        <v/>
      </c>
      <c r="AW927" s="64">
        <f>IF(OR('번호선택_참고표'!$C$55=$AU927,'번호선택_참고표'!$D$55=$AU927,'번호선택_참고표'!$E$55=$AU927,'번호선택_참고표'!$F$55=$AU927,'번호선택_참고표'!$G$55=$AU927,'번호선택_참고표'!$H$55=$AU927),1,0)</f>
        <v/>
      </c>
      <c r="AX927" s="64">
        <f>IF(AV927=6,6,IF(AND(AV927=5,AW927=1),5,IF(AND(AV927=5,AW927=0),4,IF(AV927=4,3,IF(AV927=3,2,0)))))</f>
        <v/>
      </c>
      <c r="AY927" s="64">
        <f>IF(AV927=6,"1등",IF(AND(AV927=5,AW927=1),"2등",IF(AND(AV927=5,AW927=0),"3등",IF(AV927=4,"4등",IF(AV927=3,"5등","-")))))</f>
        <v/>
      </c>
      <c r="AZ927" s="64">
        <f>AV927*10000+AW927*1000+ROW()</f>
        <v/>
      </c>
      <c r="BB927" s="63" t="inlineStr">
        <is>
          <t>10 16 18 20 25 31</t>
        </is>
      </c>
    </row>
    <row r="928">
      <c r="A928" s="64" t="n">
        <v>927</v>
      </c>
      <c r="B928" t="n">
        <v>0</v>
      </c>
      <c r="C928" t="n">
        <v>0</v>
      </c>
      <c r="D928" t="n">
        <v>0</v>
      </c>
      <c r="E928" t="n">
        <v>1</v>
      </c>
      <c r="F928" t="n">
        <v>0</v>
      </c>
      <c r="G928" t="n">
        <v>0</v>
      </c>
      <c r="H928" t="n">
        <v>0</v>
      </c>
      <c r="I928" t="n">
        <v>0</v>
      </c>
      <c r="J928" t="n">
        <v>0</v>
      </c>
      <c r="K928" t="n">
        <v>0</v>
      </c>
      <c r="L928" t="n">
        <v>0</v>
      </c>
      <c r="M928" t="n">
        <v>0</v>
      </c>
      <c r="N928" t="n">
        <v>0</v>
      </c>
      <c r="O928" t="n">
        <v>0</v>
      </c>
      <c r="P928" t="n">
        <v>1</v>
      </c>
      <c r="Q928" t="n">
        <v>0</v>
      </c>
      <c r="R928" t="n">
        <v>0</v>
      </c>
      <c r="S928" t="n">
        <v>0</v>
      </c>
      <c r="T928" t="n">
        <v>0</v>
      </c>
      <c r="U928" t="n">
        <v>0</v>
      </c>
      <c r="V928" t="n">
        <v>0</v>
      </c>
      <c r="W928" t="n">
        <v>1</v>
      </c>
      <c r="X928" t="n">
        <v>0</v>
      </c>
      <c r="Y928" t="n">
        <v>0</v>
      </c>
      <c r="Z928" t="n">
        <v>0</v>
      </c>
      <c r="AA928" t="n">
        <v>0</v>
      </c>
      <c r="AB928" t="n">
        <v>0</v>
      </c>
      <c r="AC928" t="n">
        <v>0</v>
      </c>
      <c r="AD928" t="n">
        <v>0</v>
      </c>
      <c r="AE928" t="n">
        <v>0</v>
      </c>
      <c r="AF928" t="n">
        <v>0</v>
      </c>
      <c r="AG928" t="n">
        <v>0</v>
      </c>
      <c r="AH928" t="n">
        <v>0</v>
      </c>
      <c r="AI928" t="n">
        <v>0</v>
      </c>
      <c r="AJ928" t="n">
        <v>0</v>
      </c>
      <c r="AK928" t="n">
        <v>0</v>
      </c>
      <c r="AL928" t="n">
        <v>0</v>
      </c>
      <c r="AM928" t="n">
        <v>1</v>
      </c>
      <c r="AN928" t="n">
        <v>0</v>
      </c>
      <c r="AO928" t="n">
        <v>0</v>
      </c>
      <c r="AP928" t="n">
        <v>1</v>
      </c>
      <c r="AQ928" t="n">
        <v>0</v>
      </c>
      <c r="AR928" t="n">
        <v>1</v>
      </c>
      <c r="AS928" t="n">
        <v>0</v>
      </c>
      <c r="AT928" t="n">
        <v>0</v>
      </c>
      <c r="AU928" s="63" t="n">
        <v>26</v>
      </c>
      <c r="AV928" s="64">
        <f>IFERROR(INDEX($B928:$AT928,1,'번호선택_참고표'!$C$55),0)+IFERROR(INDEX($B928:$AT928,1,'번호선택_참고표'!$D$55),0)+IFERROR(INDEX($B928:$AT928,1,'번호선택_참고표'!$E$55),0)+IFERROR(INDEX($B928:$AT928,1,'번호선택_참고표'!$F$55),0)+IFERROR(INDEX($B928:$AT928,1,'번호선택_참고표'!$G$55),0)+IFERROR(INDEX($B928:$AT928,1,'번호선택_참고표'!$H$55),0)</f>
        <v/>
      </c>
      <c r="AW928" s="64">
        <f>IF(OR('번호선택_참고표'!$C$55=$AU928,'번호선택_참고표'!$D$55=$AU928,'번호선택_참고표'!$E$55=$AU928,'번호선택_참고표'!$F$55=$AU928,'번호선택_참고표'!$G$55=$AU928,'번호선택_참고표'!$H$55=$AU928),1,0)</f>
        <v/>
      </c>
      <c r="AX928" s="64">
        <f>IF(AV928=6,6,IF(AND(AV928=5,AW928=1),5,IF(AND(AV928=5,AW928=0),4,IF(AV928=4,3,IF(AV928=3,2,0)))))</f>
        <v/>
      </c>
      <c r="AY928" s="64">
        <f>IF(AV928=6,"1등",IF(AND(AV928=5,AW928=1),"2등",IF(AND(AV928=5,AW928=0),"3등",IF(AV928=4,"4등",IF(AV928=3,"5등","-")))))</f>
        <v/>
      </c>
      <c r="AZ928" s="64">
        <f>AV928*10000+AW928*1000+ROW()</f>
        <v/>
      </c>
      <c r="BB928" s="63" t="inlineStr">
        <is>
          <t>4 15 22 38 41 43</t>
        </is>
      </c>
    </row>
    <row r="929">
      <c r="A929" s="64" t="n">
        <v>928</v>
      </c>
      <c r="B929" t="n">
        <v>0</v>
      </c>
      <c r="C929" t="n">
        <v>0</v>
      </c>
      <c r="D929" t="n">
        <v>1</v>
      </c>
      <c r="E929" t="n">
        <v>1</v>
      </c>
      <c r="F929" t="n">
        <v>0</v>
      </c>
      <c r="G929" t="n">
        <v>0</v>
      </c>
      <c r="H929" t="n">
        <v>0</v>
      </c>
      <c r="I929" t="n">
        <v>0</v>
      </c>
      <c r="J929" t="n">
        <v>0</v>
      </c>
      <c r="K929" t="n">
        <v>1</v>
      </c>
      <c r="L929" t="n">
        <v>0</v>
      </c>
      <c r="M929" t="n">
        <v>0</v>
      </c>
      <c r="N929" t="n">
        <v>0</v>
      </c>
      <c r="O929" t="n">
        <v>0</v>
      </c>
      <c r="P929" t="n">
        <v>0</v>
      </c>
      <c r="Q929" t="n">
        <v>0</v>
      </c>
      <c r="R929" t="n">
        <v>0</v>
      </c>
      <c r="S929" t="n">
        <v>0</v>
      </c>
      <c r="T929" t="n">
        <v>0</v>
      </c>
      <c r="U929" t="n">
        <v>1</v>
      </c>
      <c r="V929" t="n">
        <v>0</v>
      </c>
      <c r="W929" t="n">
        <v>0</v>
      </c>
      <c r="X929" t="n">
        <v>0</v>
      </c>
      <c r="Y929" t="n">
        <v>0</v>
      </c>
      <c r="Z929" t="n">
        <v>0</v>
      </c>
      <c r="AA929" t="n">
        <v>0</v>
      </c>
      <c r="AB929" t="n">
        <v>0</v>
      </c>
      <c r="AC929" t="n">
        <v>1</v>
      </c>
      <c r="AD929" t="n">
        <v>0</v>
      </c>
      <c r="AE929" t="n">
        <v>0</v>
      </c>
      <c r="AF929" t="n">
        <v>0</v>
      </c>
      <c r="AG929" t="n">
        <v>0</v>
      </c>
      <c r="AH929" t="n">
        <v>0</v>
      </c>
      <c r="AI929" t="n">
        <v>0</v>
      </c>
      <c r="AJ929" t="n">
        <v>0</v>
      </c>
      <c r="AK929" t="n">
        <v>0</v>
      </c>
      <c r="AL929" t="n">
        <v>0</v>
      </c>
      <c r="AM929" t="n">
        <v>0</v>
      </c>
      <c r="AN929" t="n">
        <v>0</v>
      </c>
      <c r="AO929" t="n">
        <v>0</v>
      </c>
      <c r="AP929" t="n">
        <v>0</v>
      </c>
      <c r="AQ929" t="n">
        <v>0</v>
      </c>
      <c r="AR929" t="n">
        <v>0</v>
      </c>
      <c r="AS929" t="n">
        <v>1</v>
      </c>
      <c r="AT929" t="n">
        <v>0</v>
      </c>
      <c r="AU929" s="63" t="n">
        <v>30</v>
      </c>
      <c r="AV929" s="64">
        <f>IFERROR(INDEX($B929:$AT929,1,'번호선택_참고표'!$C$55),0)+IFERROR(INDEX($B929:$AT929,1,'번호선택_참고표'!$D$55),0)+IFERROR(INDEX($B929:$AT929,1,'번호선택_참고표'!$E$55),0)+IFERROR(INDEX($B929:$AT929,1,'번호선택_참고표'!$F$55),0)+IFERROR(INDEX($B929:$AT929,1,'번호선택_참고표'!$G$55),0)+IFERROR(INDEX($B929:$AT929,1,'번호선택_참고표'!$H$55),0)</f>
        <v/>
      </c>
      <c r="AW929" s="64">
        <f>IF(OR('번호선택_참고표'!$C$55=$AU929,'번호선택_참고표'!$D$55=$AU929,'번호선택_참고표'!$E$55=$AU929,'번호선택_참고표'!$F$55=$AU929,'번호선택_참고표'!$G$55=$AU929,'번호선택_참고표'!$H$55=$AU929),1,0)</f>
        <v/>
      </c>
      <c r="AX929" s="64">
        <f>IF(AV929=6,6,IF(AND(AV929=5,AW929=1),5,IF(AND(AV929=5,AW929=0),4,IF(AV929=4,3,IF(AV929=3,2,0)))))</f>
        <v/>
      </c>
      <c r="AY929" s="64">
        <f>IF(AV929=6,"1등",IF(AND(AV929=5,AW929=1),"2등",IF(AND(AV929=5,AW929=0),"3등",IF(AV929=4,"4등",IF(AV929=3,"5등","-")))))</f>
        <v/>
      </c>
      <c r="AZ929" s="64">
        <f>AV929*10000+AW929*1000+ROW()</f>
        <v/>
      </c>
      <c r="BB929" s="63" t="inlineStr">
        <is>
          <t>3 4 10 20 28 44</t>
        </is>
      </c>
    </row>
    <row r="930">
      <c r="A930" s="64" t="n">
        <v>929</v>
      </c>
      <c r="B930" t="n">
        <v>0</v>
      </c>
      <c r="C930" t="n">
        <v>0</v>
      </c>
      <c r="D930" t="n">
        <v>0</v>
      </c>
      <c r="E930" t="n">
        <v>0</v>
      </c>
      <c r="F930" t="n">
        <v>0</v>
      </c>
      <c r="G930" t="n">
        <v>0</v>
      </c>
      <c r="H930" t="n">
        <v>1</v>
      </c>
      <c r="I930" t="n">
        <v>0</v>
      </c>
      <c r="J930" t="n">
        <v>1</v>
      </c>
      <c r="K930" t="n">
        <v>0</v>
      </c>
      <c r="L930" t="n">
        <v>0</v>
      </c>
      <c r="M930" t="n">
        <v>1</v>
      </c>
      <c r="N930" t="n">
        <v>0</v>
      </c>
      <c r="O930" t="n">
        <v>0</v>
      </c>
      <c r="P930" t="n">
        <v>1</v>
      </c>
      <c r="Q930" t="n">
        <v>0</v>
      </c>
      <c r="R930" t="n">
        <v>0</v>
      </c>
      <c r="S930" t="n">
        <v>0</v>
      </c>
      <c r="T930" t="n">
        <v>1</v>
      </c>
      <c r="U930" t="n">
        <v>0</v>
      </c>
      <c r="V930" t="n">
        <v>0</v>
      </c>
      <c r="W930" t="n">
        <v>0</v>
      </c>
      <c r="X930" t="n">
        <v>1</v>
      </c>
      <c r="Y930" t="n">
        <v>0</v>
      </c>
      <c r="Z930" t="n">
        <v>0</v>
      </c>
      <c r="AA930" t="n">
        <v>0</v>
      </c>
      <c r="AB930" t="n">
        <v>0</v>
      </c>
      <c r="AC930" t="n">
        <v>0</v>
      </c>
      <c r="AD930" t="n">
        <v>0</v>
      </c>
      <c r="AE930" t="n">
        <v>0</v>
      </c>
      <c r="AF930" t="n">
        <v>0</v>
      </c>
      <c r="AG930" t="n">
        <v>0</v>
      </c>
      <c r="AH930" t="n">
        <v>0</v>
      </c>
      <c r="AI930" t="n">
        <v>0</v>
      </c>
      <c r="AJ930" t="n">
        <v>0</v>
      </c>
      <c r="AK930" t="n">
        <v>0</v>
      </c>
      <c r="AL930" t="n">
        <v>0</v>
      </c>
      <c r="AM930" t="n">
        <v>0</v>
      </c>
      <c r="AN930" t="n">
        <v>0</v>
      </c>
      <c r="AO930" t="n">
        <v>0</v>
      </c>
      <c r="AP930" t="n">
        <v>0</v>
      </c>
      <c r="AQ930" t="n">
        <v>0</v>
      </c>
      <c r="AR930" t="n">
        <v>0</v>
      </c>
      <c r="AS930" t="n">
        <v>0</v>
      </c>
      <c r="AT930" t="n">
        <v>0</v>
      </c>
      <c r="AU930" s="63" t="n">
        <v>4</v>
      </c>
      <c r="AV930" s="64">
        <f>IFERROR(INDEX($B930:$AT930,1,'번호선택_참고표'!$C$55),0)+IFERROR(INDEX($B930:$AT930,1,'번호선택_참고표'!$D$55),0)+IFERROR(INDEX($B930:$AT930,1,'번호선택_참고표'!$E$55),0)+IFERROR(INDEX($B930:$AT930,1,'번호선택_참고표'!$F$55),0)+IFERROR(INDEX($B930:$AT930,1,'번호선택_참고표'!$G$55),0)+IFERROR(INDEX($B930:$AT930,1,'번호선택_참고표'!$H$55),0)</f>
        <v/>
      </c>
      <c r="AW930" s="64">
        <f>IF(OR('번호선택_참고표'!$C$55=$AU930,'번호선택_참고표'!$D$55=$AU930,'번호선택_참고표'!$E$55=$AU930,'번호선택_참고표'!$F$55=$AU930,'번호선택_참고표'!$G$55=$AU930,'번호선택_참고표'!$H$55=$AU930),1,0)</f>
        <v/>
      </c>
      <c r="AX930" s="64">
        <f>IF(AV930=6,6,IF(AND(AV930=5,AW930=1),5,IF(AND(AV930=5,AW930=0),4,IF(AV930=4,3,IF(AV930=3,2,0)))))</f>
        <v/>
      </c>
      <c r="AY930" s="64">
        <f>IF(AV930=6,"1등",IF(AND(AV930=5,AW930=1),"2등",IF(AND(AV930=5,AW930=0),"3등",IF(AV930=4,"4등",IF(AV930=3,"5등","-")))))</f>
        <v/>
      </c>
      <c r="AZ930" s="64">
        <f>AV930*10000+AW930*1000+ROW()</f>
        <v/>
      </c>
      <c r="BB930" s="63" t="inlineStr">
        <is>
          <t>7 9 12 15 19 23</t>
        </is>
      </c>
    </row>
    <row r="931">
      <c r="A931" s="64" t="n">
        <v>930</v>
      </c>
      <c r="B931" t="n">
        <v>0</v>
      </c>
      <c r="C931" t="n">
        <v>0</v>
      </c>
      <c r="D931" t="n">
        <v>0</v>
      </c>
      <c r="E931" t="n">
        <v>0</v>
      </c>
      <c r="F931" t="n">
        <v>0</v>
      </c>
      <c r="G931" t="n">
        <v>0</v>
      </c>
      <c r="H931" t="n">
        <v>0</v>
      </c>
      <c r="I931" t="n">
        <v>1</v>
      </c>
      <c r="J931" t="n">
        <v>0</v>
      </c>
      <c r="K931" t="n">
        <v>0</v>
      </c>
      <c r="L931" t="n">
        <v>0</v>
      </c>
      <c r="M931" t="n">
        <v>0</v>
      </c>
      <c r="N931" t="n">
        <v>0</v>
      </c>
      <c r="O931" t="n">
        <v>0</v>
      </c>
      <c r="P931" t="n">
        <v>0</v>
      </c>
      <c r="Q931" t="n">
        <v>0</v>
      </c>
      <c r="R931" t="n">
        <v>0</v>
      </c>
      <c r="S931" t="n">
        <v>0</v>
      </c>
      <c r="T931" t="n">
        <v>0</v>
      </c>
      <c r="U931" t="n">
        <v>0</v>
      </c>
      <c r="V931" t="n">
        <v>1</v>
      </c>
      <c r="W931" t="n">
        <v>0</v>
      </c>
      <c r="X931" t="n">
        <v>0</v>
      </c>
      <c r="Y931" t="n">
        <v>0</v>
      </c>
      <c r="Z931" t="n">
        <v>1</v>
      </c>
      <c r="AA931" t="n">
        <v>0</v>
      </c>
      <c r="AB931" t="n">
        <v>0</v>
      </c>
      <c r="AC931" t="n">
        <v>0</v>
      </c>
      <c r="AD931" t="n">
        <v>0</v>
      </c>
      <c r="AE931" t="n">
        <v>0</v>
      </c>
      <c r="AF931" t="n">
        <v>0</v>
      </c>
      <c r="AG931" t="n">
        <v>0</v>
      </c>
      <c r="AH931" t="n">
        <v>0</v>
      </c>
      <c r="AI931" t="n">
        <v>0</v>
      </c>
      <c r="AJ931" t="n">
        <v>0</v>
      </c>
      <c r="AK931" t="n">
        <v>0</v>
      </c>
      <c r="AL931" t="n">
        <v>0</v>
      </c>
      <c r="AM931" t="n">
        <v>1</v>
      </c>
      <c r="AN931" t="n">
        <v>1</v>
      </c>
      <c r="AO931" t="n">
        <v>0</v>
      </c>
      <c r="AP931" t="n">
        <v>0</v>
      </c>
      <c r="AQ931" t="n">
        <v>0</v>
      </c>
      <c r="AR931" t="n">
        <v>0</v>
      </c>
      <c r="AS931" t="n">
        <v>1</v>
      </c>
      <c r="AT931" t="n">
        <v>0</v>
      </c>
      <c r="AU931" s="63" t="n">
        <v>28</v>
      </c>
      <c r="AV931" s="64">
        <f>IFERROR(INDEX($B931:$AT931,1,'번호선택_참고표'!$C$55),0)+IFERROR(INDEX($B931:$AT931,1,'번호선택_참고표'!$D$55),0)+IFERROR(INDEX($B931:$AT931,1,'번호선택_참고표'!$E$55),0)+IFERROR(INDEX($B931:$AT931,1,'번호선택_참고표'!$F$55),0)+IFERROR(INDEX($B931:$AT931,1,'번호선택_참고표'!$G$55),0)+IFERROR(INDEX($B931:$AT931,1,'번호선택_참고표'!$H$55),0)</f>
        <v/>
      </c>
      <c r="AW931" s="64">
        <f>IF(OR('번호선택_참고표'!$C$55=$AU931,'번호선택_참고표'!$D$55=$AU931,'번호선택_참고표'!$E$55=$AU931,'번호선택_참고표'!$F$55=$AU931,'번호선택_참고표'!$G$55=$AU931,'번호선택_참고표'!$H$55=$AU931),1,0)</f>
        <v/>
      </c>
      <c r="AX931" s="64">
        <f>IF(AV931=6,6,IF(AND(AV931=5,AW931=1),5,IF(AND(AV931=5,AW931=0),4,IF(AV931=4,3,IF(AV931=3,2,0)))))</f>
        <v/>
      </c>
      <c r="AY931" s="64">
        <f>IF(AV931=6,"1등",IF(AND(AV931=5,AW931=1),"2등",IF(AND(AV931=5,AW931=0),"3등",IF(AV931=4,"4등",IF(AV931=3,"5등","-")))))</f>
        <v/>
      </c>
      <c r="AZ931" s="64">
        <f>AV931*10000+AW931*1000+ROW()</f>
        <v/>
      </c>
      <c r="BB931" s="63" t="inlineStr">
        <is>
          <t>8 21 25 38 39 44</t>
        </is>
      </c>
    </row>
    <row r="932">
      <c r="A932" s="64" t="n">
        <v>931</v>
      </c>
      <c r="B932" t="n">
        <v>0</v>
      </c>
      <c r="C932" t="n">
        <v>0</v>
      </c>
      <c r="D932" t="n">
        <v>0</v>
      </c>
      <c r="E932" t="n">
        <v>0</v>
      </c>
      <c r="F932" t="n">
        <v>0</v>
      </c>
      <c r="G932" t="n">
        <v>0</v>
      </c>
      <c r="H932" t="n">
        <v>0</v>
      </c>
      <c r="I932" t="n">
        <v>0</v>
      </c>
      <c r="J932" t="n">
        <v>0</v>
      </c>
      <c r="K932" t="n">
        <v>0</v>
      </c>
      <c r="L932" t="n">
        <v>0</v>
      </c>
      <c r="M932" t="n">
        <v>0</v>
      </c>
      <c r="N932" t="n">
        <v>0</v>
      </c>
      <c r="O932" t="n">
        <v>1</v>
      </c>
      <c r="P932" t="n">
        <v>1</v>
      </c>
      <c r="Q932" t="n">
        <v>0</v>
      </c>
      <c r="R932" t="n">
        <v>0</v>
      </c>
      <c r="S932" t="n">
        <v>0</v>
      </c>
      <c r="T932" t="n">
        <v>0</v>
      </c>
      <c r="U932" t="n">
        <v>0</v>
      </c>
      <c r="V932" t="n">
        <v>0</v>
      </c>
      <c r="W932" t="n">
        <v>0</v>
      </c>
      <c r="X932" t="n">
        <v>1</v>
      </c>
      <c r="Y932" t="n">
        <v>0</v>
      </c>
      <c r="Z932" t="n">
        <v>1</v>
      </c>
      <c r="AA932" t="n">
        <v>0</v>
      </c>
      <c r="AB932" t="n">
        <v>0</v>
      </c>
      <c r="AC932" t="n">
        <v>0</v>
      </c>
      <c r="AD932" t="n">
        <v>0</v>
      </c>
      <c r="AE932" t="n">
        <v>0</v>
      </c>
      <c r="AF932" t="n">
        <v>0</v>
      </c>
      <c r="AG932" t="n">
        <v>0</v>
      </c>
      <c r="AH932" t="n">
        <v>0</v>
      </c>
      <c r="AI932" t="n">
        <v>0</v>
      </c>
      <c r="AJ932" t="n">
        <v>1</v>
      </c>
      <c r="AK932" t="n">
        <v>0</v>
      </c>
      <c r="AL932" t="n">
        <v>0</v>
      </c>
      <c r="AM932" t="n">
        <v>0</v>
      </c>
      <c r="AN932" t="n">
        <v>0</v>
      </c>
      <c r="AO932" t="n">
        <v>0</v>
      </c>
      <c r="AP932" t="n">
        <v>0</v>
      </c>
      <c r="AQ932" t="n">
        <v>0</v>
      </c>
      <c r="AR932" t="n">
        <v>1</v>
      </c>
      <c r="AS932" t="n">
        <v>0</v>
      </c>
      <c r="AT932" t="n">
        <v>0</v>
      </c>
      <c r="AU932" s="63" t="n">
        <v>32</v>
      </c>
      <c r="AV932" s="64">
        <f>IFERROR(INDEX($B932:$AT932,1,'번호선택_참고표'!$C$55),0)+IFERROR(INDEX($B932:$AT932,1,'번호선택_참고표'!$D$55),0)+IFERROR(INDEX($B932:$AT932,1,'번호선택_참고표'!$E$55),0)+IFERROR(INDEX($B932:$AT932,1,'번호선택_참고표'!$F$55),0)+IFERROR(INDEX($B932:$AT932,1,'번호선택_참고표'!$G$55),0)+IFERROR(INDEX($B932:$AT932,1,'번호선택_참고표'!$H$55),0)</f>
        <v/>
      </c>
      <c r="AW932" s="64">
        <f>IF(OR('번호선택_참고표'!$C$55=$AU932,'번호선택_참고표'!$D$55=$AU932,'번호선택_참고표'!$E$55=$AU932,'번호선택_참고표'!$F$55=$AU932,'번호선택_참고표'!$G$55=$AU932,'번호선택_참고표'!$H$55=$AU932),1,0)</f>
        <v/>
      </c>
      <c r="AX932" s="64">
        <f>IF(AV932=6,6,IF(AND(AV932=5,AW932=1),5,IF(AND(AV932=5,AW932=0),4,IF(AV932=4,3,IF(AV932=3,2,0)))))</f>
        <v/>
      </c>
      <c r="AY932" s="64">
        <f>IF(AV932=6,"1등",IF(AND(AV932=5,AW932=1),"2등",IF(AND(AV932=5,AW932=0),"3등",IF(AV932=4,"4등",IF(AV932=3,"5등","-")))))</f>
        <v/>
      </c>
      <c r="AZ932" s="64">
        <f>AV932*10000+AW932*1000+ROW()</f>
        <v/>
      </c>
      <c r="BB932" s="63" t="inlineStr">
        <is>
          <t>14 15 23 25 35 43</t>
        </is>
      </c>
    </row>
    <row r="933">
      <c r="A933" s="64" t="n">
        <v>932</v>
      </c>
      <c r="B933" t="n">
        <v>1</v>
      </c>
      <c r="C933" t="n">
        <v>0</v>
      </c>
      <c r="D933" t="n">
        <v>0</v>
      </c>
      <c r="E933" t="n">
        <v>0</v>
      </c>
      <c r="F933" t="n">
        <v>0</v>
      </c>
      <c r="G933" t="n">
        <v>1</v>
      </c>
      <c r="H933" t="n">
        <v>0</v>
      </c>
      <c r="I933" t="n">
        <v>0</v>
      </c>
      <c r="J933" t="n">
        <v>0</v>
      </c>
      <c r="K933" t="n">
        <v>0</v>
      </c>
      <c r="L933" t="n">
        <v>0</v>
      </c>
      <c r="M933" t="n">
        <v>0</v>
      </c>
      <c r="N933" t="n">
        <v>0</v>
      </c>
      <c r="O933" t="n">
        <v>0</v>
      </c>
      <c r="P933" t="n">
        <v>1</v>
      </c>
      <c r="Q933" t="n">
        <v>0</v>
      </c>
      <c r="R933" t="n">
        <v>0</v>
      </c>
      <c r="S933" t="n">
        <v>0</v>
      </c>
      <c r="T933" t="n">
        <v>0</v>
      </c>
      <c r="U933" t="n">
        <v>0</v>
      </c>
      <c r="V933" t="n">
        <v>0</v>
      </c>
      <c r="W933" t="n">
        <v>0</v>
      </c>
      <c r="X933" t="n">
        <v>0</v>
      </c>
      <c r="Y933" t="n">
        <v>0</v>
      </c>
      <c r="Z933" t="n">
        <v>0</v>
      </c>
      <c r="AA933" t="n">
        <v>0</v>
      </c>
      <c r="AB933" t="n">
        <v>0</v>
      </c>
      <c r="AC933" t="n">
        <v>0</v>
      </c>
      <c r="AD933" t="n">
        <v>0</v>
      </c>
      <c r="AE933" t="n">
        <v>0</v>
      </c>
      <c r="AF933" t="n">
        <v>0</v>
      </c>
      <c r="AG933" t="n">
        <v>0</v>
      </c>
      <c r="AH933" t="n">
        <v>0</v>
      </c>
      <c r="AI933" t="n">
        <v>0</v>
      </c>
      <c r="AJ933" t="n">
        <v>0</v>
      </c>
      <c r="AK933" t="n">
        <v>1</v>
      </c>
      <c r="AL933" t="n">
        <v>1</v>
      </c>
      <c r="AM933" t="n">
        <v>1</v>
      </c>
      <c r="AN933" t="n">
        <v>0</v>
      </c>
      <c r="AO933" t="n">
        <v>0</v>
      </c>
      <c r="AP933" t="n">
        <v>0</v>
      </c>
      <c r="AQ933" t="n">
        <v>0</v>
      </c>
      <c r="AR933" t="n">
        <v>0</v>
      </c>
      <c r="AS933" t="n">
        <v>0</v>
      </c>
      <c r="AT933" t="n">
        <v>0</v>
      </c>
      <c r="AU933" s="63" t="n">
        <v>5</v>
      </c>
      <c r="AV933" s="64">
        <f>IFERROR(INDEX($B933:$AT933,1,'번호선택_참고표'!$C$55),0)+IFERROR(INDEX($B933:$AT933,1,'번호선택_참고표'!$D$55),0)+IFERROR(INDEX($B933:$AT933,1,'번호선택_참고표'!$E$55),0)+IFERROR(INDEX($B933:$AT933,1,'번호선택_참고표'!$F$55),0)+IFERROR(INDEX($B933:$AT933,1,'번호선택_참고표'!$G$55),0)+IFERROR(INDEX($B933:$AT933,1,'번호선택_참고표'!$H$55),0)</f>
        <v/>
      </c>
      <c r="AW933" s="64">
        <f>IF(OR('번호선택_참고표'!$C$55=$AU933,'번호선택_참고표'!$D$55=$AU933,'번호선택_참고표'!$E$55=$AU933,'번호선택_참고표'!$F$55=$AU933,'번호선택_참고표'!$G$55=$AU933,'번호선택_참고표'!$H$55=$AU933),1,0)</f>
        <v/>
      </c>
      <c r="AX933" s="64">
        <f>IF(AV933=6,6,IF(AND(AV933=5,AW933=1),5,IF(AND(AV933=5,AW933=0),4,IF(AV933=4,3,IF(AV933=3,2,0)))))</f>
        <v/>
      </c>
      <c r="AY933" s="64">
        <f>IF(AV933=6,"1등",IF(AND(AV933=5,AW933=1),"2등",IF(AND(AV933=5,AW933=0),"3등",IF(AV933=4,"4등",IF(AV933=3,"5등","-")))))</f>
        <v/>
      </c>
      <c r="AZ933" s="64">
        <f>AV933*10000+AW933*1000+ROW()</f>
        <v/>
      </c>
      <c r="BB933" s="63" t="inlineStr">
        <is>
          <t>1 6 15 36 37 38</t>
        </is>
      </c>
    </row>
    <row r="934">
      <c r="A934" s="64" t="n">
        <v>933</v>
      </c>
      <c r="B934" t="n">
        <v>0</v>
      </c>
      <c r="C934" t="n">
        <v>0</v>
      </c>
      <c r="D934" t="n">
        <v>0</v>
      </c>
      <c r="E934" t="n">
        <v>0</v>
      </c>
      <c r="F934" t="n">
        <v>0</v>
      </c>
      <c r="G934" t="n">
        <v>0</v>
      </c>
      <c r="H934" t="n">
        <v>0</v>
      </c>
      <c r="I934" t="n">
        <v>0</v>
      </c>
      <c r="J934" t="n">
        <v>0</v>
      </c>
      <c r="K934" t="n">
        <v>0</v>
      </c>
      <c r="L934" t="n">
        <v>0</v>
      </c>
      <c r="M934" t="n">
        <v>0</v>
      </c>
      <c r="N934" t="n">
        <v>0</v>
      </c>
      <c r="O934" t="n">
        <v>0</v>
      </c>
      <c r="P934" t="n">
        <v>0</v>
      </c>
      <c r="Q934" t="n">
        <v>0</v>
      </c>
      <c r="R934" t="n">
        <v>0</v>
      </c>
      <c r="S934" t="n">
        <v>0</v>
      </c>
      <c r="T934" t="n">
        <v>0</v>
      </c>
      <c r="U934" t="n">
        <v>0</v>
      </c>
      <c r="V934" t="n">
        <v>0</v>
      </c>
      <c r="W934" t="n">
        <v>0</v>
      </c>
      <c r="X934" t="n">
        <v>1</v>
      </c>
      <c r="Y934" t="n">
        <v>0</v>
      </c>
      <c r="Z934" t="n">
        <v>0</v>
      </c>
      <c r="AA934" t="n">
        <v>0</v>
      </c>
      <c r="AB934" t="n">
        <v>1</v>
      </c>
      <c r="AC934" t="n">
        <v>0</v>
      </c>
      <c r="AD934" t="n">
        <v>1</v>
      </c>
      <c r="AE934" t="n">
        <v>0</v>
      </c>
      <c r="AF934" t="n">
        <v>1</v>
      </c>
      <c r="AG934" t="n">
        <v>0</v>
      </c>
      <c r="AH934" t="n">
        <v>0</v>
      </c>
      <c r="AI934" t="n">
        <v>0</v>
      </c>
      <c r="AJ934" t="n">
        <v>0</v>
      </c>
      <c r="AK934" t="n">
        <v>1</v>
      </c>
      <c r="AL934" t="n">
        <v>0</v>
      </c>
      <c r="AM934" t="n">
        <v>0</v>
      </c>
      <c r="AN934" t="n">
        <v>0</v>
      </c>
      <c r="AO934" t="n">
        <v>0</v>
      </c>
      <c r="AP934" t="n">
        <v>0</v>
      </c>
      <c r="AQ934" t="n">
        <v>0</v>
      </c>
      <c r="AR934" t="n">
        <v>0</v>
      </c>
      <c r="AS934" t="n">
        <v>0</v>
      </c>
      <c r="AT934" t="n">
        <v>1</v>
      </c>
      <c r="AU934" s="63" t="n">
        <v>37</v>
      </c>
      <c r="AV934" s="64">
        <f>IFERROR(INDEX($B934:$AT934,1,'번호선택_참고표'!$C$55),0)+IFERROR(INDEX($B934:$AT934,1,'번호선택_참고표'!$D$55),0)+IFERROR(INDEX($B934:$AT934,1,'번호선택_참고표'!$E$55),0)+IFERROR(INDEX($B934:$AT934,1,'번호선택_참고표'!$F$55),0)+IFERROR(INDEX($B934:$AT934,1,'번호선택_참고표'!$G$55),0)+IFERROR(INDEX($B934:$AT934,1,'번호선택_참고표'!$H$55),0)</f>
        <v/>
      </c>
      <c r="AW934" s="64">
        <f>IF(OR('번호선택_참고표'!$C$55=$AU934,'번호선택_참고표'!$D$55=$AU934,'번호선택_참고표'!$E$55=$AU934,'번호선택_참고표'!$F$55=$AU934,'번호선택_참고표'!$G$55=$AU934,'번호선택_참고표'!$H$55=$AU934),1,0)</f>
        <v/>
      </c>
      <c r="AX934" s="64">
        <f>IF(AV934=6,6,IF(AND(AV934=5,AW934=1),5,IF(AND(AV934=5,AW934=0),4,IF(AV934=4,3,IF(AV934=3,2,0)))))</f>
        <v/>
      </c>
      <c r="AY934" s="64">
        <f>IF(AV934=6,"1등",IF(AND(AV934=5,AW934=1),"2등",IF(AND(AV934=5,AW934=0),"3등",IF(AV934=4,"4등",IF(AV934=3,"5등","-")))))</f>
        <v/>
      </c>
      <c r="AZ934" s="64">
        <f>AV934*10000+AW934*1000+ROW()</f>
        <v/>
      </c>
      <c r="BB934" s="63" t="inlineStr">
        <is>
          <t>23 27 29 31 36 45</t>
        </is>
      </c>
    </row>
    <row r="935">
      <c r="A935" s="64" t="n">
        <v>934</v>
      </c>
      <c r="B935" t="n">
        <v>1</v>
      </c>
      <c r="C935" t="n">
        <v>0</v>
      </c>
      <c r="D935" t="n">
        <v>1</v>
      </c>
      <c r="E935" t="n">
        <v>0</v>
      </c>
      <c r="F935" t="n">
        <v>0</v>
      </c>
      <c r="G935" t="n">
        <v>0</v>
      </c>
      <c r="H935" t="n">
        <v>0</v>
      </c>
      <c r="I935" t="n">
        <v>0</v>
      </c>
      <c r="J935" t="n">
        <v>0</v>
      </c>
      <c r="K935" t="n">
        <v>0</v>
      </c>
      <c r="L935" t="n">
        <v>0</v>
      </c>
      <c r="M935" t="n">
        <v>0</v>
      </c>
      <c r="N935" t="n">
        <v>0</v>
      </c>
      <c r="O935" t="n">
        <v>0</v>
      </c>
      <c r="P935" t="n">
        <v>0</v>
      </c>
      <c r="Q935" t="n">
        <v>0</v>
      </c>
      <c r="R935" t="n">
        <v>0</v>
      </c>
      <c r="S935" t="n">
        <v>0</v>
      </c>
      <c r="T935" t="n">
        <v>0</v>
      </c>
      <c r="U935" t="n">
        <v>0</v>
      </c>
      <c r="V935" t="n">
        <v>0</v>
      </c>
      <c r="W935" t="n">
        <v>0</v>
      </c>
      <c r="X935" t="n">
        <v>0</v>
      </c>
      <c r="Y935" t="n">
        <v>0</v>
      </c>
      <c r="Z935" t="n">
        <v>0</v>
      </c>
      <c r="AA935" t="n">
        <v>0</v>
      </c>
      <c r="AB935" t="n">
        <v>0</v>
      </c>
      <c r="AC935" t="n">
        <v>0</v>
      </c>
      <c r="AD935" t="n">
        <v>0</v>
      </c>
      <c r="AE935" t="n">
        <v>1</v>
      </c>
      <c r="AF935" t="n">
        <v>0</v>
      </c>
      <c r="AG935" t="n">
        <v>0</v>
      </c>
      <c r="AH935" t="n">
        <v>1</v>
      </c>
      <c r="AI935" t="n">
        <v>0</v>
      </c>
      <c r="AJ935" t="n">
        <v>0</v>
      </c>
      <c r="AK935" t="n">
        <v>1</v>
      </c>
      <c r="AL935" t="n">
        <v>0</v>
      </c>
      <c r="AM935" t="n">
        <v>0</v>
      </c>
      <c r="AN935" t="n">
        <v>1</v>
      </c>
      <c r="AO935" t="n">
        <v>0</v>
      </c>
      <c r="AP935" t="n">
        <v>0</v>
      </c>
      <c r="AQ935" t="n">
        <v>0</v>
      </c>
      <c r="AR935" t="n">
        <v>0</v>
      </c>
      <c r="AS935" t="n">
        <v>0</v>
      </c>
      <c r="AT935" t="n">
        <v>0</v>
      </c>
      <c r="AU935" s="63" t="n">
        <v>12</v>
      </c>
      <c r="AV935" s="64">
        <f>IFERROR(INDEX($B935:$AT935,1,'번호선택_참고표'!$C$55),0)+IFERROR(INDEX($B935:$AT935,1,'번호선택_참고표'!$D$55),0)+IFERROR(INDEX($B935:$AT935,1,'번호선택_참고표'!$E$55),0)+IFERROR(INDEX($B935:$AT935,1,'번호선택_참고표'!$F$55),0)+IFERROR(INDEX($B935:$AT935,1,'번호선택_참고표'!$G$55),0)+IFERROR(INDEX($B935:$AT935,1,'번호선택_참고표'!$H$55),0)</f>
        <v/>
      </c>
      <c r="AW935" s="64">
        <f>IF(OR('번호선택_참고표'!$C$55=$AU935,'번호선택_참고표'!$D$55=$AU935,'번호선택_참고표'!$E$55=$AU935,'번호선택_참고표'!$F$55=$AU935,'번호선택_참고표'!$G$55=$AU935,'번호선택_참고표'!$H$55=$AU935),1,0)</f>
        <v/>
      </c>
      <c r="AX935" s="64">
        <f>IF(AV935=6,6,IF(AND(AV935=5,AW935=1),5,IF(AND(AV935=5,AW935=0),4,IF(AV935=4,3,IF(AV935=3,2,0)))))</f>
        <v/>
      </c>
      <c r="AY935" s="64">
        <f>IF(AV935=6,"1등",IF(AND(AV935=5,AW935=1),"2등",IF(AND(AV935=5,AW935=0),"3등",IF(AV935=4,"4등",IF(AV935=3,"5등","-")))))</f>
        <v/>
      </c>
      <c r="AZ935" s="64">
        <f>AV935*10000+AW935*1000+ROW()</f>
        <v/>
      </c>
      <c r="BB935" s="63" t="inlineStr">
        <is>
          <t>1 3 30 33 36 39</t>
        </is>
      </c>
    </row>
    <row r="936">
      <c r="A936" s="64" t="n">
        <v>935</v>
      </c>
      <c r="B936" t="n">
        <v>0</v>
      </c>
      <c r="C936" t="n">
        <v>0</v>
      </c>
      <c r="D936" t="n">
        <v>0</v>
      </c>
      <c r="E936" t="n">
        <v>1</v>
      </c>
      <c r="F936" t="n">
        <v>0</v>
      </c>
      <c r="G936" t="n">
        <v>0</v>
      </c>
      <c r="H936" t="n">
        <v>0</v>
      </c>
      <c r="I936" t="n">
        <v>0</v>
      </c>
      <c r="J936" t="n">
        <v>0</v>
      </c>
      <c r="K936" t="n">
        <v>1</v>
      </c>
      <c r="L936" t="n">
        <v>0</v>
      </c>
      <c r="M936" t="n">
        <v>0</v>
      </c>
      <c r="N936" t="n">
        <v>0</v>
      </c>
      <c r="O936" t="n">
        <v>0</v>
      </c>
      <c r="P936" t="n">
        <v>0</v>
      </c>
      <c r="Q936" t="n">
        <v>0</v>
      </c>
      <c r="R936" t="n">
        <v>0</v>
      </c>
      <c r="S936" t="n">
        <v>0</v>
      </c>
      <c r="T936" t="n">
        <v>0</v>
      </c>
      <c r="U936" t="n">
        <v>1</v>
      </c>
      <c r="V936" t="n">
        <v>0</v>
      </c>
      <c r="W936" t="n">
        <v>0</v>
      </c>
      <c r="X936" t="n">
        <v>0</v>
      </c>
      <c r="Y936" t="n">
        <v>0</v>
      </c>
      <c r="Z936" t="n">
        <v>0</v>
      </c>
      <c r="AA936" t="n">
        <v>0</v>
      </c>
      <c r="AB936" t="n">
        <v>0</v>
      </c>
      <c r="AC936" t="n">
        <v>0</v>
      </c>
      <c r="AD936" t="n">
        <v>0</v>
      </c>
      <c r="AE936" t="n">
        <v>0</v>
      </c>
      <c r="AF936" t="n">
        <v>0</v>
      </c>
      <c r="AG936" t="n">
        <v>1</v>
      </c>
      <c r="AH936" t="n">
        <v>0</v>
      </c>
      <c r="AI936" t="n">
        <v>0</v>
      </c>
      <c r="AJ936" t="n">
        <v>0</v>
      </c>
      <c r="AK936" t="n">
        <v>0</v>
      </c>
      <c r="AL936" t="n">
        <v>0</v>
      </c>
      <c r="AM936" t="n">
        <v>1</v>
      </c>
      <c r="AN936" t="n">
        <v>0</v>
      </c>
      <c r="AO936" t="n">
        <v>0</v>
      </c>
      <c r="AP936" t="n">
        <v>0</v>
      </c>
      <c r="AQ936" t="n">
        <v>0</v>
      </c>
      <c r="AR936" t="n">
        <v>0</v>
      </c>
      <c r="AS936" t="n">
        <v>1</v>
      </c>
      <c r="AT936" t="n">
        <v>0</v>
      </c>
      <c r="AU936" s="63" t="n">
        <v>18</v>
      </c>
      <c r="AV936" s="64">
        <f>IFERROR(INDEX($B936:$AT936,1,'번호선택_참고표'!$C$55),0)+IFERROR(INDEX($B936:$AT936,1,'번호선택_참고표'!$D$55),0)+IFERROR(INDEX($B936:$AT936,1,'번호선택_참고표'!$E$55),0)+IFERROR(INDEX($B936:$AT936,1,'번호선택_참고표'!$F$55),0)+IFERROR(INDEX($B936:$AT936,1,'번호선택_참고표'!$G$55),0)+IFERROR(INDEX($B936:$AT936,1,'번호선택_참고표'!$H$55),0)</f>
        <v/>
      </c>
      <c r="AW936" s="64">
        <f>IF(OR('번호선택_참고표'!$C$55=$AU936,'번호선택_참고표'!$D$55=$AU936,'번호선택_참고표'!$E$55=$AU936,'번호선택_참고표'!$F$55=$AU936,'번호선택_참고표'!$G$55=$AU936,'번호선택_참고표'!$H$55=$AU936),1,0)</f>
        <v/>
      </c>
      <c r="AX936" s="64">
        <f>IF(AV936=6,6,IF(AND(AV936=5,AW936=1),5,IF(AND(AV936=5,AW936=0),4,IF(AV936=4,3,IF(AV936=3,2,0)))))</f>
        <v/>
      </c>
      <c r="AY936" s="64">
        <f>IF(AV936=6,"1등",IF(AND(AV936=5,AW936=1),"2등",IF(AND(AV936=5,AW936=0),"3등",IF(AV936=4,"4등",IF(AV936=3,"5등","-")))))</f>
        <v/>
      </c>
      <c r="AZ936" s="64">
        <f>AV936*10000+AW936*1000+ROW()</f>
        <v/>
      </c>
      <c r="BB936" s="63" t="inlineStr">
        <is>
          <t>4 10 20 32 38 44</t>
        </is>
      </c>
    </row>
    <row r="937">
      <c r="A937" s="64" t="n">
        <v>936</v>
      </c>
      <c r="B937" t="n">
        <v>0</v>
      </c>
      <c r="C937" t="n">
        <v>0</v>
      </c>
      <c r="D937" t="n">
        <v>0</v>
      </c>
      <c r="E937" t="n">
        <v>0</v>
      </c>
      <c r="F937" t="n">
        <v>0</v>
      </c>
      <c r="G937" t="n">
        <v>0</v>
      </c>
      <c r="H937" t="n">
        <v>1</v>
      </c>
      <c r="I937" t="n">
        <v>0</v>
      </c>
      <c r="J937" t="n">
        <v>0</v>
      </c>
      <c r="K937" t="n">
        <v>0</v>
      </c>
      <c r="L937" t="n">
        <v>1</v>
      </c>
      <c r="M937" t="n">
        <v>0</v>
      </c>
      <c r="N937" t="n">
        <v>1</v>
      </c>
      <c r="O937" t="n">
        <v>0</v>
      </c>
      <c r="P937" t="n">
        <v>0</v>
      </c>
      <c r="Q937" t="n">
        <v>0</v>
      </c>
      <c r="R937" t="n">
        <v>1</v>
      </c>
      <c r="S937" t="n">
        <v>1</v>
      </c>
      <c r="T937" t="n">
        <v>0</v>
      </c>
      <c r="U937" t="n">
        <v>0</v>
      </c>
      <c r="V937" t="n">
        <v>0</v>
      </c>
      <c r="W937" t="n">
        <v>0</v>
      </c>
      <c r="X937" t="n">
        <v>0</v>
      </c>
      <c r="Y937" t="n">
        <v>0</v>
      </c>
      <c r="Z937" t="n">
        <v>0</v>
      </c>
      <c r="AA937" t="n">
        <v>0</v>
      </c>
      <c r="AB937" t="n">
        <v>0</v>
      </c>
      <c r="AC937" t="n">
        <v>0</v>
      </c>
      <c r="AD937" t="n">
        <v>1</v>
      </c>
      <c r="AE937" t="n">
        <v>0</v>
      </c>
      <c r="AF937" t="n">
        <v>0</v>
      </c>
      <c r="AG937" t="n">
        <v>0</v>
      </c>
      <c r="AH937" t="n">
        <v>0</v>
      </c>
      <c r="AI937" t="n">
        <v>0</v>
      </c>
      <c r="AJ937" t="n">
        <v>0</v>
      </c>
      <c r="AK937" t="n">
        <v>0</v>
      </c>
      <c r="AL937" t="n">
        <v>0</v>
      </c>
      <c r="AM937" t="n">
        <v>0</v>
      </c>
      <c r="AN937" t="n">
        <v>0</v>
      </c>
      <c r="AO937" t="n">
        <v>0</v>
      </c>
      <c r="AP937" t="n">
        <v>0</v>
      </c>
      <c r="AQ937" t="n">
        <v>0</v>
      </c>
      <c r="AR937" t="n">
        <v>0</v>
      </c>
      <c r="AS937" t="n">
        <v>0</v>
      </c>
      <c r="AT937" t="n">
        <v>0</v>
      </c>
      <c r="AU937" s="63" t="n">
        <v>43</v>
      </c>
      <c r="AV937" s="64">
        <f>IFERROR(INDEX($B937:$AT937,1,'번호선택_참고표'!$C$55),0)+IFERROR(INDEX($B937:$AT937,1,'번호선택_참고표'!$D$55),0)+IFERROR(INDEX($B937:$AT937,1,'번호선택_참고표'!$E$55),0)+IFERROR(INDEX($B937:$AT937,1,'번호선택_참고표'!$F$55),0)+IFERROR(INDEX($B937:$AT937,1,'번호선택_참고표'!$G$55),0)+IFERROR(INDEX($B937:$AT937,1,'번호선택_참고표'!$H$55),0)</f>
        <v/>
      </c>
      <c r="AW937" s="64">
        <f>IF(OR('번호선택_참고표'!$C$55=$AU937,'번호선택_참고표'!$D$55=$AU937,'번호선택_참고표'!$E$55=$AU937,'번호선택_참고표'!$F$55=$AU937,'번호선택_참고표'!$G$55=$AU937,'번호선택_참고표'!$H$55=$AU937),1,0)</f>
        <v/>
      </c>
      <c r="AX937" s="64">
        <f>IF(AV937=6,6,IF(AND(AV937=5,AW937=1),5,IF(AND(AV937=5,AW937=0),4,IF(AV937=4,3,IF(AV937=3,2,0)))))</f>
        <v/>
      </c>
      <c r="AY937" s="64">
        <f>IF(AV937=6,"1등",IF(AND(AV937=5,AW937=1),"2등",IF(AND(AV937=5,AW937=0),"3등",IF(AV937=4,"4등",IF(AV937=3,"5등","-")))))</f>
        <v/>
      </c>
      <c r="AZ937" s="64">
        <f>AV937*10000+AW937*1000+ROW()</f>
        <v/>
      </c>
      <c r="BB937" s="63" t="inlineStr">
        <is>
          <t>7 11 13 17 18 29</t>
        </is>
      </c>
    </row>
    <row r="938">
      <c r="A938" s="64" t="n">
        <v>937</v>
      </c>
      <c r="B938" t="n">
        <v>0</v>
      </c>
      <c r="C938" t="n">
        <v>1</v>
      </c>
      <c r="D938" t="n">
        <v>0</v>
      </c>
      <c r="E938" t="n">
        <v>0</v>
      </c>
      <c r="F938" t="n">
        <v>0</v>
      </c>
      <c r="G938" t="n">
        <v>0</v>
      </c>
      <c r="H938" t="n">
        <v>0</v>
      </c>
      <c r="I938" t="n">
        <v>0</v>
      </c>
      <c r="J938" t="n">
        <v>0</v>
      </c>
      <c r="K938" t="n">
        <v>1</v>
      </c>
      <c r="L938" t="n">
        <v>0</v>
      </c>
      <c r="M938" t="n">
        <v>0</v>
      </c>
      <c r="N938" t="n">
        <v>1</v>
      </c>
      <c r="O938" t="n">
        <v>0</v>
      </c>
      <c r="P938" t="n">
        <v>0</v>
      </c>
      <c r="Q938" t="n">
        <v>0</v>
      </c>
      <c r="R938" t="n">
        <v>0</v>
      </c>
      <c r="S938" t="n">
        <v>0</v>
      </c>
      <c r="T938" t="n">
        <v>0</v>
      </c>
      <c r="U938" t="n">
        <v>0</v>
      </c>
      <c r="V938" t="n">
        <v>0</v>
      </c>
      <c r="W938" t="n">
        <v>1</v>
      </c>
      <c r="X938" t="n">
        <v>0</v>
      </c>
      <c r="Y938" t="n">
        <v>0</v>
      </c>
      <c r="Z938" t="n">
        <v>0</v>
      </c>
      <c r="AA938" t="n">
        <v>0</v>
      </c>
      <c r="AB938" t="n">
        <v>0</v>
      </c>
      <c r="AC938" t="n">
        <v>0</v>
      </c>
      <c r="AD938" t="n">
        <v>1</v>
      </c>
      <c r="AE938" t="n">
        <v>0</v>
      </c>
      <c r="AF938" t="n">
        <v>0</v>
      </c>
      <c r="AG938" t="n">
        <v>0</v>
      </c>
      <c r="AH938" t="n">
        <v>0</v>
      </c>
      <c r="AI938" t="n">
        <v>0</v>
      </c>
      <c r="AJ938" t="n">
        <v>0</v>
      </c>
      <c r="AK938" t="n">
        <v>0</v>
      </c>
      <c r="AL938" t="n">
        <v>0</v>
      </c>
      <c r="AM938" t="n">
        <v>0</v>
      </c>
      <c r="AN938" t="n">
        <v>0</v>
      </c>
      <c r="AO938" t="n">
        <v>1</v>
      </c>
      <c r="AP938" t="n">
        <v>0</v>
      </c>
      <c r="AQ938" t="n">
        <v>0</v>
      </c>
      <c r="AR938" t="n">
        <v>0</v>
      </c>
      <c r="AS938" t="n">
        <v>0</v>
      </c>
      <c r="AT938" t="n">
        <v>0</v>
      </c>
      <c r="AU938" s="63" t="n">
        <v>26</v>
      </c>
      <c r="AV938" s="64">
        <f>IFERROR(INDEX($B938:$AT938,1,'번호선택_참고표'!$C$55),0)+IFERROR(INDEX($B938:$AT938,1,'번호선택_참고표'!$D$55),0)+IFERROR(INDEX($B938:$AT938,1,'번호선택_참고표'!$E$55),0)+IFERROR(INDEX($B938:$AT938,1,'번호선택_참고표'!$F$55),0)+IFERROR(INDEX($B938:$AT938,1,'번호선택_참고표'!$G$55),0)+IFERROR(INDEX($B938:$AT938,1,'번호선택_참고표'!$H$55),0)</f>
        <v/>
      </c>
      <c r="AW938" s="64">
        <f>IF(OR('번호선택_참고표'!$C$55=$AU938,'번호선택_참고표'!$D$55=$AU938,'번호선택_참고표'!$E$55=$AU938,'번호선택_참고표'!$F$55=$AU938,'번호선택_참고표'!$G$55=$AU938,'번호선택_참고표'!$H$55=$AU938),1,0)</f>
        <v/>
      </c>
      <c r="AX938" s="64">
        <f>IF(AV938=6,6,IF(AND(AV938=5,AW938=1),5,IF(AND(AV938=5,AW938=0),4,IF(AV938=4,3,IF(AV938=3,2,0)))))</f>
        <v/>
      </c>
      <c r="AY938" s="64">
        <f>IF(AV938=6,"1등",IF(AND(AV938=5,AW938=1),"2등",IF(AND(AV938=5,AW938=0),"3등",IF(AV938=4,"4등",IF(AV938=3,"5등","-")))))</f>
        <v/>
      </c>
      <c r="AZ938" s="64">
        <f>AV938*10000+AW938*1000+ROW()</f>
        <v/>
      </c>
      <c r="BB938" s="63" t="inlineStr">
        <is>
          <t>2 10 13 22 29 40</t>
        </is>
      </c>
    </row>
    <row r="939">
      <c r="A939" s="64" t="n">
        <v>938</v>
      </c>
      <c r="B939" t="n">
        <v>0</v>
      </c>
      <c r="C939" t="n">
        <v>0</v>
      </c>
      <c r="D939" t="n">
        <v>0</v>
      </c>
      <c r="E939" t="n">
        <v>1</v>
      </c>
      <c r="F939" t="n">
        <v>0</v>
      </c>
      <c r="G939" t="n">
        <v>0</v>
      </c>
      <c r="H939" t="n">
        <v>0</v>
      </c>
      <c r="I939" t="n">
        <v>1</v>
      </c>
      <c r="J939" t="n">
        <v>0</v>
      </c>
      <c r="K939" t="n">
        <v>1</v>
      </c>
      <c r="L939" t="n">
        <v>0</v>
      </c>
      <c r="M939" t="n">
        <v>0</v>
      </c>
      <c r="N939" t="n">
        <v>0</v>
      </c>
      <c r="O939" t="n">
        <v>0</v>
      </c>
      <c r="P939" t="n">
        <v>0</v>
      </c>
      <c r="Q939" t="n">
        <v>1</v>
      </c>
      <c r="R939" t="n">
        <v>0</v>
      </c>
      <c r="S939" t="n">
        <v>0</v>
      </c>
      <c r="T939" t="n">
        <v>0</v>
      </c>
      <c r="U939" t="n">
        <v>0</v>
      </c>
      <c r="V939" t="n">
        <v>0</v>
      </c>
      <c r="W939" t="n">
        <v>0</v>
      </c>
      <c r="X939" t="n">
        <v>0</v>
      </c>
      <c r="Y939" t="n">
        <v>0</v>
      </c>
      <c r="Z939" t="n">
        <v>0</v>
      </c>
      <c r="AA939" t="n">
        <v>0</v>
      </c>
      <c r="AB939" t="n">
        <v>0</v>
      </c>
      <c r="AC939" t="n">
        <v>0</v>
      </c>
      <c r="AD939" t="n">
        <v>0</v>
      </c>
      <c r="AE939" t="n">
        <v>0</v>
      </c>
      <c r="AF939" t="n">
        <v>1</v>
      </c>
      <c r="AG939" t="n">
        <v>0</v>
      </c>
      <c r="AH939" t="n">
        <v>0</v>
      </c>
      <c r="AI939" t="n">
        <v>0</v>
      </c>
      <c r="AJ939" t="n">
        <v>0</v>
      </c>
      <c r="AK939" t="n">
        <v>1</v>
      </c>
      <c r="AL939" t="n">
        <v>0</v>
      </c>
      <c r="AM939" t="n">
        <v>0</v>
      </c>
      <c r="AN939" t="n">
        <v>0</v>
      </c>
      <c r="AO939" t="n">
        <v>0</v>
      </c>
      <c r="AP939" t="n">
        <v>0</v>
      </c>
      <c r="AQ939" t="n">
        <v>0</v>
      </c>
      <c r="AR939" t="n">
        <v>0</v>
      </c>
      <c r="AS939" t="n">
        <v>0</v>
      </c>
      <c r="AT939" t="n">
        <v>0</v>
      </c>
      <c r="AU939" s="63" t="n">
        <v>9</v>
      </c>
      <c r="AV939" s="64">
        <f>IFERROR(INDEX($B939:$AT939,1,'번호선택_참고표'!$C$55),0)+IFERROR(INDEX($B939:$AT939,1,'번호선택_참고표'!$D$55),0)+IFERROR(INDEX($B939:$AT939,1,'번호선택_참고표'!$E$55),0)+IFERROR(INDEX($B939:$AT939,1,'번호선택_참고표'!$F$55),0)+IFERROR(INDEX($B939:$AT939,1,'번호선택_참고표'!$G$55),0)+IFERROR(INDEX($B939:$AT939,1,'번호선택_참고표'!$H$55),0)</f>
        <v/>
      </c>
      <c r="AW939" s="64">
        <f>IF(OR('번호선택_참고표'!$C$55=$AU939,'번호선택_참고표'!$D$55=$AU939,'번호선택_참고표'!$E$55=$AU939,'번호선택_참고표'!$F$55=$AU939,'번호선택_참고표'!$G$55=$AU939,'번호선택_참고표'!$H$55=$AU939),1,0)</f>
        <v/>
      </c>
      <c r="AX939" s="64">
        <f>IF(AV939=6,6,IF(AND(AV939=5,AW939=1),5,IF(AND(AV939=5,AW939=0),4,IF(AV939=4,3,IF(AV939=3,2,0)))))</f>
        <v/>
      </c>
      <c r="AY939" s="64">
        <f>IF(AV939=6,"1등",IF(AND(AV939=5,AW939=1),"2등",IF(AND(AV939=5,AW939=0),"3등",IF(AV939=4,"4등",IF(AV939=3,"5등","-")))))</f>
        <v/>
      </c>
      <c r="AZ939" s="64">
        <f>AV939*10000+AW939*1000+ROW()</f>
        <v/>
      </c>
      <c r="BB939" s="63" t="inlineStr">
        <is>
          <t>4 8 10 16 31 36</t>
        </is>
      </c>
    </row>
    <row r="940">
      <c r="A940" s="64" t="n">
        <v>939</v>
      </c>
      <c r="B940" t="n">
        <v>0</v>
      </c>
      <c r="C940" t="n">
        <v>0</v>
      </c>
      <c r="D940" t="n">
        <v>0</v>
      </c>
      <c r="E940" t="n">
        <v>1</v>
      </c>
      <c r="F940" t="n">
        <v>0</v>
      </c>
      <c r="G940" t="n">
        <v>0</v>
      </c>
      <c r="H940" t="n">
        <v>0</v>
      </c>
      <c r="I940" t="n">
        <v>0</v>
      </c>
      <c r="J940" t="n">
        <v>0</v>
      </c>
      <c r="K940" t="n">
        <v>0</v>
      </c>
      <c r="L940" t="n">
        <v>1</v>
      </c>
      <c r="M940" t="n">
        <v>0</v>
      </c>
      <c r="N940" t="n">
        <v>0</v>
      </c>
      <c r="O940" t="n">
        <v>0</v>
      </c>
      <c r="P940" t="n">
        <v>0</v>
      </c>
      <c r="Q940" t="n">
        <v>0</v>
      </c>
      <c r="R940" t="n">
        <v>0</v>
      </c>
      <c r="S940" t="n">
        <v>0</v>
      </c>
      <c r="T940" t="n">
        <v>0</v>
      </c>
      <c r="U940" t="n">
        <v>0</v>
      </c>
      <c r="V940" t="n">
        <v>0</v>
      </c>
      <c r="W940" t="n">
        <v>0</v>
      </c>
      <c r="X940" t="n">
        <v>0</v>
      </c>
      <c r="Y940" t="n">
        <v>0</v>
      </c>
      <c r="Z940" t="n">
        <v>0</v>
      </c>
      <c r="AA940" t="n">
        <v>0</v>
      </c>
      <c r="AB940" t="n">
        <v>0</v>
      </c>
      <c r="AC940" t="n">
        <v>1</v>
      </c>
      <c r="AD940" t="n">
        <v>0</v>
      </c>
      <c r="AE940" t="n">
        <v>0</v>
      </c>
      <c r="AF940" t="n">
        <v>0</v>
      </c>
      <c r="AG940" t="n">
        <v>0</v>
      </c>
      <c r="AH940" t="n">
        <v>0</v>
      </c>
      <c r="AI940" t="n">
        <v>0</v>
      </c>
      <c r="AJ940" t="n">
        <v>0</v>
      </c>
      <c r="AK940" t="n">
        <v>0</v>
      </c>
      <c r="AL940" t="n">
        <v>0</v>
      </c>
      <c r="AM940" t="n">
        <v>0</v>
      </c>
      <c r="AN940" t="n">
        <v>1</v>
      </c>
      <c r="AO940" t="n">
        <v>0</v>
      </c>
      <c r="AP940" t="n">
        <v>0</v>
      </c>
      <c r="AQ940" t="n">
        <v>1</v>
      </c>
      <c r="AR940" t="n">
        <v>0</v>
      </c>
      <c r="AS940" t="n">
        <v>0</v>
      </c>
      <c r="AT940" t="n">
        <v>1</v>
      </c>
      <c r="AU940" s="63" t="n">
        <v>6</v>
      </c>
      <c r="AV940" s="64">
        <f>IFERROR(INDEX($B940:$AT940,1,'번호선택_참고표'!$C$55),0)+IFERROR(INDEX($B940:$AT940,1,'번호선택_참고표'!$D$55),0)+IFERROR(INDEX($B940:$AT940,1,'번호선택_참고표'!$E$55),0)+IFERROR(INDEX($B940:$AT940,1,'번호선택_참고표'!$F$55),0)+IFERROR(INDEX($B940:$AT940,1,'번호선택_참고표'!$G$55),0)+IFERROR(INDEX($B940:$AT940,1,'번호선택_참고표'!$H$55),0)</f>
        <v/>
      </c>
      <c r="AW940" s="64">
        <f>IF(OR('번호선택_참고표'!$C$55=$AU940,'번호선택_참고표'!$D$55=$AU940,'번호선택_참고표'!$E$55=$AU940,'번호선택_참고표'!$F$55=$AU940,'번호선택_참고표'!$G$55=$AU940,'번호선택_참고표'!$H$55=$AU940),1,0)</f>
        <v/>
      </c>
      <c r="AX940" s="64">
        <f>IF(AV940=6,6,IF(AND(AV940=5,AW940=1),5,IF(AND(AV940=5,AW940=0),4,IF(AV940=4,3,IF(AV940=3,2,0)))))</f>
        <v/>
      </c>
      <c r="AY940" s="64">
        <f>IF(AV940=6,"1등",IF(AND(AV940=5,AW940=1),"2등",IF(AND(AV940=5,AW940=0),"3등",IF(AV940=4,"4등",IF(AV940=3,"5등","-")))))</f>
        <v/>
      </c>
      <c r="AZ940" s="64">
        <f>AV940*10000+AW940*1000+ROW()</f>
        <v/>
      </c>
      <c r="BB940" s="63" t="inlineStr">
        <is>
          <t>4 11 28 39 42 45</t>
        </is>
      </c>
    </row>
    <row r="941">
      <c r="A941" s="64" t="n">
        <v>940</v>
      </c>
      <c r="B941" t="n">
        <v>0</v>
      </c>
      <c r="C941" t="n">
        <v>0</v>
      </c>
      <c r="D941" t="n">
        <v>1</v>
      </c>
      <c r="E941" t="n">
        <v>0</v>
      </c>
      <c r="F941" t="n">
        <v>0</v>
      </c>
      <c r="G941" t="n">
        <v>0</v>
      </c>
      <c r="H941" t="n">
        <v>0</v>
      </c>
      <c r="I941" t="n">
        <v>0</v>
      </c>
      <c r="J941" t="n">
        <v>0</v>
      </c>
      <c r="K941" t="n">
        <v>0</v>
      </c>
      <c r="L941" t="n">
        <v>0</v>
      </c>
      <c r="M941" t="n">
        <v>0</v>
      </c>
      <c r="N941" t="n">
        <v>0</v>
      </c>
      <c r="O941" t="n">
        <v>0</v>
      </c>
      <c r="P941" t="n">
        <v>1</v>
      </c>
      <c r="Q941" t="n">
        <v>0</v>
      </c>
      <c r="R941" t="n">
        <v>0</v>
      </c>
      <c r="S941" t="n">
        <v>0</v>
      </c>
      <c r="T941" t="n">
        <v>0</v>
      </c>
      <c r="U941" t="n">
        <v>1</v>
      </c>
      <c r="V941" t="n">
        <v>0</v>
      </c>
      <c r="W941" t="n">
        <v>1</v>
      </c>
      <c r="X941" t="n">
        <v>0</v>
      </c>
      <c r="Y941" t="n">
        <v>1</v>
      </c>
      <c r="Z941" t="n">
        <v>0</v>
      </c>
      <c r="AA941" t="n">
        <v>0</v>
      </c>
      <c r="AB941" t="n">
        <v>0</v>
      </c>
      <c r="AC941" t="n">
        <v>0</v>
      </c>
      <c r="AD941" t="n">
        <v>0</v>
      </c>
      <c r="AE941" t="n">
        <v>0</v>
      </c>
      <c r="AF941" t="n">
        <v>0</v>
      </c>
      <c r="AG941" t="n">
        <v>0</v>
      </c>
      <c r="AH941" t="n">
        <v>0</v>
      </c>
      <c r="AI941" t="n">
        <v>0</v>
      </c>
      <c r="AJ941" t="n">
        <v>0</v>
      </c>
      <c r="AK941" t="n">
        <v>0</v>
      </c>
      <c r="AL941" t="n">
        <v>0</v>
      </c>
      <c r="AM941" t="n">
        <v>0</v>
      </c>
      <c r="AN941" t="n">
        <v>0</v>
      </c>
      <c r="AO941" t="n">
        <v>0</v>
      </c>
      <c r="AP941" t="n">
        <v>1</v>
      </c>
      <c r="AQ941" t="n">
        <v>0</v>
      </c>
      <c r="AR941" t="n">
        <v>0</v>
      </c>
      <c r="AS941" t="n">
        <v>0</v>
      </c>
      <c r="AT941" t="n">
        <v>0</v>
      </c>
      <c r="AU941" s="63" t="n">
        <v>11</v>
      </c>
      <c r="AV941" s="64">
        <f>IFERROR(INDEX($B941:$AT941,1,'번호선택_참고표'!$C$55),0)+IFERROR(INDEX($B941:$AT941,1,'번호선택_참고표'!$D$55),0)+IFERROR(INDEX($B941:$AT941,1,'번호선택_참고표'!$E$55),0)+IFERROR(INDEX($B941:$AT941,1,'번호선택_참고표'!$F$55),0)+IFERROR(INDEX($B941:$AT941,1,'번호선택_참고표'!$G$55),0)+IFERROR(INDEX($B941:$AT941,1,'번호선택_참고표'!$H$55),0)</f>
        <v/>
      </c>
      <c r="AW941" s="64">
        <f>IF(OR('번호선택_참고표'!$C$55=$AU941,'번호선택_참고표'!$D$55=$AU941,'번호선택_참고표'!$E$55=$AU941,'번호선택_참고표'!$F$55=$AU941,'번호선택_참고표'!$G$55=$AU941,'번호선택_참고표'!$H$55=$AU941),1,0)</f>
        <v/>
      </c>
      <c r="AX941" s="64">
        <f>IF(AV941=6,6,IF(AND(AV941=5,AW941=1),5,IF(AND(AV941=5,AW941=0),4,IF(AV941=4,3,IF(AV941=3,2,0)))))</f>
        <v/>
      </c>
      <c r="AY941" s="64">
        <f>IF(AV941=6,"1등",IF(AND(AV941=5,AW941=1),"2등",IF(AND(AV941=5,AW941=0),"3등",IF(AV941=4,"4등",IF(AV941=3,"5등","-")))))</f>
        <v/>
      </c>
      <c r="AZ941" s="64">
        <f>AV941*10000+AW941*1000+ROW()</f>
        <v/>
      </c>
      <c r="BB941" s="63" t="inlineStr">
        <is>
          <t>3 15 20 22 24 41</t>
        </is>
      </c>
    </row>
    <row r="942">
      <c r="A942" s="64" t="n">
        <v>941</v>
      </c>
      <c r="B942" t="n">
        <v>0</v>
      </c>
      <c r="C942" t="n">
        <v>0</v>
      </c>
      <c r="D942" t="n">
        <v>0</v>
      </c>
      <c r="E942" t="n">
        <v>0</v>
      </c>
      <c r="F942" t="n">
        <v>0</v>
      </c>
      <c r="G942" t="n">
        <v>0</v>
      </c>
      <c r="H942" t="n">
        <v>0</v>
      </c>
      <c r="I942" t="n">
        <v>0</v>
      </c>
      <c r="J942" t="n">
        <v>0</v>
      </c>
      <c r="K942" t="n">
        <v>0</v>
      </c>
      <c r="L942" t="n">
        <v>0</v>
      </c>
      <c r="M942" t="n">
        <v>1</v>
      </c>
      <c r="N942" t="n">
        <v>0</v>
      </c>
      <c r="O942" t="n">
        <v>1</v>
      </c>
      <c r="P942" t="n">
        <v>0</v>
      </c>
      <c r="Q942" t="n">
        <v>0</v>
      </c>
      <c r="R942" t="n">
        <v>0</v>
      </c>
      <c r="S942" t="n">
        <v>0</v>
      </c>
      <c r="T942" t="n">
        <v>0</v>
      </c>
      <c r="U942" t="n">
        <v>0</v>
      </c>
      <c r="V942" t="n">
        <v>0</v>
      </c>
      <c r="W942" t="n">
        <v>0</v>
      </c>
      <c r="X942" t="n">
        <v>0</v>
      </c>
      <c r="Y942" t="n">
        <v>0</v>
      </c>
      <c r="Z942" t="n">
        <v>1</v>
      </c>
      <c r="AA942" t="n">
        <v>0</v>
      </c>
      <c r="AB942" t="n">
        <v>1</v>
      </c>
      <c r="AC942" t="n">
        <v>0</v>
      </c>
      <c r="AD942" t="n">
        <v>0</v>
      </c>
      <c r="AE942" t="n">
        <v>0</v>
      </c>
      <c r="AF942" t="n">
        <v>0</v>
      </c>
      <c r="AG942" t="n">
        <v>0</v>
      </c>
      <c r="AH942" t="n">
        <v>0</v>
      </c>
      <c r="AI942" t="n">
        <v>0</v>
      </c>
      <c r="AJ942" t="n">
        <v>0</v>
      </c>
      <c r="AK942" t="n">
        <v>0</v>
      </c>
      <c r="AL942" t="n">
        <v>0</v>
      </c>
      <c r="AM942" t="n">
        <v>0</v>
      </c>
      <c r="AN942" t="n">
        <v>1</v>
      </c>
      <c r="AO942" t="n">
        <v>1</v>
      </c>
      <c r="AP942" t="n">
        <v>0</v>
      </c>
      <c r="AQ942" t="n">
        <v>0</v>
      </c>
      <c r="AR942" t="n">
        <v>0</v>
      </c>
      <c r="AS942" t="n">
        <v>0</v>
      </c>
      <c r="AT942" t="n">
        <v>0</v>
      </c>
      <c r="AU942" s="63" t="n">
        <v>35</v>
      </c>
      <c r="AV942" s="64">
        <f>IFERROR(INDEX($B942:$AT942,1,'번호선택_참고표'!$C$55),0)+IFERROR(INDEX($B942:$AT942,1,'번호선택_참고표'!$D$55),0)+IFERROR(INDEX($B942:$AT942,1,'번호선택_참고표'!$E$55),0)+IFERROR(INDEX($B942:$AT942,1,'번호선택_참고표'!$F$55),0)+IFERROR(INDEX($B942:$AT942,1,'번호선택_참고표'!$G$55),0)+IFERROR(INDEX($B942:$AT942,1,'번호선택_참고표'!$H$55),0)</f>
        <v/>
      </c>
      <c r="AW942" s="64">
        <f>IF(OR('번호선택_참고표'!$C$55=$AU942,'번호선택_참고표'!$D$55=$AU942,'번호선택_참고표'!$E$55=$AU942,'번호선택_참고표'!$F$55=$AU942,'번호선택_참고표'!$G$55=$AU942,'번호선택_참고표'!$H$55=$AU942),1,0)</f>
        <v/>
      </c>
      <c r="AX942" s="64">
        <f>IF(AV942=6,6,IF(AND(AV942=5,AW942=1),5,IF(AND(AV942=5,AW942=0),4,IF(AV942=4,3,IF(AV942=3,2,0)))))</f>
        <v/>
      </c>
      <c r="AY942" s="64">
        <f>IF(AV942=6,"1등",IF(AND(AV942=5,AW942=1),"2등",IF(AND(AV942=5,AW942=0),"3등",IF(AV942=4,"4등",IF(AV942=3,"5등","-")))))</f>
        <v/>
      </c>
      <c r="AZ942" s="64">
        <f>AV942*10000+AW942*1000+ROW()</f>
        <v/>
      </c>
      <c r="BB942" s="63" t="inlineStr">
        <is>
          <t>12 14 25 27 39 40</t>
        </is>
      </c>
    </row>
    <row r="943">
      <c r="A943" s="64" t="n">
        <v>942</v>
      </c>
      <c r="B943" t="n">
        <v>0</v>
      </c>
      <c r="C943" t="n">
        <v>0</v>
      </c>
      <c r="D943" t="n">
        <v>0</v>
      </c>
      <c r="E943" t="n">
        <v>0</v>
      </c>
      <c r="F943" t="n">
        <v>0</v>
      </c>
      <c r="G943" t="n">
        <v>0</v>
      </c>
      <c r="H943" t="n">
        <v>0</v>
      </c>
      <c r="I943" t="n">
        <v>0</v>
      </c>
      <c r="J943" t="n">
        <v>0</v>
      </c>
      <c r="K943" t="n">
        <v>1</v>
      </c>
      <c r="L943" t="n">
        <v>0</v>
      </c>
      <c r="M943" t="n">
        <v>1</v>
      </c>
      <c r="N943" t="n">
        <v>0</v>
      </c>
      <c r="O943" t="n">
        <v>0</v>
      </c>
      <c r="P943" t="n">
        <v>0</v>
      </c>
      <c r="Q943" t="n">
        <v>0</v>
      </c>
      <c r="R943" t="n">
        <v>0</v>
      </c>
      <c r="S943" t="n">
        <v>1</v>
      </c>
      <c r="T943" t="n">
        <v>0</v>
      </c>
      <c r="U943" t="n">
        <v>0</v>
      </c>
      <c r="V943" t="n">
        <v>0</v>
      </c>
      <c r="W943" t="n">
        <v>0</v>
      </c>
      <c r="X943" t="n">
        <v>0</v>
      </c>
      <c r="Y943" t="n">
        <v>0</v>
      </c>
      <c r="Z943" t="n">
        <v>0</v>
      </c>
      <c r="AA943" t="n">
        <v>0</v>
      </c>
      <c r="AB943" t="n">
        <v>0</v>
      </c>
      <c r="AC943" t="n">
        <v>0</v>
      </c>
      <c r="AD943" t="n">
        <v>0</v>
      </c>
      <c r="AE943" t="n">
        <v>0</v>
      </c>
      <c r="AF943" t="n">
        <v>0</v>
      </c>
      <c r="AG943" t="n">
        <v>0</v>
      </c>
      <c r="AH943" t="n">
        <v>0</v>
      </c>
      <c r="AI943" t="n">
        <v>0</v>
      </c>
      <c r="AJ943" t="n">
        <v>1</v>
      </c>
      <c r="AK943" t="n">
        <v>0</v>
      </c>
      <c r="AL943" t="n">
        <v>0</v>
      </c>
      <c r="AM943" t="n">
        <v>0</v>
      </c>
      <c r="AN943" t="n">
        <v>0</v>
      </c>
      <c r="AO943" t="n">
        <v>0</v>
      </c>
      <c r="AP943" t="n">
        <v>0</v>
      </c>
      <c r="AQ943" t="n">
        <v>1</v>
      </c>
      <c r="AR943" t="n">
        <v>1</v>
      </c>
      <c r="AS943" t="n">
        <v>0</v>
      </c>
      <c r="AT943" t="n">
        <v>0</v>
      </c>
      <c r="AU943" s="63" t="n">
        <v>39</v>
      </c>
      <c r="AV943" s="64">
        <f>IFERROR(INDEX($B943:$AT943,1,'번호선택_참고표'!$C$55),0)+IFERROR(INDEX($B943:$AT943,1,'번호선택_참고표'!$D$55),0)+IFERROR(INDEX($B943:$AT943,1,'번호선택_참고표'!$E$55),0)+IFERROR(INDEX($B943:$AT943,1,'번호선택_참고표'!$F$55),0)+IFERROR(INDEX($B943:$AT943,1,'번호선택_참고표'!$G$55),0)+IFERROR(INDEX($B943:$AT943,1,'번호선택_참고표'!$H$55),0)</f>
        <v/>
      </c>
      <c r="AW943" s="64">
        <f>IF(OR('번호선택_참고표'!$C$55=$AU943,'번호선택_참고표'!$D$55=$AU943,'번호선택_참고표'!$E$55=$AU943,'번호선택_참고표'!$F$55=$AU943,'번호선택_참고표'!$G$55=$AU943,'번호선택_참고표'!$H$55=$AU943),1,0)</f>
        <v/>
      </c>
      <c r="AX943" s="64">
        <f>IF(AV943=6,6,IF(AND(AV943=5,AW943=1),5,IF(AND(AV943=5,AW943=0),4,IF(AV943=4,3,IF(AV943=3,2,0)))))</f>
        <v/>
      </c>
      <c r="AY943" s="64">
        <f>IF(AV943=6,"1등",IF(AND(AV943=5,AW943=1),"2등",IF(AND(AV943=5,AW943=0),"3등",IF(AV943=4,"4등",IF(AV943=3,"5등","-")))))</f>
        <v/>
      </c>
      <c r="AZ943" s="64">
        <f>AV943*10000+AW943*1000+ROW()</f>
        <v/>
      </c>
      <c r="BB943" s="63" t="inlineStr">
        <is>
          <t>10 12 18 35 42 43</t>
        </is>
      </c>
    </row>
    <row r="944">
      <c r="A944" s="64" t="n">
        <v>943</v>
      </c>
      <c r="B944" t="n">
        <v>1</v>
      </c>
      <c r="C944" t="n">
        <v>0</v>
      </c>
      <c r="D944" t="n">
        <v>0</v>
      </c>
      <c r="E944" t="n">
        <v>0</v>
      </c>
      <c r="F944" t="n">
        <v>0</v>
      </c>
      <c r="G944" t="n">
        <v>0</v>
      </c>
      <c r="H944" t="n">
        <v>0</v>
      </c>
      <c r="I944" t="n">
        <v>1</v>
      </c>
      <c r="J944" t="n">
        <v>0</v>
      </c>
      <c r="K944" t="n">
        <v>0</v>
      </c>
      <c r="L944" t="n">
        <v>0</v>
      </c>
      <c r="M944" t="n">
        <v>0</v>
      </c>
      <c r="N944" t="n">
        <v>1</v>
      </c>
      <c r="O944" t="n">
        <v>0</v>
      </c>
      <c r="P944" t="n">
        <v>0</v>
      </c>
      <c r="Q944" t="n">
        <v>0</v>
      </c>
      <c r="R944" t="n">
        <v>0</v>
      </c>
      <c r="S944" t="n">
        <v>0</v>
      </c>
      <c r="T944" t="n">
        <v>0</v>
      </c>
      <c r="U944" t="n">
        <v>0</v>
      </c>
      <c r="V944" t="n">
        <v>0</v>
      </c>
      <c r="W944" t="n">
        <v>0</v>
      </c>
      <c r="X944" t="n">
        <v>0</v>
      </c>
      <c r="Y944" t="n">
        <v>0</v>
      </c>
      <c r="Z944" t="n">
        <v>0</v>
      </c>
      <c r="AA944" t="n">
        <v>0</v>
      </c>
      <c r="AB944" t="n">
        <v>0</v>
      </c>
      <c r="AC944" t="n">
        <v>0</v>
      </c>
      <c r="AD944" t="n">
        <v>0</v>
      </c>
      <c r="AE944" t="n">
        <v>0</v>
      </c>
      <c r="AF944" t="n">
        <v>0</v>
      </c>
      <c r="AG944" t="n">
        <v>0</v>
      </c>
      <c r="AH944" t="n">
        <v>0</v>
      </c>
      <c r="AI944" t="n">
        <v>0</v>
      </c>
      <c r="AJ944" t="n">
        <v>0</v>
      </c>
      <c r="AK944" t="n">
        <v>1</v>
      </c>
      <c r="AL944" t="n">
        <v>0</v>
      </c>
      <c r="AM944" t="n">
        <v>0</v>
      </c>
      <c r="AN944" t="n">
        <v>0</v>
      </c>
      <c r="AO944" t="n">
        <v>0</v>
      </c>
      <c r="AP944" t="n">
        <v>0</v>
      </c>
      <c r="AQ944" t="n">
        <v>0</v>
      </c>
      <c r="AR944" t="n">
        <v>0</v>
      </c>
      <c r="AS944" t="n">
        <v>1</v>
      </c>
      <c r="AT944" t="n">
        <v>1</v>
      </c>
      <c r="AU944" s="63" t="n">
        <v>39</v>
      </c>
      <c r="AV944" s="64">
        <f>IFERROR(INDEX($B944:$AT944,1,'번호선택_참고표'!$C$55),0)+IFERROR(INDEX($B944:$AT944,1,'번호선택_참고표'!$D$55),0)+IFERROR(INDEX($B944:$AT944,1,'번호선택_참고표'!$E$55),0)+IFERROR(INDEX($B944:$AT944,1,'번호선택_참고표'!$F$55),0)+IFERROR(INDEX($B944:$AT944,1,'번호선택_참고표'!$G$55),0)+IFERROR(INDEX($B944:$AT944,1,'번호선택_참고표'!$H$55),0)</f>
        <v/>
      </c>
      <c r="AW944" s="64">
        <f>IF(OR('번호선택_참고표'!$C$55=$AU944,'번호선택_참고표'!$D$55=$AU944,'번호선택_참고표'!$E$55=$AU944,'번호선택_참고표'!$F$55=$AU944,'번호선택_참고표'!$G$55=$AU944,'번호선택_참고표'!$H$55=$AU944),1,0)</f>
        <v/>
      </c>
      <c r="AX944" s="64">
        <f>IF(AV944=6,6,IF(AND(AV944=5,AW944=1),5,IF(AND(AV944=5,AW944=0),4,IF(AV944=4,3,IF(AV944=3,2,0)))))</f>
        <v/>
      </c>
      <c r="AY944" s="64">
        <f>IF(AV944=6,"1등",IF(AND(AV944=5,AW944=1),"2등",IF(AND(AV944=5,AW944=0),"3등",IF(AV944=4,"4등",IF(AV944=3,"5등","-")))))</f>
        <v/>
      </c>
      <c r="AZ944" s="64">
        <f>AV944*10000+AW944*1000+ROW()</f>
        <v/>
      </c>
      <c r="BB944" s="63" t="inlineStr">
        <is>
          <t>1 8 13 36 44 45</t>
        </is>
      </c>
    </row>
    <row r="945">
      <c r="A945" s="64" t="n">
        <v>944</v>
      </c>
      <c r="B945" t="n">
        <v>0</v>
      </c>
      <c r="C945" t="n">
        <v>1</v>
      </c>
      <c r="D945" t="n">
        <v>0</v>
      </c>
      <c r="E945" t="n">
        <v>0</v>
      </c>
      <c r="F945" t="n">
        <v>0</v>
      </c>
      <c r="G945" t="n">
        <v>0</v>
      </c>
      <c r="H945" t="n">
        <v>0</v>
      </c>
      <c r="I945" t="n">
        <v>0</v>
      </c>
      <c r="J945" t="n">
        <v>0</v>
      </c>
      <c r="K945" t="n">
        <v>0</v>
      </c>
      <c r="L945" t="n">
        <v>0</v>
      </c>
      <c r="M945" t="n">
        <v>0</v>
      </c>
      <c r="N945" t="n">
        <v>1</v>
      </c>
      <c r="O945" t="n">
        <v>0</v>
      </c>
      <c r="P945" t="n">
        <v>0</v>
      </c>
      <c r="Q945" t="n">
        <v>1</v>
      </c>
      <c r="R945" t="n">
        <v>0</v>
      </c>
      <c r="S945" t="n">
        <v>0</v>
      </c>
      <c r="T945" t="n">
        <v>1</v>
      </c>
      <c r="U945" t="n">
        <v>0</v>
      </c>
      <c r="V945" t="n">
        <v>0</v>
      </c>
      <c r="W945" t="n">
        <v>0</v>
      </c>
      <c r="X945" t="n">
        <v>0</v>
      </c>
      <c r="Y945" t="n">
        <v>0</v>
      </c>
      <c r="Z945" t="n">
        <v>0</v>
      </c>
      <c r="AA945" t="n">
        <v>0</v>
      </c>
      <c r="AB945" t="n">
        <v>0</v>
      </c>
      <c r="AC945" t="n">
        <v>0</v>
      </c>
      <c r="AD945" t="n">
        <v>0</v>
      </c>
      <c r="AE945" t="n">
        <v>0</v>
      </c>
      <c r="AF945" t="n">
        <v>0</v>
      </c>
      <c r="AG945" t="n">
        <v>1</v>
      </c>
      <c r="AH945" t="n">
        <v>1</v>
      </c>
      <c r="AI945" t="n">
        <v>0</v>
      </c>
      <c r="AJ945" t="n">
        <v>0</v>
      </c>
      <c r="AK945" t="n">
        <v>0</v>
      </c>
      <c r="AL945" t="n">
        <v>0</v>
      </c>
      <c r="AM945" t="n">
        <v>0</v>
      </c>
      <c r="AN945" t="n">
        <v>0</v>
      </c>
      <c r="AO945" t="n">
        <v>0</v>
      </c>
      <c r="AP945" t="n">
        <v>0</v>
      </c>
      <c r="AQ945" t="n">
        <v>0</v>
      </c>
      <c r="AR945" t="n">
        <v>0</v>
      </c>
      <c r="AS945" t="n">
        <v>0</v>
      </c>
      <c r="AT945" t="n">
        <v>0</v>
      </c>
      <c r="AU945" s="63" t="n">
        <v>42</v>
      </c>
      <c r="AV945" s="64">
        <f>IFERROR(INDEX($B945:$AT945,1,'번호선택_참고표'!$C$55),0)+IFERROR(INDEX($B945:$AT945,1,'번호선택_참고표'!$D$55),0)+IFERROR(INDEX($B945:$AT945,1,'번호선택_참고표'!$E$55),0)+IFERROR(INDEX($B945:$AT945,1,'번호선택_참고표'!$F$55),0)+IFERROR(INDEX($B945:$AT945,1,'번호선택_참고표'!$G$55),0)+IFERROR(INDEX($B945:$AT945,1,'번호선택_참고표'!$H$55),0)</f>
        <v/>
      </c>
      <c r="AW945" s="64">
        <f>IF(OR('번호선택_참고표'!$C$55=$AU945,'번호선택_참고표'!$D$55=$AU945,'번호선택_참고표'!$E$55=$AU945,'번호선택_참고표'!$F$55=$AU945,'번호선택_참고표'!$G$55=$AU945,'번호선택_참고표'!$H$55=$AU945),1,0)</f>
        <v/>
      </c>
      <c r="AX945" s="64">
        <f>IF(AV945=6,6,IF(AND(AV945=5,AW945=1),5,IF(AND(AV945=5,AW945=0),4,IF(AV945=4,3,IF(AV945=3,2,0)))))</f>
        <v/>
      </c>
      <c r="AY945" s="64">
        <f>IF(AV945=6,"1등",IF(AND(AV945=5,AW945=1),"2등",IF(AND(AV945=5,AW945=0),"3등",IF(AV945=4,"4등",IF(AV945=3,"5등","-")))))</f>
        <v/>
      </c>
      <c r="AZ945" s="64">
        <f>AV945*10000+AW945*1000+ROW()</f>
        <v/>
      </c>
      <c r="BB945" s="63" t="inlineStr">
        <is>
          <t>2 13 16 19 32 33</t>
        </is>
      </c>
    </row>
    <row r="946">
      <c r="A946" s="64" t="n">
        <v>945</v>
      </c>
      <c r="B946" t="n">
        <v>0</v>
      </c>
      <c r="C946" t="n">
        <v>0</v>
      </c>
      <c r="D946" t="n">
        <v>0</v>
      </c>
      <c r="E946" t="n">
        <v>0</v>
      </c>
      <c r="F946" t="n">
        <v>0</v>
      </c>
      <c r="G946" t="n">
        <v>0</v>
      </c>
      <c r="H946" t="n">
        <v>0</v>
      </c>
      <c r="I946" t="n">
        <v>0</v>
      </c>
      <c r="J946" t="n">
        <v>1</v>
      </c>
      <c r="K946" t="n">
        <v>1</v>
      </c>
      <c r="L946" t="n">
        <v>0</v>
      </c>
      <c r="M946" t="n">
        <v>0</v>
      </c>
      <c r="N946" t="n">
        <v>0</v>
      </c>
      <c r="O946" t="n">
        <v>0</v>
      </c>
      <c r="P946" t="n">
        <v>1</v>
      </c>
      <c r="Q946" t="n">
        <v>0</v>
      </c>
      <c r="R946" t="n">
        <v>0</v>
      </c>
      <c r="S946" t="n">
        <v>0</v>
      </c>
      <c r="T946" t="n">
        <v>0</v>
      </c>
      <c r="U946" t="n">
        <v>0</v>
      </c>
      <c r="V946" t="n">
        <v>0</v>
      </c>
      <c r="W946" t="n">
        <v>0</v>
      </c>
      <c r="X946" t="n">
        <v>0</v>
      </c>
      <c r="Y946" t="n">
        <v>0</v>
      </c>
      <c r="Z946" t="n">
        <v>0</v>
      </c>
      <c r="AA946" t="n">
        <v>0</v>
      </c>
      <c r="AB946" t="n">
        <v>0</v>
      </c>
      <c r="AC946" t="n">
        <v>0</v>
      </c>
      <c r="AD946" t="n">
        <v>0</v>
      </c>
      <c r="AE946" t="n">
        <v>1</v>
      </c>
      <c r="AF946" t="n">
        <v>0</v>
      </c>
      <c r="AG946" t="n">
        <v>0</v>
      </c>
      <c r="AH946" t="n">
        <v>1</v>
      </c>
      <c r="AI946" t="n">
        <v>0</v>
      </c>
      <c r="AJ946" t="n">
        <v>0</v>
      </c>
      <c r="AK946" t="n">
        <v>0</v>
      </c>
      <c r="AL946" t="n">
        <v>1</v>
      </c>
      <c r="AM946" t="n">
        <v>0</v>
      </c>
      <c r="AN946" t="n">
        <v>0</v>
      </c>
      <c r="AO946" t="n">
        <v>0</v>
      </c>
      <c r="AP946" t="n">
        <v>0</v>
      </c>
      <c r="AQ946" t="n">
        <v>0</v>
      </c>
      <c r="AR946" t="n">
        <v>0</v>
      </c>
      <c r="AS946" t="n">
        <v>0</v>
      </c>
      <c r="AT946" t="n">
        <v>0</v>
      </c>
      <c r="AU946" s="63" t="n">
        <v>26</v>
      </c>
      <c r="AV946" s="64">
        <f>IFERROR(INDEX($B946:$AT946,1,'번호선택_참고표'!$C$55),0)+IFERROR(INDEX($B946:$AT946,1,'번호선택_참고표'!$D$55),0)+IFERROR(INDEX($B946:$AT946,1,'번호선택_참고표'!$E$55),0)+IFERROR(INDEX($B946:$AT946,1,'번호선택_참고표'!$F$55),0)+IFERROR(INDEX($B946:$AT946,1,'번호선택_참고표'!$G$55),0)+IFERROR(INDEX($B946:$AT946,1,'번호선택_참고표'!$H$55),0)</f>
        <v/>
      </c>
      <c r="AW946" s="64">
        <f>IF(OR('번호선택_참고표'!$C$55=$AU946,'번호선택_참고표'!$D$55=$AU946,'번호선택_참고표'!$E$55=$AU946,'번호선택_참고표'!$F$55=$AU946,'번호선택_참고표'!$G$55=$AU946,'번호선택_참고표'!$H$55=$AU946),1,0)</f>
        <v/>
      </c>
      <c r="AX946" s="64">
        <f>IF(AV946=6,6,IF(AND(AV946=5,AW946=1),5,IF(AND(AV946=5,AW946=0),4,IF(AV946=4,3,IF(AV946=3,2,0)))))</f>
        <v/>
      </c>
      <c r="AY946" s="64">
        <f>IF(AV946=6,"1등",IF(AND(AV946=5,AW946=1),"2등",IF(AND(AV946=5,AW946=0),"3등",IF(AV946=4,"4등",IF(AV946=3,"5등","-")))))</f>
        <v/>
      </c>
      <c r="AZ946" s="64">
        <f>AV946*10000+AW946*1000+ROW()</f>
        <v/>
      </c>
      <c r="BB946" s="63" t="inlineStr">
        <is>
          <t>9 10 15 30 33 37</t>
        </is>
      </c>
    </row>
    <row r="947">
      <c r="A947" s="64" t="n">
        <v>946</v>
      </c>
      <c r="B947" t="n">
        <v>0</v>
      </c>
      <c r="C947" t="n">
        <v>0</v>
      </c>
      <c r="D947" t="n">
        <v>0</v>
      </c>
      <c r="E947" t="n">
        <v>0</v>
      </c>
      <c r="F947" t="n">
        <v>0</v>
      </c>
      <c r="G947" t="n">
        <v>0</v>
      </c>
      <c r="H947" t="n">
        <v>0</v>
      </c>
      <c r="I947" t="n">
        <v>0</v>
      </c>
      <c r="J947" t="n">
        <v>1</v>
      </c>
      <c r="K947" t="n">
        <v>0</v>
      </c>
      <c r="L947" t="n">
        <v>0</v>
      </c>
      <c r="M947" t="n">
        <v>0</v>
      </c>
      <c r="N947" t="n">
        <v>0</v>
      </c>
      <c r="O947" t="n">
        <v>0</v>
      </c>
      <c r="P947" t="n">
        <v>0</v>
      </c>
      <c r="Q947" t="n">
        <v>0</v>
      </c>
      <c r="R947" t="n">
        <v>0</v>
      </c>
      <c r="S947" t="n">
        <v>1</v>
      </c>
      <c r="T947" t="n">
        <v>1</v>
      </c>
      <c r="U947" t="n">
        <v>0</v>
      </c>
      <c r="V947" t="n">
        <v>0</v>
      </c>
      <c r="W947" t="n">
        <v>0</v>
      </c>
      <c r="X947" t="n">
        <v>0</v>
      </c>
      <c r="Y947" t="n">
        <v>0</v>
      </c>
      <c r="Z947" t="n">
        <v>0</v>
      </c>
      <c r="AA947" t="n">
        <v>0</v>
      </c>
      <c r="AB947" t="n">
        <v>0</v>
      </c>
      <c r="AC947" t="n">
        <v>0</v>
      </c>
      <c r="AD947" t="n">
        <v>0</v>
      </c>
      <c r="AE947" t="n">
        <v>1</v>
      </c>
      <c r="AF947" t="n">
        <v>0</v>
      </c>
      <c r="AG947" t="n">
        <v>0</v>
      </c>
      <c r="AH947" t="n">
        <v>0</v>
      </c>
      <c r="AI947" t="n">
        <v>1</v>
      </c>
      <c r="AJ947" t="n">
        <v>0</v>
      </c>
      <c r="AK947" t="n">
        <v>0</v>
      </c>
      <c r="AL947" t="n">
        <v>0</v>
      </c>
      <c r="AM947" t="n">
        <v>0</v>
      </c>
      <c r="AN947" t="n">
        <v>0</v>
      </c>
      <c r="AO947" t="n">
        <v>1</v>
      </c>
      <c r="AP947" t="n">
        <v>0</v>
      </c>
      <c r="AQ947" t="n">
        <v>0</v>
      </c>
      <c r="AR947" t="n">
        <v>0</v>
      </c>
      <c r="AS947" t="n">
        <v>0</v>
      </c>
      <c r="AT947" t="n">
        <v>0</v>
      </c>
      <c r="AU947" s="63" t="n">
        <v>20</v>
      </c>
      <c r="AV947" s="64">
        <f>IFERROR(INDEX($B947:$AT947,1,'번호선택_참고표'!$C$55),0)+IFERROR(INDEX($B947:$AT947,1,'번호선택_참고표'!$D$55),0)+IFERROR(INDEX($B947:$AT947,1,'번호선택_참고표'!$E$55),0)+IFERROR(INDEX($B947:$AT947,1,'번호선택_참고표'!$F$55),0)+IFERROR(INDEX($B947:$AT947,1,'번호선택_참고표'!$G$55),0)+IFERROR(INDEX($B947:$AT947,1,'번호선택_참고표'!$H$55),0)</f>
        <v/>
      </c>
      <c r="AW947" s="64">
        <f>IF(OR('번호선택_참고표'!$C$55=$AU947,'번호선택_참고표'!$D$55=$AU947,'번호선택_참고표'!$E$55=$AU947,'번호선택_참고표'!$F$55=$AU947,'번호선택_참고표'!$G$55=$AU947,'번호선택_참고표'!$H$55=$AU947),1,0)</f>
        <v/>
      </c>
      <c r="AX947" s="64">
        <f>IF(AV947=6,6,IF(AND(AV947=5,AW947=1),5,IF(AND(AV947=5,AW947=0),4,IF(AV947=4,3,IF(AV947=3,2,0)))))</f>
        <v/>
      </c>
      <c r="AY947" s="64">
        <f>IF(AV947=6,"1등",IF(AND(AV947=5,AW947=1),"2등",IF(AND(AV947=5,AW947=0),"3등",IF(AV947=4,"4등",IF(AV947=3,"5등","-")))))</f>
        <v/>
      </c>
      <c r="AZ947" s="64">
        <f>AV947*10000+AW947*1000+ROW()</f>
        <v/>
      </c>
      <c r="BB947" s="63" t="inlineStr">
        <is>
          <t>9 18 19 30 34 40</t>
        </is>
      </c>
    </row>
    <row r="948">
      <c r="A948" s="64" t="n">
        <v>947</v>
      </c>
      <c r="B948" t="n">
        <v>0</v>
      </c>
      <c r="C948" t="n">
        <v>0</v>
      </c>
      <c r="D948" t="n">
        <v>1</v>
      </c>
      <c r="E948" t="n">
        <v>0</v>
      </c>
      <c r="F948" t="n">
        <v>0</v>
      </c>
      <c r="G948" t="n">
        <v>0</v>
      </c>
      <c r="H948" t="n">
        <v>0</v>
      </c>
      <c r="I948" t="n">
        <v>1</v>
      </c>
      <c r="J948" t="n">
        <v>0</v>
      </c>
      <c r="K948" t="n">
        <v>0</v>
      </c>
      <c r="L948" t="n">
        <v>0</v>
      </c>
      <c r="M948" t="n">
        <v>0</v>
      </c>
      <c r="N948" t="n">
        <v>0</v>
      </c>
      <c r="O948" t="n">
        <v>0</v>
      </c>
      <c r="P948" t="n">
        <v>0</v>
      </c>
      <c r="Q948" t="n">
        <v>0</v>
      </c>
      <c r="R948" t="n">
        <v>1</v>
      </c>
      <c r="S948" t="n">
        <v>0</v>
      </c>
      <c r="T948" t="n">
        <v>0</v>
      </c>
      <c r="U948" t="n">
        <v>1</v>
      </c>
      <c r="V948" t="n">
        <v>0</v>
      </c>
      <c r="W948" t="n">
        <v>0</v>
      </c>
      <c r="X948" t="n">
        <v>0</v>
      </c>
      <c r="Y948" t="n">
        <v>0</v>
      </c>
      <c r="Z948" t="n">
        <v>0</v>
      </c>
      <c r="AA948" t="n">
        <v>0</v>
      </c>
      <c r="AB948" t="n">
        <v>1</v>
      </c>
      <c r="AC948" t="n">
        <v>0</v>
      </c>
      <c r="AD948" t="n">
        <v>0</v>
      </c>
      <c r="AE948" t="n">
        <v>0</v>
      </c>
      <c r="AF948" t="n">
        <v>0</v>
      </c>
      <c r="AG948" t="n">
        <v>0</v>
      </c>
      <c r="AH948" t="n">
        <v>0</v>
      </c>
      <c r="AI948" t="n">
        <v>0</v>
      </c>
      <c r="AJ948" t="n">
        <v>1</v>
      </c>
      <c r="AK948" t="n">
        <v>0</v>
      </c>
      <c r="AL948" t="n">
        <v>0</v>
      </c>
      <c r="AM948" t="n">
        <v>0</v>
      </c>
      <c r="AN948" t="n">
        <v>0</v>
      </c>
      <c r="AO948" t="n">
        <v>0</v>
      </c>
      <c r="AP948" t="n">
        <v>0</v>
      </c>
      <c r="AQ948" t="n">
        <v>0</v>
      </c>
      <c r="AR948" t="n">
        <v>0</v>
      </c>
      <c r="AS948" t="n">
        <v>0</v>
      </c>
      <c r="AT948" t="n">
        <v>0</v>
      </c>
      <c r="AU948" s="63" t="n">
        <v>26</v>
      </c>
      <c r="AV948" s="64">
        <f>IFERROR(INDEX($B948:$AT948,1,'번호선택_참고표'!$C$55),0)+IFERROR(INDEX($B948:$AT948,1,'번호선택_참고표'!$D$55),0)+IFERROR(INDEX($B948:$AT948,1,'번호선택_참고표'!$E$55),0)+IFERROR(INDEX($B948:$AT948,1,'번호선택_참고표'!$F$55),0)+IFERROR(INDEX($B948:$AT948,1,'번호선택_참고표'!$G$55),0)+IFERROR(INDEX($B948:$AT948,1,'번호선택_참고표'!$H$55),0)</f>
        <v/>
      </c>
      <c r="AW948" s="64">
        <f>IF(OR('번호선택_참고표'!$C$55=$AU948,'번호선택_참고표'!$D$55=$AU948,'번호선택_참고표'!$E$55=$AU948,'번호선택_참고표'!$F$55=$AU948,'번호선택_참고표'!$G$55=$AU948,'번호선택_참고표'!$H$55=$AU948),1,0)</f>
        <v/>
      </c>
      <c r="AX948" s="64">
        <f>IF(AV948=6,6,IF(AND(AV948=5,AW948=1),5,IF(AND(AV948=5,AW948=0),4,IF(AV948=4,3,IF(AV948=3,2,0)))))</f>
        <v/>
      </c>
      <c r="AY948" s="64">
        <f>IF(AV948=6,"1등",IF(AND(AV948=5,AW948=1),"2등",IF(AND(AV948=5,AW948=0),"3등",IF(AV948=4,"4등",IF(AV948=3,"5등","-")))))</f>
        <v/>
      </c>
      <c r="AZ948" s="64">
        <f>AV948*10000+AW948*1000+ROW()</f>
        <v/>
      </c>
      <c r="BB948" s="63" t="inlineStr">
        <is>
          <t>3 8 17 20 27 35</t>
        </is>
      </c>
    </row>
    <row r="949">
      <c r="A949" s="64" t="n">
        <v>948</v>
      </c>
      <c r="B949" t="n">
        <v>0</v>
      </c>
      <c r="C949" t="n">
        <v>0</v>
      </c>
      <c r="D949" t="n">
        <v>0</v>
      </c>
      <c r="E949" t="n">
        <v>0</v>
      </c>
      <c r="F949" t="n">
        <v>0</v>
      </c>
      <c r="G949" t="n">
        <v>0</v>
      </c>
      <c r="H949" t="n">
        <v>0</v>
      </c>
      <c r="I949" t="n">
        <v>0</v>
      </c>
      <c r="J949" t="n">
        <v>0</v>
      </c>
      <c r="K949" t="n">
        <v>0</v>
      </c>
      <c r="L949" t="n">
        <v>0</v>
      </c>
      <c r="M949" t="n">
        <v>0</v>
      </c>
      <c r="N949" t="n">
        <v>1</v>
      </c>
      <c r="O949" t="n">
        <v>0</v>
      </c>
      <c r="P949" t="n">
        <v>0</v>
      </c>
      <c r="Q949" t="n">
        <v>0</v>
      </c>
      <c r="R949" t="n">
        <v>0</v>
      </c>
      <c r="S949" t="n">
        <v>1</v>
      </c>
      <c r="T949" t="n">
        <v>0</v>
      </c>
      <c r="U949" t="n">
        <v>0</v>
      </c>
      <c r="V949" t="n">
        <v>0</v>
      </c>
      <c r="W949" t="n">
        <v>0</v>
      </c>
      <c r="X949" t="n">
        <v>0</v>
      </c>
      <c r="Y949" t="n">
        <v>0</v>
      </c>
      <c r="Z949" t="n">
        <v>0</v>
      </c>
      <c r="AA949" t="n">
        <v>0</v>
      </c>
      <c r="AB949" t="n">
        <v>0</v>
      </c>
      <c r="AC949" t="n">
        <v>0</v>
      </c>
      <c r="AD949" t="n">
        <v>0</v>
      </c>
      <c r="AE949" t="n">
        <v>1</v>
      </c>
      <c r="AF949" t="n">
        <v>1</v>
      </c>
      <c r="AG949" t="n">
        <v>0</v>
      </c>
      <c r="AH949" t="n">
        <v>0</v>
      </c>
      <c r="AI949" t="n">
        <v>0</v>
      </c>
      <c r="AJ949" t="n">
        <v>0</v>
      </c>
      <c r="AK949" t="n">
        <v>0</v>
      </c>
      <c r="AL949" t="n">
        <v>0</v>
      </c>
      <c r="AM949" t="n">
        <v>1</v>
      </c>
      <c r="AN949" t="n">
        <v>0</v>
      </c>
      <c r="AO949" t="n">
        <v>0</v>
      </c>
      <c r="AP949" t="n">
        <v>1</v>
      </c>
      <c r="AQ949" t="n">
        <v>0</v>
      </c>
      <c r="AR949" t="n">
        <v>0</v>
      </c>
      <c r="AS949" t="n">
        <v>0</v>
      </c>
      <c r="AT949" t="n">
        <v>0</v>
      </c>
      <c r="AU949" s="63" t="n">
        <v>5</v>
      </c>
      <c r="AV949" s="64">
        <f>IFERROR(INDEX($B949:$AT949,1,'번호선택_참고표'!$C$55),0)+IFERROR(INDEX($B949:$AT949,1,'번호선택_참고표'!$D$55),0)+IFERROR(INDEX($B949:$AT949,1,'번호선택_참고표'!$E$55),0)+IFERROR(INDEX($B949:$AT949,1,'번호선택_참고표'!$F$55),0)+IFERROR(INDEX($B949:$AT949,1,'번호선택_참고표'!$G$55),0)+IFERROR(INDEX($B949:$AT949,1,'번호선택_참고표'!$H$55),0)</f>
        <v/>
      </c>
      <c r="AW949" s="64">
        <f>IF(OR('번호선택_참고표'!$C$55=$AU949,'번호선택_참고표'!$D$55=$AU949,'번호선택_참고표'!$E$55=$AU949,'번호선택_참고표'!$F$55=$AU949,'번호선택_참고표'!$G$55=$AU949,'번호선택_참고표'!$H$55=$AU949),1,0)</f>
        <v/>
      </c>
      <c r="AX949" s="64">
        <f>IF(AV949=6,6,IF(AND(AV949=5,AW949=1),5,IF(AND(AV949=5,AW949=0),4,IF(AV949=4,3,IF(AV949=3,2,0)))))</f>
        <v/>
      </c>
      <c r="AY949" s="64">
        <f>IF(AV949=6,"1등",IF(AND(AV949=5,AW949=1),"2등",IF(AND(AV949=5,AW949=0),"3등",IF(AV949=4,"4등",IF(AV949=3,"5등","-")))))</f>
        <v/>
      </c>
      <c r="AZ949" s="64">
        <f>AV949*10000+AW949*1000+ROW()</f>
        <v/>
      </c>
      <c r="BB949" s="63" t="inlineStr">
        <is>
          <t>13 18 30 31 38 41</t>
        </is>
      </c>
    </row>
    <row r="950">
      <c r="A950" s="64" t="n">
        <v>949</v>
      </c>
      <c r="B950" t="n">
        <v>0</v>
      </c>
      <c r="C950" t="n">
        <v>0</v>
      </c>
      <c r="D950" t="n">
        <v>0</v>
      </c>
      <c r="E950" t="n">
        <v>0</v>
      </c>
      <c r="F950" t="n">
        <v>0</v>
      </c>
      <c r="G950" t="n">
        <v>0</v>
      </c>
      <c r="H950" t="n">
        <v>0</v>
      </c>
      <c r="I950" t="n">
        <v>0</v>
      </c>
      <c r="J950" t="n">
        <v>0</v>
      </c>
      <c r="K950" t="n">
        <v>0</v>
      </c>
      <c r="L950" t="n">
        <v>0</v>
      </c>
      <c r="M950" t="n">
        <v>0</v>
      </c>
      <c r="N950" t="n">
        <v>0</v>
      </c>
      <c r="O950" t="n">
        <v>1</v>
      </c>
      <c r="P950" t="n">
        <v>0</v>
      </c>
      <c r="Q950" t="n">
        <v>0</v>
      </c>
      <c r="R950" t="n">
        <v>0</v>
      </c>
      <c r="S950" t="n">
        <v>0</v>
      </c>
      <c r="T950" t="n">
        <v>0</v>
      </c>
      <c r="U950" t="n">
        <v>0</v>
      </c>
      <c r="V950" t="n">
        <v>1</v>
      </c>
      <c r="W950" t="n">
        <v>0</v>
      </c>
      <c r="X950" t="n">
        <v>0</v>
      </c>
      <c r="Y950" t="n">
        <v>0</v>
      </c>
      <c r="Z950" t="n">
        <v>0</v>
      </c>
      <c r="AA950" t="n">
        <v>0</v>
      </c>
      <c r="AB950" t="n">
        <v>0</v>
      </c>
      <c r="AC950" t="n">
        <v>0</v>
      </c>
      <c r="AD950" t="n">
        <v>0</v>
      </c>
      <c r="AE950" t="n">
        <v>0</v>
      </c>
      <c r="AF950" t="n">
        <v>0</v>
      </c>
      <c r="AG950" t="n">
        <v>0</v>
      </c>
      <c r="AH950" t="n">
        <v>0</v>
      </c>
      <c r="AI950" t="n">
        <v>0</v>
      </c>
      <c r="AJ950" t="n">
        <v>1</v>
      </c>
      <c r="AK950" t="n">
        <v>1</v>
      </c>
      <c r="AL950" t="n">
        <v>0</v>
      </c>
      <c r="AM950" t="n">
        <v>0</v>
      </c>
      <c r="AN950" t="n">
        <v>0</v>
      </c>
      <c r="AO950" t="n">
        <v>1</v>
      </c>
      <c r="AP950" t="n">
        <v>0</v>
      </c>
      <c r="AQ950" t="n">
        <v>0</v>
      </c>
      <c r="AR950" t="n">
        <v>0</v>
      </c>
      <c r="AS950" t="n">
        <v>1</v>
      </c>
      <c r="AT950" t="n">
        <v>0</v>
      </c>
      <c r="AU950" s="63" t="n">
        <v>30</v>
      </c>
      <c r="AV950" s="64">
        <f>IFERROR(INDEX($B950:$AT950,1,'번호선택_참고표'!$C$55),0)+IFERROR(INDEX($B950:$AT950,1,'번호선택_참고표'!$D$55),0)+IFERROR(INDEX($B950:$AT950,1,'번호선택_참고표'!$E$55),0)+IFERROR(INDEX($B950:$AT950,1,'번호선택_참고표'!$F$55),0)+IFERROR(INDEX($B950:$AT950,1,'번호선택_참고표'!$G$55),0)+IFERROR(INDEX($B950:$AT950,1,'번호선택_참고표'!$H$55),0)</f>
        <v/>
      </c>
      <c r="AW950" s="64">
        <f>IF(OR('번호선택_참고표'!$C$55=$AU950,'번호선택_참고표'!$D$55=$AU950,'번호선택_참고표'!$E$55=$AU950,'번호선택_참고표'!$F$55=$AU950,'번호선택_참고표'!$G$55=$AU950,'번호선택_참고표'!$H$55=$AU950),1,0)</f>
        <v/>
      </c>
      <c r="AX950" s="64">
        <f>IF(AV950=6,6,IF(AND(AV950=5,AW950=1),5,IF(AND(AV950=5,AW950=0),4,IF(AV950=4,3,IF(AV950=3,2,0)))))</f>
        <v/>
      </c>
      <c r="AY950" s="64">
        <f>IF(AV950=6,"1등",IF(AND(AV950=5,AW950=1),"2등",IF(AND(AV950=5,AW950=0),"3등",IF(AV950=4,"4등",IF(AV950=3,"5등","-")))))</f>
        <v/>
      </c>
      <c r="AZ950" s="64">
        <f>AV950*10000+AW950*1000+ROW()</f>
        <v/>
      </c>
      <c r="BB950" s="63" t="inlineStr">
        <is>
          <t>14 21 35 36 40 44</t>
        </is>
      </c>
    </row>
    <row r="951">
      <c r="A951" s="64" t="n">
        <v>950</v>
      </c>
      <c r="B951" t="n">
        <v>0</v>
      </c>
      <c r="C951" t="n">
        <v>0</v>
      </c>
      <c r="D951" t="n">
        <v>1</v>
      </c>
      <c r="E951" t="n">
        <v>1</v>
      </c>
      <c r="F951" t="n">
        <v>0</v>
      </c>
      <c r="G951" t="n">
        <v>0</v>
      </c>
      <c r="H951" t="n">
        <v>0</v>
      </c>
      <c r="I951" t="n">
        <v>0</v>
      </c>
      <c r="J951" t="n">
        <v>0</v>
      </c>
      <c r="K951" t="n">
        <v>0</v>
      </c>
      <c r="L951" t="n">
        <v>0</v>
      </c>
      <c r="M951" t="n">
        <v>0</v>
      </c>
      <c r="N951" t="n">
        <v>0</v>
      </c>
      <c r="O951" t="n">
        <v>0</v>
      </c>
      <c r="P951" t="n">
        <v>1</v>
      </c>
      <c r="Q951" t="n">
        <v>0</v>
      </c>
      <c r="R951" t="n">
        <v>0</v>
      </c>
      <c r="S951" t="n">
        <v>0</v>
      </c>
      <c r="T951" t="n">
        <v>0</v>
      </c>
      <c r="U951" t="n">
        <v>0</v>
      </c>
      <c r="V951" t="n">
        <v>0</v>
      </c>
      <c r="W951" t="n">
        <v>1</v>
      </c>
      <c r="X951" t="n">
        <v>0</v>
      </c>
      <c r="Y951" t="n">
        <v>0</v>
      </c>
      <c r="Z951" t="n">
        <v>0</v>
      </c>
      <c r="AA951" t="n">
        <v>0</v>
      </c>
      <c r="AB951" t="n">
        <v>0</v>
      </c>
      <c r="AC951" t="n">
        <v>1</v>
      </c>
      <c r="AD951" t="n">
        <v>0</v>
      </c>
      <c r="AE951" t="n">
        <v>0</v>
      </c>
      <c r="AF951" t="n">
        <v>0</v>
      </c>
      <c r="AG951" t="n">
        <v>0</v>
      </c>
      <c r="AH951" t="n">
        <v>0</v>
      </c>
      <c r="AI951" t="n">
        <v>0</v>
      </c>
      <c r="AJ951" t="n">
        <v>0</v>
      </c>
      <c r="AK951" t="n">
        <v>0</v>
      </c>
      <c r="AL951" t="n">
        <v>0</v>
      </c>
      <c r="AM951" t="n">
        <v>0</v>
      </c>
      <c r="AN951" t="n">
        <v>0</v>
      </c>
      <c r="AO951" t="n">
        <v>1</v>
      </c>
      <c r="AP951" t="n">
        <v>0</v>
      </c>
      <c r="AQ951" t="n">
        <v>0</v>
      </c>
      <c r="AR951" t="n">
        <v>0</v>
      </c>
      <c r="AS951" t="n">
        <v>0</v>
      </c>
      <c r="AT951" t="n">
        <v>0</v>
      </c>
      <c r="AU951" s="63" t="n">
        <v>10</v>
      </c>
      <c r="AV951" s="64">
        <f>IFERROR(INDEX($B951:$AT951,1,'번호선택_참고표'!$C$55),0)+IFERROR(INDEX($B951:$AT951,1,'번호선택_참고표'!$D$55),0)+IFERROR(INDEX($B951:$AT951,1,'번호선택_참고표'!$E$55),0)+IFERROR(INDEX($B951:$AT951,1,'번호선택_참고표'!$F$55),0)+IFERROR(INDEX($B951:$AT951,1,'번호선택_참고표'!$G$55),0)+IFERROR(INDEX($B951:$AT951,1,'번호선택_참고표'!$H$55),0)</f>
        <v/>
      </c>
      <c r="AW951" s="64">
        <f>IF(OR('번호선택_참고표'!$C$55=$AU951,'번호선택_참고표'!$D$55=$AU951,'번호선택_참고표'!$E$55=$AU951,'번호선택_참고표'!$F$55=$AU951,'번호선택_참고표'!$G$55=$AU951,'번호선택_참고표'!$H$55=$AU951),1,0)</f>
        <v/>
      </c>
      <c r="AX951" s="64">
        <f>IF(AV951=6,6,IF(AND(AV951=5,AW951=1),5,IF(AND(AV951=5,AW951=0),4,IF(AV951=4,3,IF(AV951=3,2,0)))))</f>
        <v/>
      </c>
      <c r="AY951" s="64">
        <f>IF(AV951=6,"1등",IF(AND(AV951=5,AW951=1),"2등",IF(AND(AV951=5,AW951=0),"3등",IF(AV951=4,"4등",IF(AV951=3,"5등","-")))))</f>
        <v/>
      </c>
      <c r="AZ951" s="64">
        <f>AV951*10000+AW951*1000+ROW()</f>
        <v/>
      </c>
      <c r="BB951" s="63" t="inlineStr">
        <is>
          <t>3 4 15 22 28 40</t>
        </is>
      </c>
    </row>
    <row r="952">
      <c r="A952" s="64" t="n">
        <v>951</v>
      </c>
      <c r="B952" t="n">
        <v>0</v>
      </c>
      <c r="C952" t="n">
        <v>1</v>
      </c>
      <c r="D952" t="n">
        <v>0</v>
      </c>
      <c r="E952" t="n">
        <v>0</v>
      </c>
      <c r="F952" t="n">
        <v>0</v>
      </c>
      <c r="G952" t="n">
        <v>0</v>
      </c>
      <c r="H952" t="n">
        <v>0</v>
      </c>
      <c r="I952" t="n">
        <v>0</v>
      </c>
      <c r="J952" t="n">
        <v>0</v>
      </c>
      <c r="K952" t="n">
        <v>0</v>
      </c>
      <c r="L952" t="n">
        <v>0</v>
      </c>
      <c r="M952" t="n">
        <v>1</v>
      </c>
      <c r="N952" t="n">
        <v>0</v>
      </c>
      <c r="O952" t="n">
        <v>0</v>
      </c>
      <c r="P952" t="n">
        <v>0</v>
      </c>
      <c r="Q952" t="n">
        <v>0</v>
      </c>
      <c r="R952" t="n">
        <v>0</v>
      </c>
      <c r="S952" t="n">
        <v>0</v>
      </c>
      <c r="T952" t="n">
        <v>0</v>
      </c>
      <c r="U952" t="n">
        <v>0</v>
      </c>
      <c r="V952" t="n">
        <v>0</v>
      </c>
      <c r="W952" t="n">
        <v>0</v>
      </c>
      <c r="X952" t="n">
        <v>0</v>
      </c>
      <c r="Y952" t="n">
        <v>0</v>
      </c>
      <c r="Z952" t="n">
        <v>0</v>
      </c>
      <c r="AA952" t="n">
        <v>0</v>
      </c>
      <c r="AB952" t="n">
        <v>0</v>
      </c>
      <c r="AC952" t="n">
        <v>0</v>
      </c>
      <c r="AD952" t="n">
        <v>0</v>
      </c>
      <c r="AE952" t="n">
        <v>1</v>
      </c>
      <c r="AF952" t="n">
        <v>1</v>
      </c>
      <c r="AG952" t="n">
        <v>0</v>
      </c>
      <c r="AH952" t="n">
        <v>0</v>
      </c>
      <c r="AI952" t="n">
        <v>0</v>
      </c>
      <c r="AJ952" t="n">
        <v>0</v>
      </c>
      <c r="AK952" t="n">
        <v>0</v>
      </c>
      <c r="AL952" t="n">
        <v>0</v>
      </c>
      <c r="AM952" t="n">
        <v>0</v>
      </c>
      <c r="AN952" t="n">
        <v>1</v>
      </c>
      <c r="AO952" t="n">
        <v>0</v>
      </c>
      <c r="AP952" t="n">
        <v>0</v>
      </c>
      <c r="AQ952" t="n">
        <v>0</v>
      </c>
      <c r="AR952" t="n">
        <v>1</v>
      </c>
      <c r="AS952" t="n">
        <v>0</v>
      </c>
      <c r="AT952" t="n">
        <v>0</v>
      </c>
      <c r="AU952" s="63" t="n">
        <v>38</v>
      </c>
      <c r="AV952" s="64">
        <f>IFERROR(INDEX($B952:$AT952,1,'번호선택_참고표'!$C$55),0)+IFERROR(INDEX($B952:$AT952,1,'번호선택_참고표'!$D$55),0)+IFERROR(INDEX($B952:$AT952,1,'번호선택_참고표'!$E$55),0)+IFERROR(INDEX($B952:$AT952,1,'번호선택_참고표'!$F$55),0)+IFERROR(INDEX($B952:$AT952,1,'번호선택_참고표'!$G$55),0)+IFERROR(INDEX($B952:$AT952,1,'번호선택_참고표'!$H$55),0)</f>
        <v/>
      </c>
      <c r="AW952" s="64">
        <f>IF(OR('번호선택_참고표'!$C$55=$AU952,'번호선택_참고표'!$D$55=$AU952,'번호선택_참고표'!$E$55=$AU952,'번호선택_참고표'!$F$55=$AU952,'번호선택_참고표'!$G$55=$AU952,'번호선택_참고표'!$H$55=$AU952),1,0)</f>
        <v/>
      </c>
      <c r="AX952" s="64">
        <f>IF(AV952=6,6,IF(AND(AV952=5,AW952=1),5,IF(AND(AV952=5,AW952=0),4,IF(AV952=4,3,IF(AV952=3,2,0)))))</f>
        <v/>
      </c>
      <c r="AY952" s="64">
        <f>IF(AV952=6,"1등",IF(AND(AV952=5,AW952=1),"2등",IF(AND(AV952=5,AW952=0),"3등",IF(AV952=4,"4등",IF(AV952=3,"5등","-")))))</f>
        <v/>
      </c>
      <c r="AZ952" s="64">
        <f>AV952*10000+AW952*1000+ROW()</f>
        <v/>
      </c>
      <c r="BB952" s="63" t="inlineStr">
        <is>
          <t>2 12 30 31 39 43</t>
        </is>
      </c>
    </row>
    <row r="953">
      <c r="A953" s="64" t="n">
        <v>952</v>
      </c>
      <c r="B953" t="n">
        <v>0</v>
      </c>
      <c r="C953" t="n">
        <v>0</v>
      </c>
      <c r="D953" t="n">
        <v>0</v>
      </c>
      <c r="E953" t="n">
        <v>1</v>
      </c>
      <c r="F953" t="n">
        <v>0</v>
      </c>
      <c r="G953" t="n">
        <v>0</v>
      </c>
      <c r="H953" t="n">
        <v>0</v>
      </c>
      <c r="I953" t="n">
        <v>0</v>
      </c>
      <c r="J953" t="n">
        <v>0</v>
      </c>
      <c r="K953" t="n">
        <v>0</v>
      </c>
      <c r="L953" t="n">
        <v>0</v>
      </c>
      <c r="M953" t="n">
        <v>1</v>
      </c>
      <c r="N953" t="n">
        <v>0</v>
      </c>
      <c r="O953" t="n">
        <v>0</v>
      </c>
      <c r="P953" t="n">
        <v>0</v>
      </c>
      <c r="Q953" t="n">
        <v>0</v>
      </c>
      <c r="R953" t="n">
        <v>0</v>
      </c>
      <c r="S953" t="n">
        <v>0</v>
      </c>
      <c r="T953" t="n">
        <v>0</v>
      </c>
      <c r="U953" t="n">
        <v>0</v>
      </c>
      <c r="V953" t="n">
        <v>0</v>
      </c>
      <c r="W953" t="n">
        <v>1</v>
      </c>
      <c r="X953" t="n">
        <v>0</v>
      </c>
      <c r="Y953" t="n">
        <v>1</v>
      </c>
      <c r="Z953" t="n">
        <v>0</v>
      </c>
      <c r="AA953" t="n">
        <v>0</v>
      </c>
      <c r="AB953" t="n">
        <v>0</v>
      </c>
      <c r="AC953" t="n">
        <v>0</v>
      </c>
      <c r="AD953" t="n">
        <v>0</v>
      </c>
      <c r="AE953" t="n">
        <v>0</v>
      </c>
      <c r="AF953" t="n">
        <v>0</v>
      </c>
      <c r="AG953" t="n">
        <v>0</v>
      </c>
      <c r="AH953" t="n">
        <v>1</v>
      </c>
      <c r="AI953" t="n">
        <v>0</v>
      </c>
      <c r="AJ953" t="n">
        <v>0</v>
      </c>
      <c r="AK953" t="n">
        <v>0</v>
      </c>
      <c r="AL953" t="n">
        <v>0</v>
      </c>
      <c r="AM953" t="n">
        <v>0</v>
      </c>
      <c r="AN953" t="n">
        <v>0</v>
      </c>
      <c r="AO953" t="n">
        <v>0</v>
      </c>
      <c r="AP953" t="n">
        <v>1</v>
      </c>
      <c r="AQ953" t="n">
        <v>0</v>
      </c>
      <c r="AR953" t="n">
        <v>0</v>
      </c>
      <c r="AS953" t="n">
        <v>0</v>
      </c>
      <c r="AT953" t="n">
        <v>0</v>
      </c>
      <c r="AU953" s="63" t="n">
        <v>38</v>
      </c>
      <c r="AV953" s="64">
        <f>IFERROR(INDEX($B953:$AT953,1,'번호선택_참고표'!$C$55),0)+IFERROR(INDEX($B953:$AT953,1,'번호선택_참고표'!$D$55),0)+IFERROR(INDEX($B953:$AT953,1,'번호선택_참고표'!$E$55),0)+IFERROR(INDEX($B953:$AT953,1,'번호선택_참고표'!$F$55),0)+IFERROR(INDEX($B953:$AT953,1,'번호선택_참고표'!$G$55),0)+IFERROR(INDEX($B953:$AT953,1,'번호선택_참고표'!$H$55),0)</f>
        <v/>
      </c>
      <c r="AW953" s="64">
        <f>IF(OR('번호선택_참고표'!$C$55=$AU953,'번호선택_참고표'!$D$55=$AU953,'번호선택_참고표'!$E$55=$AU953,'번호선택_참고표'!$F$55=$AU953,'번호선택_참고표'!$G$55=$AU953,'번호선택_참고표'!$H$55=$AU953),1,0)</f>
        <v/>
      </c>
      <c r="AX953" s="64">
        <f>IF(AV953=6,6,IF(AND(AV953=5,AW953=1),5,IF(AND(AV953=5,AW953=0),4,IF(AV953=4,3,IF(AV953=3,2,0)))))</f>
        <v/>
      </c>
      <c r="AY953" s="64">
        <f>IF(AV953=6,"1등",IF(AND(AV953=5,AW953=1),"2등",IF(AND(AV953=5,AW953=0),"3등",IF(AV953=4,"4등",IF(AV953=3,"5등","-")))))</f>
        <v/>
      </c>
      <c r="AZ953" s="64">
        <f>AV953*10000+AW953*1000+ROW()</f>
        <v/>
      </c>
      <c r="BB953" s="63" t="inlineStr">
        <is>
          <t>4 12 22 24 33 41</t>
        </is>
      </c>
    </row>
    <row r="954">
      <c r="A954" s="64" t="n">
        <v>953</v>
      </c>
      <c r="B954" t="n">
        <v>0</v>
      </c>
      <c r="C954" t="n">
        <v>0</v>
      </c>
      <c r="D954" t="n">
        <v>0</v>
      </c>
      <c r="E954" t="n">
        <v>0</v>
      </c>
      <c r="F954" t="n">
        <v>0</v>
      </c>
      <c r="G954" t="n">
        <v>0</v>
      </c>
      <c r="H954" t="n">
        <v>1</v>
      </c>
      <c r="I954" t="n">
        <v>0</v>
      </c>
      <c r="J954" t="n">
        <v>1</v>
      </c>
      <c r="K954" t="n">
        <v>0</v>
      </c>
      <c r="L954" t="n">
        <v>0</v>
      </c>
      <c r="M954" t="n">
        <v>0</v>
      </c>
      <c r="N954" t="n">
        <v>0</v>
      </c>
      <c r="O954" t="n">
        <v>0</v>
      </c>
      <c r="P954" t="n">
        <v>0</v>
      </c>
      <c r="Q954" t="n">
        <v>0</v>
      </c>
      <c r="R954" t="n">
        <v>0</v>
      </c>
      <c r="S954" t="n">
        <v>0</v>
      </c>
      <c r="T954" t="n">
        <v>0</v>
      </c>
      <c r="U954" t="n">
        <v>0</v>
      </c>
      <c r="V954" t="n">
        <v>0</v>
      </c>
      <c r="W954" t="n">
        <v>1</v>
      </c>
      <c r="X954" t="n">
        <v>0</v>
      </c>
      <c r="Y954" t="n">
        <v>0</v>
      </c>
      <c r="Z954" t="n">
        <v>0</v>
      </c>
      <c r="AA954" t="n">
        <v>0</v>
      </c>
      <c r="AB954" t="n">
        <v>1</v>
      </c>
      <c r="AC954" t="n">
        <v>0</v>
      </c>
      <c r="AD954" t="n">
        <v>0</v>
      </c>
      <c r="AE954" t="n">
        <v>0</v>
      </c>
      <c r="AF954" t="n">
        <v>0</v>
      </c>
      <c r="AG954" t="n">
        <v>0</v>
      </c>
      <c r="AH954" t="n">
        <v>0</v>
      </c>
      <c r="AI954" t="n">
        <v>0</v>
      </c>
      <c r="AJ954" t="n">
        <v>0</v>
      </c>
      <c r="AK954" t="n">
        <v>0</v>
      </c>
      <c r="AL954" t="n">
        <v>1</v>
      </c>
      <c r="AM954" t="n">
        <v>0</v>
      </c>
      <c r="AN954" t="n">
        <v>0</v>
      </c>
      <c r="AO954" t="n">
        <v>0</v>
      </c>
      <c r="AP954" t="n">
        <v>0</v>
      </c>
      <c r="AQ954" t="n">
        <v>1</v>
      </c>
      <c r="AR954" t="n">
        <v>0</v>
      </c>
      <c r="AS954" t="n">
        <v>0</v>
      </c>
      <c r="AT954" t="n">
        <v>0</v>
      </c>
      <c r="AU954" s="63" t="n">
        <v>34</v>
      </c>
      <c r="AV954" s="64">
        <f>IFERROR(INDEX($B954:$AT954,1,'번호선택_참고표'!$C$55),0)+IFERROR(INDEX($B954:$AT954,1,'번호선택_참고표'!$D$55),0)+IFERROR(INDEX($B954:$AT954,1,'번호선택_참고표'!$E$55),0)+IFERROR(INDEX($B954:$AT954,1,'번호선택_참고표'!$F$55),0)+IFERROR(INDEX($B954:$AT954,1,'번호선택_참고표'!$G$55),0)+IFERROR(INDEX($B954:$AT954,1,'번호선택_참고표'!$H$55),0)</f>
        <v/>
      </c>
      <c r="AW954" s="64">
        <f>IF(OR('번호선택_참고표'!$C$55=$AU954,'번호선택_참고표'!$D$55=$AU954,'번호선택_참고표'!$E$55=$AU954,'번호선택_참고표'!$F$55=$AU954,'번호선택_참고표'!$G$55=$AU954,'번호선택_참고표'!$H$55=$AU954),1,0)</f>
        <v/>
      </c>
      <c r="AX954" s="64">
        <f>IF(AV954=6,6,IF(AND(AV954=5,AW954=1),5,IF(AND(AV954=5,AW954=0),4,IF(AV954=4,3,IF(AV954=3,2,0)))))</f>
        <v/>
      </c>
      <c r="AY954" s="64">
        <f>IF(AV954=6,"1등",IF(AND(AV954=5,AW954=1),"2등",IF(AND(AV954=5,AW954=0),"3등",IF(AV954=4,"4등",IF(AV954=3,"5등","-")))))</f>
        <v/>
      </c>
      <c r="AZ954" s="64">
        <f>AV954*10000+AW954*1000+ROW()</f>
        <v/>
      </c>
      <c r="BB954" s="63" t="inlineStr">
        <is>
          <t>7 9 22 27 37 42</t>
        </is>
      </c>
    </row>
    <row r="955">
      <c r="A955" s="64" t="n">
        <v>954</v>
      </c>
      <c r="B955" t="n">
        <v>1</v>
      </c>
      <c r="C955" t="n">
        <v>0</v>
      </c>
      <c r="D955" t="n">
        <v>0</v>
      </c>
      <c r="E955" t="n">
        <v>0</v>
      </c>
      <c r="F955" t="n">
        <v>0</v>
      </c>
      <c r="G955" t="n">
        <v>0</v>
      </c>
      <c r="H955" t="n">
        <v>0</v>
      </c>
      <c r="I955" t="n">
        <v>0</v>
      </c>
      <c r="J955" t="n">
        <v>1</v>
      </c>
      <c r="K955" t="n">
        <v>0</v>
      </c>
      <c r="L955" t="n">
        <v>0</v>
      </c>
      <c r="M955" t="n">
        <v>0</v>
      </c>
      <c r="N955" t="n">
        <v>0</v>
      </c>
      <c r="O955" t="n">
        <v>0</v>
      </c>
      <c r="P955" t="n">
        <v>0</v>
      </c>
      <c r="Q955" t="n">
        <v>0</v>
      </c>
      <c r="R955" t="n">
        <v>0</v>
      </c>
      <c r="S955" t="n">
        <v>0</v>
      </c>
      <c r="T955" t="n">
        <v>0</v>
      </c>
      <c r="U955" t="n">
        <v>0</v>
      </c>
      <c r="V955" t="n">
        <v>0</v>
      </c>
      <c r="W955" t="n">
        <v>0</v>
      </c>
      <c r="X955" t="n">
        <v>0</v>
      </c>
      <c r="Y955" t="n">
        <v>0</v>
      </c>
      <c r="Z955" t="n">
        <v>0</v>
      </c>
      <c r="AA955" t="n">
        <v>1</v>
      </c>
      <c r="AB955" t="n">
        <v>0</v>
      </c>
      <c r="AC955" t="n">
        <v>1</v>
      </c>
      <c r="AD955" t="n">
        <v>0</v>
      </c>
      <c r="AE955" t="n">
        <v>1</v>
      </c>
      <c r="AF955" t="n">
        <v>0</v>
      </c>
      <c r="AG955" t="n">
        <v>0</v>
      </c>
      <c r="AH955" t="n">
        <v>0</v>
      </c>
      <c r="AI955" t="n">
        <v>0</v>
      </c>
      <c r="AJ955" t="n">
        <v>0</v>
      </c>
      <c r="AK955" t="n">
        <v>0</v>
      </c>
      <c r="AL955" t="n">
        <v>0</v>
      </c>
      <c r="AM955" t="n">
        <v>0</v>
      </c>
      <c r="AN955" t="n">
        <v>0</v>
      </c>
      <c r="AO955" t="n">
        <v>0</v>
      </c>
      <c r="AP955" t="n">
        <v>1</v>
      </c>
      <c r="AQ955" t="n">
        <v>0</v>
      </c>
      <c r="AR955" t="n">
        <v>0</v>
      </c>
      <c r="AS955" t="n">
        <v>0</v>
      </c>
      <c r="AT955" t="n">
        <v>0</v>
      </c>
      <c r="AU955" s="63" t="n">
        <v>32</v>
      </c>
      <c r="AV955" s="64">
        <f>IFERROR(INDEX($B955:$AT955,1,'번호선택_참고표'!$C$55),0)+IFERROR(INDEX($B955:$AT955,1,'번호선택_참고표'!$D$55),0)+IFERROR(INDEX($B955:$AT955,1,'번호선택_참고표'!$E$55),0)+IFERROR(INDEX($B955:$AT955,1,'번호선택_참고표'!$F$55),0)+IFERROR(INDEX($B955:$AT955,1,'번호선택_참고표'!$G$55),0)+IFERROR(INDEX($B955:$AT955,1,'번호선택_참고표'!$H$55),0)</f>
        <v/>
      </c>
      <c r="AW955" s="64">
        <f>IF(OR('번호선택_참고표'!$C$55=$AU955,'번호선택_참고표'!$D$55=$AU955,'번호선택_참고표'!$E$55=$AU955,'번호선택_참고표'!$F$55=$AU955,'번호선택_참고표'!$G$55=$AU955,'번호선택_참고표'!$H$55=$AU955),1,0)</f>
        <v/>
      </c>
      <c r="AX955" s="64">
        <f>IF(AV955=6,6,IF(AND(AV955=5,AW955=1),5,IF(AND(AV955=5,AW955=0),4,IF(AV955=4,3,IF(AV955=3,2,0)))))</f>
        <v/>
      </c>
      <c r="AY955" s="64">
        <f>IF(AV955=6,"1등",IF(AND(AV955=5,AW955=1),"2등",IF(AND(AV955=5,AW955=0),"3등",IF(AV955=4,"4등",IF(AV955=3,"5등","-")))))</f>
        <v/>
      </c>
      <c r="AZ955" s="64">
        <f>AV955*10000+AW955*1000+ROW()</f>
        <v/>
      </c>
      <c r="BB955" s="63" t="inlineStr">
        <is>
          <t>1 9 26 28 30 41</t>
        </is>
      </c>
    </row>
    <row r="956">
      <c r="A956" s="64" t="n">
        <v>955</v>
      </c>
      <c r="B956" t="n">
        <v>0</v>
      </c>
      <c r="C956" t="n">
        <v>0</v>
      </c>
      <c r="D956" t="n">
        <v>0</v>
      </c>
      <c r="E956" t="n">
        <v>1</v>
      </c>
      <c r="F956" t="n">
        <v>0</v>
      </c>
      <c r="G956" t="n">
        <v>0</v>
      </c>
      <c r="H956" t="n">
        <v>0</v>
      </c>
      <c r="I956" t="n">
        <v>0</v>
      </c>
      <c r="J956" t="n">
        <v>1</v>
      </c>
      <c r="K956" t="n">
        <v>0</v>
      </c>
      <c r="L956" t="n">
        <v>0</v>
      </c>
      <c r="M956" t="n">
        <v>0</v>
      </c>
      <c r="N956" t="n">
        <v>0</v>
      </c>
      <c r="O956" t="n">
        <v>0</v>
      </c>
      <c r="P956" t="n">
        <v>0</v>
      </c>
      <c r="Q956" t="n">
        <v>0</v>
      </c>
      <c r="R956" t="n">
        <v>0</v>
      </c>
      <c r="S956" t="n">
        <v>0</v>
      </c>
      <c r="T956" t="n">
        <v>0</v>
      </c>
      <c r="U956" t="n">
        <v>0</v>
      </c>
      <c r="V956" t="n">
        <v>0</v>
      </c>
      <c r="W956" t="n">
        <v>0</v>
      </c>
      <c r="X956" t="n">
        <v>1</v>
      </c>
      <c r="Y956" t="n">
        <v>0</v>
      </c>
      <c r="Z956" t="n">
        <v>0</v>
      </c>
      <c r="AA956" t="n">
        <v>1</v>
      </c>
      <c r="AB956" t="n">
        <v>0</v>
      </c>
      <c r="AC956" t="n">
        <v>0</v>
      </c>
      <c r="AD956" t="n">
        <v>1</v>
      </c>
      <c r="AE956" t="n">
        <v>0</v>
      </c>
      <c r="AF956" t="n">
        <v>0</v>
      </c>
      <c r="AG956" t="n">
        <v>0</v>
      </c>
      <c r="AH956" t="n">
        <v>1</v>
      </c>
      <c r="AI956" t="n">
        <v>0</v>
      </c>
      <c r="AJ956" t="n">
        <v>0</v>
      </c>
      <c r="AK956" t="n">
        <v>0</v>
      </c>
      <c r="AL956" t="n">
        <v>0</v>
      </c>
      <c r="AM956" t="n">
        <v>0</v>
      </c>
      <c r="AN956" t="n">
        <v>0</v>
      </c>
      <c r="AO956" t="n">
        <v>0</v>
      </c>
      <c r="AP956" t="n">
        <v>0</v>
      </c>
      <c r="AQ956" t="n">
        <v>0</v>
      </c>
      <c r="AR956" t="n">
        <v>0</v>
      </c>
      <c r="AS956" t="n">
        <v>0</v>
      </c>
      <c r="AT956" t="n">
        <v>0</v>
      </c>
      <c r="AU956" s="63" t="n">
        <v>8</v>
      </c>
      <c r="AV956" s="64">
        <f>IFERROR(INDEX($B956:$AT956,1,'번호선택_참고표'!$C$55),0)+IFERROR(INDEX($B956:$AT956,1,'번호선택_참고표'!$D$55),0)+IFERROR(INDEX($B956:$AT956,1,'번호선택_참고표'!$E$55),0)+IFERROR(INDEX($B956:$AT956,1,'번호선택_참고표'!$F$55),0)+IFERROR(INDEX($B956:$AT956,1,'번호선택_참고표'!$G$55),0)+IFERROR(INDEX($B956:$AT956,1,'번호선택_참고표'!$H$55),0)</f>
        <v/>
      </c>
      <c r="AW956" s="64">
        <f>IF(OR('번호선택_참고표'!$C$55=$AU956,'번호선택_참고표'!$D$55=$AU956,'번호선택_참고표'!$E$55=$AU956,'번호선택_참고표'!$F$55=$AU956,'번호선택_참고표'!$G$55=$AU956,'번호선택_참고표'!$H$55=$AU956),1,0)</f>
        <v/>
      </c>
      <c r="AX956" s="64">
        <f>IF(AV956=6,6,IF(AND(AV956=5,AW956=1),5,IF(AND(AV956=5,AW956=0),4,IF(AV956=4,3,IF(AV956=3,2,0)))))</f>
        <v/>
      </c>
      <c r="AY956" s="64">
        <f>IF(AV956=6,"1등",IF(AND(AV956=5,AW956=1),"2등",IF(AND(AV956=5,AW956=0),"3등",IF(AV956=4,"4등",IF(AV956=3,"5등","-")))))</f>
        <v/>
      </c>
      <c r="AZ956" s="64">
        <f>AV956*10000+AW956*1000+ROW()</f>
        <v/>
      </c>
      <c r="BB956" s="63" t="inlineStr">
        <is>
          <t>4 9 23 26 29 33</t>
        </is>
      </c>
    </row>
    <row r="957">
      <c r="A957" s="64" t="n">
        <v>956</v>
      </c>
      <c r="B957" t="n">
        <v>0</v>
      </c>
      <c r="C957" t="n">
        <v>0</v>
      </c>
      <c r="D957" t="n">
        <v>0</v>
      </c>
      <c r="E957" t="n">
        <v>0</v>
      </c>
      <c r="F957" t="n">
        <v>0</v>
      </c>
      <c r="G957" t="n">
        <v>0</v>
      </c>
      <c r="H957" t="n">
        <v>0</v>
      </c>
      <c r="I957" t="n">
        <v>0</v>
      </c>
      <c r="J957" t="n">
        <v>0</v>
      </c>
      <c r="K957" t="n">
        <v>1</v>
      </c>
      <c r="L957" t="n">
        <v>1</v>
      </c>
      <c r="M957" t="n">
        <v>0</v>
      </c>
      <c r="N957" t="n">
        <v>0</v>
      </c>
      <c r="O957" t="n">
        <v>0</v>
      </c>
      <c r="P957" t="n">
        <v>0</v>
      </c>
      <c r="Q957" t="n">
        <v>0</v>
      </c>
      <c r="R957" t="n">
        <v>0</v>
      </c>
      <c r="S957" t="n">
        <v>0</v>
      </c>
      <c r="T957" t="n">
        <v>0</v>
      </c>
      <c r="U957" t="n">
        <v>1</v>
      </c>
      <c r="V957" t="n">
        <v>1</v>
      </c>
      <c r="W957" t="n">
        <v>0</v>
      </c>
      <c r="X957" t="n">
        <v>0</v>
      </c>
      <c r="Y957" t="n">
        <v>0</v>
      </c>
      <c r="Z957" t="n">
        <v>1</v>
      </c>
      <c r="AA957" t="n">
        <v>0</v>
      </c>
      <c r="AB957" t="n">
        <v>0</v>
      </c>
      <c r="AC957" t="n">
        <v>0</v>
      </c>
      <c r="AD957" t="n">
        <v>0</v>
      </c>
      <c r="AE957" t="n">
        <v>0</v>
      </c>
      <c r="AF957" t="n">
        <v>0</v>
      </c>
      <c r="AG957" t="n">
        <v>0</v>
      </c>
      <c r="AH957" t="n">
        <v>0</v>
      </c>
      <c r="AI957" t="n">
        <v>0</v>
      </c>
      <c r="AJ957" t="n">
        <v>0</v>
      </c>
      <c r="AK957" t="n">
        <v>0</v>
      </c>
      <c r="AL957" t="n">
        <v>0</v>
      </c>
      <c r="AM957" t="n">
        <v>0</v>
      </c>
      <c r="AN957" t="n">
        <v>0</v>
      </c>
      <c r="AO957" t="n">
        <v>0</v>
      </c>
      <c r="AP957" t="n">
        <v>1</v>
      </c>
      <c r="AQ957" t="n">
        <v>0</v>
      </c>
      <c r="AR957" t="n">
        <v>0</v>
      </c>
      <c r="AS957" t="n">
        <v>0</v>
      </c>
      <c r="AT957" t="n">
        <v>0</v>
      </c>
      <c r="AU957" s="63" t="n">
        <v>40</v>
      </c>
      <c r="AV957" s="64">
        <f>IFERROR(INDEX($B957:$AT957,1,'번호선택_참고표'!$C$55),0)+IFERROR(INDEX($B957:$AT957,1,'번호선택_참고표'!$D$55),0)+IFERROR(INDEX($B957:$AT957,1,'번호선택_참고표'!$E$55),0)+IFERROR(INDEX($B957:$AT957,1,'번호선택_참고표'!$F$55),0)+IFERROR(INDEX($B957:$AT957,1,'번호선택_참고표'!$G$55),0)+IFERROR(INDEX($B957:$AT957,1,'번호선택_참고표'!$H$55),0)</f>
        <v/>
      </c>
      <c r="AW957" s="64">
        <f>IF(OR('번호선택_참고표'!$C$55=$AU957,'번호선택_참고표'!$D$55=$AU957,'번호선택_참고표'!$E$55=$AU957,'번호선택_참고표'!$F$55=$AU957,'번호선택_참고표'!$G$55=$AU957,'번호선택_참고표'!$H$55=$AU957),1,0)</f>
        <v/>
      </c>
      <c r="AX957" s="64">
        <f>IF(AV957=6,6,IF(AND(AV957=5,AW957=1),5,IF(AND(AV957=5,AW957=0),4,IF(AV957=4,3,IF(AV957=3,2,0)))))</f>
        <v/>
      </c>
      <c r="AY957" s="64">
        <f>IF(AV957=6,"1등",IF(AND(AV957=5,AW957=1),"2등",IF(AND(AV957=5,AW957=0),"3등",IF(AV957=4,"4등",IF(AV957=3,"5등","-")))))</f>
        <v/>
      </c>
      <c r="AZ957" s="64">
        <f>AV957*10000+AW957*1000+ROW()</f>
        <v/>
      </c>
      <c r="BB957" s="63" t="inlineStr">
        <is>
          <t>10 11 20 21 25 41</t>
        </is>
      </c>
    </row>
    <row r="958">
      <c r="A958" s="64" t="n">
        <v>957</v>
      </c>
      <c r="B958" t="n">
        <v>0</v>
      </c>
      <c r="C958" t="n">
        <v>0</v>
      </c>
      <c r="D958" t="n">
        <v>0</v>
      </c>
      <c r="E958" t="n">
        <v>1</v>
      </c>
      <c r="F958" t="n">
        <v>0</v>
      </c>
      <c r="G958" t="n">
        <v>0</v>
      </c>
      <c r="H958" t="n">
        <v>0</v>
      </c>
      <c r="I958" t="n">
        <v>0</v>
      </c>
      <c r="J958" t="n">
        <v>0</v>
      </c>
      <c r="K958" t="n">
        <v>0</v>
      </c>
      <c r="L958" t="n">
        <v>0</v>
      </c>
      <c r="M958" t="n">
        <v>0</v>
      </c>
      <c r="N958" t="n">
        <v>0</v>
      </c>
      <c r="O958" t="n">
        <v>0</v>
      </c>
      <c r="P958" t="n">
        <v>1</v>
      </c>
      <c r="Q958" t="n">
        <v>0</v>
      </c>
      <c r="R958" t="n">
        <v>0</v>
      </c>
      <c r="S958" t="n">
        <v>0</v>
      </c>
      <c r="T958" t="n">
        <v>0</v>
      </c>
      <c r="U958" t="n">
        <v>0</v>
      </c>
      <c r="V958" t="n">
        <v>0</v>
      </c>
      <c r="W958" t="n">
        <v>0</v>
      </c>
      <c r="X958" t="n">
        <v>0</v>
      </c>
      <c r="Y958" t="n">
        <v>1</v>
      </c>
      <c r="Z958" t="n">
        <v>0</v>
      </c>
      <c r="AA958" t="n">
        <v>0</v>
      </c>
      <c r="AB958" t="n">
        <v>0</v>
      </c>
      <c r="AC958" t="n">
        <v>0</v>
      </c>
      <c r="AD958" t="n">
        <v>0</v>
      </c>
      <c r="AE958" t="n">
        <v>0</v>
      </c>
      <c r="AF958" t="n">
        <v>0</v>
      </c>
      <c r="AG958" t="n">
        <v>0</v>
      </c>
      <c r="AH958" t="n">
        <v>0</v>
      </c>
      <c r="AI958" t="n">
        <v>0</v>
      </c>
      <c r="AJ958" t="n">
        <v>1</v>
      </c>
      <c r="AK958" t="n">
        <v>1</v>
      </c>
      <c r="AL958" t="n">
        <v>0</v>
      </c>
      <c r="AM958" t="n">
        <v>0</v>
      </c>
      <c r="AN958" t="n">
        <v>0</v>
      </c>
      <c r="AO958" t="n">
        <v>1</v>
      </c>
      <c r="AP958" t="n">
        <v>0</v>
      </c>
      <c r="AQ958" t="n">
        <v>0</v>
      </c>
      <c r="AR958" t="n">
        <v>0</v>
      </c>
      <c r="AS958" t="n">
        <v>0</v>
      </c>
      <c r="AT958" t="n">
        <v>0</v>
      </c>
      <c r="AU958" s="63" t="n">
        <v>1</v>
      </c>
      <c r="AV958" s="64">
        <f>IFERROR(INDEX($B958:$AT958,1,'번호선택_참고표'!$C$55),0)+IFERROR(INDEX($B958:$AT958,1,'번호선택_참고표'!$D$55),0)+IFERROR(INDEX($B958:$AT958,1,'번호선택_참고표'!$E$55),0)+IFERROR(INDEX($B958:$AT958,1,'번호선택_참고표'!$F$55),0)+IFERROR(INDEX($B958:$AT958,1,'번호선택_참고표'!$G$55),0)+IFERROR(INDEX($B958:$AT958,1,'번호선택_참고표'!$H$55),0)</f>
        <v/>
      </c>
      <c r="AW958" s="64">
        <f>IF(OR('번호선택_참고표'!$C$55=$AU958,'번호선택_참고표'!$D$55=$AU958,'번호선택_참고표'!$E$55=$AU958,'번호선택_참고표'!$F$55=$AU958,'번호선택_참고표'!$G$55=$AU958,'번호선택_참고표'!$H$55=$AU958),1,0)</f>
        <v/>
      </c>
      <c r="AX958" s="64">
        <f>IF(AV958=6,6,IF(AND(AV958=5,AW958=1),5,IF(AND(AV958=5,AW958=0),4,IF(AV958=4,3,IF(AV958=3,2,0)))))</f>
        <v/>
      </c>
      <c r="AY958" s="64">
        <f>IF(AV958=6,"1등",IF(AND(AV958=5,AW958=1),"2등",IF(AND(AV958=5,AW958=0),"3등",IF(AV958=4,"4등",IF(AV958=3,"5등","-")))))</f>
        <v/>
      </c>
      <c r="AZ958" s="64">
        <f>AV958*10000+AW958*1000+ROW()</f>
        <v/>
      </c>
      <c r="BB958" s="63" t="inlineStr">
        <is>
          <t>4 15 24 35 36 40</t>
        </is>
      </c>
    </row>
    <row r="959">
      <c r="A959" s="64" t="n">
        <v>958</v>
      </c>
      <c r="B959" t="n">
        <v>0</v>
      </c>
      <c r="C959" t="n">
        <v>1</v>
      </c>
      <c r="D959" t="n">
        <v>0</v>
      </c>
      <c r="E959" t="n">
        <v>0</v>
      </c>
      <c r="F959" t="n">
        <v>0</v>
      </c>
      <c r="G959" t="n">
        <v>0</v>
      </c>
      <c r="H959" t="n">
        <v>0</v>
      </c>
      <c r="I959" t="n">
        <v>0</v>
      </c>
      <c r="J959" t="n">
        <v>1</v>
      </c>
      <c r="K959" t="n">
        <v>1</v>
      </c>
      <c r="L959" t="n">
        <v>0</v>
      </c>
      <c r="M959" t="n">
        <v>0</v>
      </c>
      <c r="N959" t="n">
        <v>0</v>
      </c>
      <c r="O959" t="n">
        <v>0</v>
      </c>
      <c r="P959" t="n">
        <v>0</v>
      </c>
      <c r="Q959" t="n">
        <v>1</v>
      </c>
      <c r="R959" t="n">
        <v>0</v>
      </c>
      <c r="S959" t="n">
        <v>0</v>
      </c>
      <c r="T959" t="n">
        <v>0</v>
      </c>
      <c r="U959" t="n">
        <v>0</v>
      </c>
      <c r="V959" t="n">
        <v>0</v>
      </c>
      <c r="W959" t="n">
        <v>0</v>
      </c>
      <c r="X959" t="n">
        <v>0</v>
      </c>
      <c r="Y959" t="n">
        <v>0</v>
      </c>
      <c r="Z959" t="n">
        <v>0</v>
      </c>
      <c r="AA959" t="n">
        <v>0</v>
      </c>
      <c r="AB959" t="n">
        <v>0</v>
      </c>
      <c r="AC959" t="n">
        <v>0</v>
      </c>
      <c r="AD959" t="n">
        <v>0</v>
      </c>
      <c r="AE959" t="n">
        <v>0</v>
      </c>
      <c r="AF959" t="n">
        <v>0</v>
      </c>
      <c r="AG959" t="n">
        <v>0</v>
      </c>
      <c r="AH959" t="n">
        <v>0</v>
      </c>
      <c r="AI959" t="n">
        <v>0</v>
      </c>
      <c r="AJ959" t="n">
        <v>1</v>
      </c>
      <c r="AK959" t="n">
        <v>0</v>
      </c>
      <c r="AL959" t="n">
        <v>1</v>
      </c>
      <c r="AM959" t="n">
        <v>0</v>
      </c>
      <c r="AN959" t="n">
        <v>0</v>
      </c>
      <c r="AO959" t="n">
        <v>0</v>
      </c>
      <c r="AP959" t="n">
        <v>0</v>
      </c>
      <c r="AQ959" t="n">
        <v>0</v>
      </c>
      <c r="AR959" t="n">
        <v>0</v>
      </c>
      <c r="AS959" t="n">
        <v>0</v>
      </c>
      <c r="AT959" t="n">
        <v>0</v>
      </c>
      <c r="AU959" s="63" t="n">
        <v>1</v>
      </c>
      <c r="AV959" s="64">
        <f>IFERROR(INDEX($B959:$AT959,1,'번호선택_참고표'!$C$55),0)+IFERROR(INDEX($B959:$AT959,1,'번호선택_참고표'!$D$55),0)+IFERROR(INDEX($B959:$AT959,1,'번호선택_참고표'!$E$55),0)+IFERROR(INDEX($B959:$AT959,1,'번호선택_참고표'!$F$55),0)+IFERROR(INDEX($B959:$AT959,1,'번호선택_참고표'!$G$55),0)+IFERROR(INDEX($B959:$AT959,1,'번호선택_참고표'!$H$55),0)</f>
        <v/>
      </c>
      <c r="AW959" s="64">
        <f>IF(OR('번호선택_참고표'!$C$55=$AU959,'번호선택_참고표'!$D$55=$AU959,'번호선택_참고표'!$E$55=$AU959,'번호선택_참고표'!$F$55=$AU959,'번호선택_참고표'!$G$55=$AU959,'번호선택_참고표'!$H$55=$AU959),1,0)</f>
        <v/>
      </c>
      <c r="AX959" s="64">
        <f>IF(AV959=6,6,IF(AND(AV959=5,AW959=1),5,IF(AND(AV959=5,AW959=0),4,IF(AV959=4,3,IF(AV959=3,2,0)))))</f>
        <v/>
      </c>
      <c r="AY959" s="64">
        <f>IF(AV959=6,"1등",IF(AND(AV959=5,AW959=1),"2등",IF(AND(AV959=5,AW959=0),"3등",IF(AV959=4,"4등",IF(AV959=3,"5등","-")))))</f>
        <v/>
      </c>
      <c r="AZ959" s="64">
        <f>AV959*10000+AW959*1000+ROW()</f>
        <v/>
      </c>
      <c r="BB959" s="63" t="inlineStr">
        <is>
          <t>2 9 10 16 35 37</t>
        </is>
      </c>
    </row>
    <row r="960">
      <c r="A960" s="64" t="n">
        <v>959</v>
      </c>
      <c r="B960" t="n">
        <v>1</v>
      </c>
      <c r="C960" t="n">
        <v>0</v>
      </c>
      <c r="D960" t="n">
        <v>0</v>
      </c>
      <c r="E960" t="n">
        <v>0</v>
      </c>
      <c r="F960" t="n">
        <v>0</v>
      </c>
      <c r="G960" t="n">
        <v>0</v>
      </c>
      <c r="H960" t="n">
        <v>0</v>
      </c>
      <c r="I960" t="n">
        <v>0</v>
      </c>
      <c r="J960" t="n">
        <v>0</v>
      </c>
      <c r="K960" t="n">
        <v>0</v>
      </c>
      <c r="L960" t="n">
        <v>0</v>
      </c>
      <c r="M960" t="n">
        <v>0</v>
      </c>
      <c r="N960" t="n">
        <v>0</v>
      </c>
      <c r="O960" t="n">
        <v>1</v>
      </c>
      <c r="P960" t="n">
        <v>1</v>
      </c>
      <c r="Q960" t="n">
        <v>0</v>
      </c>
      <c r="R960" t="n">
        <v>0</v>
      </c>
      <c r="S960" t="n">
        <v>0</v>
      </c>
      <c r="T960" t="n">
        <v>0</v>
      </c>
      <c r="U960" t="n">
        <v>0</v>
      </c>
      <c r="V960" t="n">
        <v>0</v>
      </c>
      <c r="W960" t="n">
        <v>0</v>
      </c>
      <c r="X960" t="n">
        <v>0</v>
      </c>
      <c r="Y960" t="n">
        <v>1</v>
      </c>
      <c r="Z960" t="n">
        <v>0</v>
      </c>
      <c r="AA960" t="n">
        <v>0</v>
      </c>
      <c r="AB960" t="n">
        <v>0</v>
      </c>
      <c r="AC960" t="n">
        <v>0</v>
      </c>
      <c r="AD960" t="n">
        <v>0</v>
      </c>
      <c r="AE960" t="n">
        <v>0</v>
      </c>
      <c r="AF960" t="n">
        <v>0</v>
      </c>
      <c r="AG960" t="n">
        <v>0</v>
      </c>
      <c r="AH960" t="n">
        <v>0</v>
      </c>
      <c r="AI960" t="n">
        <v>0</v>
      </c>
      <c r="AJ960" t="n">
        <v>0</v>
      </c>
      <c r="AK960" t="n">
        <v>0</v>
      </c>
      <c r="AL960" t="n">
        <v>0</v>
      </c>
      <c r="AM960" t="n">
        <v>0</v>
      </c>
      <c r="AN960" t="n">
        <v>0</v>
      </c>
      <c r="AO960" t="n">
        <v>1</v>
      </c>
      <c r="AP960" t="n">
        <v>1</v>
      </c>
      <c r="AQ960" t="n">
        <v>0</v>
      </c>
      <c r="AR960" t="n">
        <v>0</v>
      </c>
      <c r="AS960" t="n">
        <v>0</v>
      </c>
      <c r="AT960" t="n">
        <v>0</v>
      </c>
      <c r="AU960" s="63" t="n">
        <v>35</v>
      </c>
      <c r="AV960" s="64">
        <f>IFERROR(INDEX($B960:$AT960,1,'번호선택_참고표'!$C$55),0)+IFERROR(INDEX($B960:$AT960,1,'번호선택_참고표'!$D$55),0)+IFERROR(INDEX($B960:$AT960,1,'번호선택_참고표'!$E$55),0)+IFERROR(INDEX($B960:$AT960,1,'번호선택_참고표'!$F$55),0)+IFERROR(INDEX($B960:$AT960,1,'번호선택_참고표'!$G$55),0)+IFERROR(INDEX($B960:$AT960,1,'번호선택_참고표'!$H$55),0)</f>
        <v/>
      </c>
      <c r="AW960" s="64">
        <f>IF(OR('번호선택_참고표'!$C$55=$AU960,'번호선택_참고표'!$D$55=$AU960,'번호선택_참고표'!$E$55=$AU960,'번호선택_참고표'!$F$55=$AU960,'번호선택_참고표'!$G$55=$AU960,'번호선택_참고표'!$H$55=$AU960),1,0)</f>
        <v/>
      </c>
      <c r="AX960" s="64">
        <f>IF(AV960=6,6,IF(AND(AV960=5,AW960=1),5,IF(AND(AV960=5,AW960=0),4,IF(AV960=4,3,IF(AV960=3,2,0)))))</f>
        <v/>
      </c>
      <c r="AY960" s="64">
        <f>IF(AV960=6,"1등",IF(AND(AV960=5,AW960=1),"2등",IF(AND(AV960=5,AW960=0),"3등",IF(AV960=4,"4등",IF(AV960=3,"5등","-")))))</f>
        <v/>
      </c>
      <c r="AZ960" s="64">
        <f>AV960*10000+AW960*1000+ROW()</f>
        <v/>
      </c>
      <c r="BB960" s="63" t="inlineStr">
        <is>
          <t>1 14 15 24 40 41</t>
        </is>
      </c>
    </row>
    <row r="961">
      <c r="A961" s="64" t="n">
        <v>960</v>
      </c>
      <c r="B961" t="n">
        <v>0</v>
      </c>
      <c r="C961" t="n">
        <v>1</v>
      </c>
      <c r="D961" t="n">
        <v>0</v>
      </c>
      <c r="E961" t="n">
        <v>0</v>
      </c>
      <c r="F961" t="n">
        <v>0</v>
      </c>
      <c r="G961" t="n">
        <v>0</v>
      </c>
      <c r="H961" t="n">
        <v>0</v>
      </c>
      <c r="I961" t="n">
        <v>0</v>
      </c>
      <c r="J961" t="n">
        <v>0</v>
      </c>
      <c r="K961" t="n">
        <v>0</v>
      </c>
      <c r="L961" t="n">
        <v>0</v>
      </c>
      <c r="M961" t="n">
        <v>0</v>
      </c>
      <c r="N961" t="n">
        <v>0</v>
      </c>
      <c r="O961" t="n">
        <v>0</v>
      </c>
      <c r="P961" t="n">
        <v>0</v>
      </c>
      <c r="Q961" t="n">
        <v>0</v>
      </c>
      <c r="R961" t="n">
        <v>0</v>
      </c>
      <c r="S961" t="n">
        <v>1</v>
      </c>
      <c r="T961" t="n">
        <v>0</v>
      </c>
      <c r="U961" t="n">
        <v>0</v>
      </c>
      <c r="V961" t="n">
        <v>0</v>
      </c>
      <c r="W961" t="n">
        <v>0</v>
      </c>
      <c r="X961" t="n">
        <v>0</v>
      </c>
      <c r="Y961" t="n">
        <v>1</v>
      </c>
      <c r="Z961" t="n">
        <v>0</v>
      </c>
      <c r="AA961" t="n">
        <v>0</v>
      </c>
      <c r="AB961" t="n">
        <v>0</v>
      </c>
      <c r="AC961" t="n">
        <v>0</v>
      </c>
      <c r="AD961" t="n">
        <v>0</v>
      </c>
      <c r="AE961" t="n">
        <v>1</v>
      </c>
      <c r="AF961" t="n">
        <v>0</v>
      </c>
      <c r="AG961" t="n">
        <v>1</v>
      </c>
      <c r="AH961" t="n">
        <v>0</v>
      </c>
      <c r="AI961" t="n">
        <v>0</v>
      </c>
      <c r="AJ961" t="n">
        <v>0</v>
      </c>
      <c r="AK961" t="n">
        <v>0</v>
      </c>
      <c r="AL961" t="n">
        <v>0</v>
      </c>
      <c r="AM961" t="n">
        <v>0</v>
      </c>
      <c r="AN961" t="n">
        <v>0</v>
      </c>
      <c r="AO961" t="n">
        <v>0</v>
      </c>
      <c r="AP961" t="n">
        <v>0</v>
      </c>
      <c r="AQ961" t="n">
        <v>0</v>
      </c>
      <c r="AR961" t="n">
        <v>0</v>
      </c>
      <c r="AS961" t="n">
        <v>0</v>
      </c>
      <c r="AT961" t="n">
        <v>1</v>
      </c>
      <c r="AU961" s="63" t="n">
        <v>14</v>
      </c>
      <c r="AV961" s="64">
        <f>IFERROR(INDEX($B961:$AT961,1,'번호선택_참고표'!$C$55),0)+IFERROR(INDEX($B961:$AT961,1,'번호선택_참고표'!$D$55),0)+IFERROR(INDEX($B961:$AT961,1,'번호선택_참고표'!$E$55),0)+IFERROR(INDEX($B961:$AT961,1,'번호선택_참고표'!$F$55),0)+IFERROR(INDEX($B961:$AT961,1,'번호선택_참고표'!$G$55),0)+IFERROR(INDEX($B961:$AT961,1,'번호선택_참고표'!$H$55),0)</f>
        <v/>
      </c>
      <c r="AW961" s="64">
        <f>IF(OR('번호선택_참고표'!$C$55=$AU961,'번호선택_참고표'!$D$55=$AU961,'번호선택_참고표'!$E$55=$AU961,'번호선택_참고표'!$F$55=$AU961,'번호선택_참고표'!$G$55=$AU961,'번호선택_참고표'!$H$55=$AU961),1,0)</f>
        <v/>
      </c>
      <c r="AX961" s="64">
        <f>IF(AV961=6,6,IF(AND(AV961=5,AW961=1),5,IF(AND(AV961=5,AW961=0),4,IF(AV961=4,3,IF(AV961=3,2,0)))))</f>
        <v/>
      </c>
      <c r="AY961" s="64">
        <f>IF(AV961=6,"1등",IF(AND(AV961=5,AW961=1),"2등",IF(AND(AV961=5,AW961=0),"3등",IF(AV961=4,"4등",IF(AV961=3,"5등","-")))))</f>
        <v/>
      </c>
      <c r="AZ961" s="64">
        <f>AV961*10000+AW961*1000+ROW()</f>
        <v/>
      </c>
      <c r="BB961" s="63" t="inlineStr">
        <is>
          <t>2 18 24 30 32 45</t>
        </is>
      </c>
    </row>
    <row r="962">
      <c r="A962" s="64" t="n">
        <v>961</v>
      </c>
      <c r="B962" t="n">
        <v>0</v>
      </c>
      <c r="C962" t="n">
        <v>0</v>
      </c>
      <c r="D962" t="n">
        <v>0</v>
      </c>
      <c r="E962" t="n">
        <v>0</v>
      </c>
      <c r="F962" t="n">
        <v>0</v>
      </c>
      <c r="G962" t="n">
        <v>0</v>
      </c>
      <c r="H962" t="n">
        <v>0</v>
      </c>
      <c r="I962" t="n">
        <v>0</v>
      </c>
      <c r="J962" t="n">
        <v>0</v>
      </c>
      <c r="K962" t="n">
        <v>0</v>
      </c>
      <c r="L962" t="n">
        <v>1</v>
      </c>
      <c r="M962" t="n">
        <v>0</v>
      </c>
      <c r="N962" t="n">
        <v>0</v>
      </c>
      <c r="O962" t="n">
        <v>0</v>
      </c>
      <c r="P962" t="n">
        <v>0</v>
      </c>
      <c r="Q962" t="n">
        <v>0</v>
      </c>
      <c r="R962" t="n">
        <v>0</v>
      </c>
      <c r="S962" t="n">
        <v>0</v>
      </c>
      <c r="T962" t="n">
        <v>0</v>
      </c>
      <c r="U962" t="n">
        <v>1</v>
      </c>
      <c r="V962" t="n">
        <v>0</v>
      </c>
      <c r="W962" t="n">
        <v>0</v>
      </c>
      <c r="X962" t="n">
        <v>0</v>
      </c>
      <c r="Y962" t="n">
        <v>0</v>
      </c>
      <c r="Z962" t="n">
        <v>0</v>
      </c>
      <c r="AA962" t="n">
        <v>0</v>
      </c>
      <c r="AB962" t="n">
        <v>0</v>
      </c>
      <c r="AC962" t="n">
        <v>0</v>
      </c>
      <c r="AD962" t="n">
        <v>1</v>
      </c>
      <c r="AE962" t="n">
        <v>0</v>
      </c>
      <c r="AF962" t="n">
        <v>1</v>
      </c>
      <c r="AG962" t="n">
        <v>0</v>
      </c>
      <c r="AH962" t="n">
        <v>1</v>
      </c>
      <c r="AI962" t="n">
        <v>0</v>
      </c>
      <c r="AJ962" t="n">
        <v>0</v>
      </c>
      <c r="AK962" t="n">
        <v>0</v>
      </c>
      <c r="AL962" t="n">
        <v>0</v>
      </c>
      <c r="AM962" t="n">
        <v>0</v>
      </c>
      <c r="AN962" t="n">
        <v>0</v>
      </c>
      <c r="AO962" t="n">
        <v>0</v>
      </c>
      <c r="AP962" t="n">
        <v>0</v>
      </c>
      <c r="AQ962" t="n">
        <v>1</v>
      </c>
      <c r="AR962" t="n">
        <v>0</v>
      </c>
      <c r="AS962" t="n">
        <v>0</v>
      </c>
      <c r="AT962" t="n">
        <v>0</v>
      </c>
      <c r="AU962" s="63" t="n">
        <v>43</v>
      </c>
      <c r="AV962" s="64">
        <f>IFERROR(INDEX($B962:$AT962,1,'번호선택_참고표'!$C$55),0)+IFERROR(INDEX($B962:$AT962,1,'번호선택_참고표'!$D$55),0)+IFERROR(INDEX($B962:$AT962,1,'번호선택_참고표'!$E$55),0)+IFERROR(INDEX($B962:$AT962,1,'번호선택_참고표'!$F$55),0)+IFERROR(INDEX($B962:$AT962,1,'번호선택_참고표'!$G$55),0)+IFERROR(INDEX($B962:$AT962,1,'번호선택_참고표'!$H$55),0)</f>
        <v/>
      </c>
      <c r="AW962" s="64">
        <f>IF(OR('번호선택_참고표'!$C$55=$AU962,'번호선택_참고표'!$D$55=$AU962,'번호선택_참고표'!$E$55=$AU962,'번호선택_참고표'!$F$55=$AU962,'번호선택_참고표'!$G$55=$AU962,'번호선택_참고표'!$H$55=$AU962),1,0)</f>
        <v/>
      </c>
      <c r="AX962" s="64">
        <f>IF(AV962=6,6,IF(AND(AV962=5,AW962=1),5,IF(AND(AV962=5,AW962=0),4,IF(AV962=4,3,IF(AV962=3,2,0)))))</f>
        <v/>
      </c>
      <c r="AY962" s="64">
        <f>IF(AV962=6,"1등",IF(AND(AV962=5,AW962=1),"2등",IF(AND(AV962=5,AW962=0),"3등",IF(AV962=4,"4등",IF(AV962=3,"5등","-")))))</f>
        <v/>
      </c>
      <c r="AZ962" s="64">
        <f>AV962*10000+AW962*1000+ROW()</f>
        <v/>
      </c>
      <c r="BB962" s="63" t="inlineStr">
        <is>
          <t>11 20 29 31 33 42</t>
        </is>
      </c>
    </row>
    <row r="963">
      <c r="A963" s="64" t="n">
        <v>962</v>
      </c>
      <c r="B963" t="n">
        <v>1</v>
      </c>
      <c r="C963" t="n">
        <v>0</v>
      </c>
      <c r="D963" t="n">
        <v>0</v>
      </c>
      <c r="E963" t="n">
        <v>0</v>
      </c>
      <c r="F963" t="n">
        <v>0</v>
      </c>
      <c r="G963" t="n">
        <v>0</v>
      </c>
      <c r="H963" t="n">
        <v>0</v>
      </c>
      <c r="I963" t="n">
        <v>0</v>
      </c>
      <c r="J963" t="n">
        <v>0</v>
      </c>
      <c r="K963" t="n">
        <v>0</v>
      </c>
      <c r="L963" t="n">
        <v>0</v>
      </c>
      <c r="M963" t="n">
        <v>0</v>
      </c>
      <c r="N963" t="n">
        <v>0</v>
      </c>
      <c r="O963" t="n">
        <v>0</v>
      </c>
      <c r="P963" t="n">
        <v>0</v>
      </c>
      <c r="Q963" t="n">
        <v>0</v>
      </c>
      <c r="R963" t="n">
        <v>0</v>
      </c>
      <c r="S963" t="n">
        <v>1</v>
      </c>
      <c r="T963" t="n">
        <v>0</v>
      </c>
      <c r="U963" t="n">
        <v>0</v>
      </c>
      <c r="V963" t="n">
        <v>0</v>
      </c>
      <c r="W963" t="n">
        <v>0</v>
      </c>
      <c r="X963" t="n">
        <v>0</v>
      </c>
      <c r="Y963" t="n">
        <v>0</v>
      </c>
      <c r="Z963" t="n">
        <v>0</v>
      </c>
      <c r="AA963" t="n">
        <v>0</v>
      </c>
      <c r="AB963" t="n">
        <v>0</v>
      </c>
      <c r="AC963" t="n">
        <v>1</v>
      </c>
      <c r="AD963" t="n">
        <v>0</v>
      </c>
      <c r="AE963" t="n">
        <v>0</v>
      </c>
      <c r="AF963" t="n">
        <v>1</v>
      </c>
      <c r="AG963" t="n">
        <v>0</v>
      </c>
      <c r="AH963" t="n">
        <v>0</v>
      </c>
      <c r="AI963" t="n">
        <v>1</v>
      </c>
      <c r="AJ963" t="n">
        <v>0</v>
      </c>
      <c r="AK963" t="n">
        <v>0</v>
      </c>
      <c r="AL963" t="n">
        <v>0</v>
      </c>
      <c r="AM963" t="n">
        <v>0</v>
      </c>
      <c r="AN963" t="n">
        <v>0</v>
      </c>
      <c r="AO963" t="n">
        <v>0</v>
      </c>
      <c r="AP963" t="n">
        <v>0</v>
      </c>
      <c r="AQ963" t="n">
        <v>0</v>
      </c>
      <c r="AR963" t="n">
        <v>1</v>
      </c>
      <c r="AS963" t="n">
        <v>0</v>
      </c>
      <c r="AT963" t="n">
        <v>0</v>
      </c>
      <c r="AU963" s="63" t="n">
        <v>40</v>
      </c>
      <c r="AV963" s="64">
        <f>IFERROR(INDEX($B963:$AT963,1,'번호선택_참고표'!$C$55),0)+IFERROR(INDEX($B963:$AT963,1,'번호선택_참고표'!$D$55),0)+IFERROR(INDEX($B963:$AT963,1,'번호선택_참고표'!$E$55),0)+IFERROR(INDEX($B963:$AT963,1,'번호선택_참고표'!$F$55),0)+IFERROR(INDEX($B963:$AT963,1,'번호선택_참고표'!$G$55),0)+IFERROR(INDEX($B963:$AT963,1,'번호선택_참고표'!$H$55),0)</f>
        <v/>
      </c>
      <c r="AW963" s="64">
        <f>IF(OR('번호선택_참고표'!$C$55=$AU963,'번호선택_참고표'!$D$55=$AU963,'번호선택_참고표'!$E$55=$AU963,'번호선택_참고표'!$F$55=$AU963,'번호선택_참고표'!$G$55=$AU963,'번호선택_참고표'!$H$55=$AU963),1,0)</f>
        <v/>
      </c>
      <c r="AX963" s="64">
        <f>IF(AV963=6,6,IF(AND(AV963=5,AW963=1),5,IF(AND(AV963=5,AW963=0),4,IF(AV963=4,3,IF(AV963=3,2,0)))))</f>
        <v/>
      </c>
      <c r="AY963" s="64">
        <f>IF(AV963=6,"1등",IF(AND(AV963=5,AW963=1),"2등",IF(AND(AV963=5,AW963=0),"3등",IF(AV963=4,"4등",IF(AV963=3,"5등","-")))))</f>
        <v/>
      </c>
      <c r="AZ963" s="64">
        <f>AV963*10000+AW963*1000+ROW()</f>
        <v/>
      </c>
      <c r="BB963" s="63" t="inlineStr">
        <is>
          <t>1 18 28 31 34 43</t>
        </is>
      </c>
    </row>
    <row r="964">
      <c r="A964" s="64" t="n">
        <v>963</v>
      </c>
      <c r="B964" t="n">
        <v>0</v>
      </c>
      <c r="C964" t="n">
        <v>0</v>
      </c>
      <c r="D964" t="n">
        <v>0</v>
      </c>
      <c r="E964" t="n">
        <v>0</v>
      </c>
      <c r="F964" t="n">
        <v>0</v>
      </c>
      <c r="G964" t="n">
        <v>1</v>
      </c>
      <c r="H964" t="n">
        <v>0</v>
      </c>
      <c r="I964" t="n">
        <v>0</v>
      </c>
      <c r="J964" t="n">
        <v>0</v>
      </c>
      <c r="K964" t="n">
        <v>0</v>
      </c>
      <c r="L964" t="n">
        <v>0</v>
      </c>
      <c r="M964" t="n">
        <v>1</v>
      </c>
      <c r="N964" t="n">
        <v>0</v>
      </c>
      <c r="O964" t="n">
        <v>0</v>
      </c>
      <c r="P964" t="n">
        <v>0</v>
      </c>
      <c r="Q964" t="n">
        <v>0</v>
      </c>
      <c r="R964" t="n">
        <v>0</v>
      </c>
      <c r="S964" t="n">
        <v>0</v>
      </c>
      <c r="T964" t="n">
        <v>1</v>
      </c>
      <c r="U964" t="n">
        <v>0</v>
      </c>
      <c r="V964" t="n">
        <v>0</v>
      </c>
      <c r="W964" t="n">
        <v>0</v>
      </c>
      <c r="X964" t="n">
        <v>1</v>
      </c>
      <c r="Y964" t="n">
        <v>0</v>
      </c>
      <c r="Z964" t="n">
        <v>0</v>
      </c>
      <c r="AA964" t="n">
        <v>0</v>
      </c>
      <c r="AB964" t="n">
        <v>0</v>
      </c>
      <c r="AC964" t="n">
        <v>0</v>
      </c>
      <c r="AD964" t="n">
        <v>0</v>
      </c>
      <c r="AE964" t="n">
        <v>0</v>
      </c>
      <c r="AF964" t="n">
        <v>0</v>
      </c>
      <c r="AG964" t="n">
        <v>0</v>
      </c>
      <c r="AH964" t="n">
        <v>0</v>
      </c>
      <c r="AI964" t="n">
        <v>1</v>
      </c>
      <c r="AJ964" t="n">
        <v>0</v>
      </c>
      <c r="AK964" t="n">
        <v>0</v>
      </c>
      <c r="AL964" t="n">
        <v>0</v>
      </c>
      <c r="AM964" t="n">
        <v>0</v>
      </c>
      <c r="AN964" t="n">
        <v>0</v>
      </c>
      <c r="AO964" t="n">
        <v>0</v>
      </c>
      <c r="AP964" t="n">
        <v>0</v>
      </c>
      <c r="AQ964" t="n">
        <v>1</v>
      </c>
      <c r="AR964" t="n">
        <v>0</v>
      </c>
      <c r="AS964" t="n">
        <v>0</v>
      </c>
      <c r="AT964" t="n">
        <v>0</v>
      </c>
      <c r="AU964" s="63" t="n">
        <v>35</v>
      </c>
      <c r="AV964" s="64">
        <f>IFERROR(INDEX($B964:$AT964,1,'번호선택_참고표'!$C$55),0)+IFERROR(INDEX($B964:$AT964,1,'번호선택_참고표'!$D$55),0)+IFERROR(INDEX($B964:$AT964,1,'번호선택_참고표'!$E$55),0)+IFERROR(INDEX($B964:$AT964,1,'번호선택_참고표'!$F$55),0)+IFERROR(INDEX($B964:$AT964,1,'번호선택_참고표'!$G$55),0)+IFERROR(INDEX($B964:$AT964,1,'번호선택_참고표'!$H$55),0)</f>
        <v/>
      </c>
      <c r="AW964" s="64">
        <f>IF(OR('번호선택_참고표'!$C$55=$AU964,'번호선택_참고표'!$D$55=$AU964,'번호선택_참고표'!$E$55=$AU964,'번호선택_참고표'!$F$55=$AU964,'번호선택_참고표'!$G$55=$AU964,'번호선택_참고표'!$H$55=$AU964),1,0)</f>
        <v/>
      </c>
      <c r="AX964" s="64">
        <f>IF(AV964=6,6,IF(AND(AV964=5,AW964=1),5,IF(AND(AV964=5,AW964=0),4,IF(AV964=4,3,IF(AV964=3,2,0)))))</f>
        <v/>
      </c>
      <c r="AY964" s="64">
        <f>IF(AV964=6,"1등",IF(AND(AV964=5,AW964=1),"2등",IF(AND(AV964=5,AW964=0),"3등",IF(AV964=4,"4등",IF(AV964=3,"5등","-")))))</f>
        <v/>
      </c>
      <c r="AZ964" s="64">
        <f>AV964*10000+AW964*1000+ROW()</f>
        <v/>
      </c>
      <c r="BB964" s="63" t="inlineStr">
        <is>
          <t>6 12 19 23 34 42</t>
        </is>
      </c>
    </row>
    <row r="965">
      <c r="A965" s="64" t="n">
        <v>964</v>
      </c>
      <c r="B965" t="n">
        <v>0</v>
      </c>
      <c r="C965" t="n">
        <v>0</v>
      </c>
      <c r="D965" t="n">
        <v>0</v>
      </c>
      <c r="E965" t="n">
        <v>0</v>
      </c>
      <c r="F965" t="n">
        <v>0</v>
      </c>
      <c r="G965" t="n">
        <v>1</v>
      </c>
      <c r="H965" t="n">
        <v>0</v>
      </c>
      <c r="I965" t="n">
        <v>0</v>
      </c>
      <c r="J965" t="n">
        <v>0</v>
      </c>
      <c r="K965" t="n">
        <v>0</v>
      </c>
      <c r="L965" t="n">
        <v>0</v>
      </c>
      <c r="M965" t="n">
        <v>0</v>
      </c>
      <c r="N965" t="n">
        <v>0</v>
      </c>
      <c r="O965" t="n">
        <v>0</v>
      </c>
      <c r="P965" t="n">
        <v>0</v>
      </c>
      <c r="Q965" t="n">
        <v>0</v>
      </c>
      <c r="R965" t="n">
        <v>0</v>
      </c>
      <c r="S965" t="n">
        <v>0</v>
      </c>
      <c r="T965" t="n">
        <v>0</v>
      </c>
      <c r="U965" t="n">
        <v>0</v>
      </c>
      <c r="V965" t="n">
        <v>1</v>
      </c>
      <c r="W965" t="n">
        <v>0</v>
      </c>
      <c r="X965" t="n">
        <v>0</v>
      </c>
      <c r="Y965" t="n">
        <v>0</v>
      </c>
      <c r="Z965" t="n">
        <v>0</v>
      </c>
      <c r="AA965" t="n">
        <v>0</v>
      </c>
      <c r="AB965" t="n">
        <v>0</v>
      </c>
      <c r="AC965" t="n">
        <v>0</v>
      </c>
      <c r="AD965" t="n">
        <v>0</v>
      </c>
      <c r="AE965" t="n">
        <v>0</v>
      </c>
      <c r="AF965" t="n">
        <v>0</v>
      </c>
      <c r="AG965" t="n">
        <v>0</v>
      </c>
      <c r="AH965" t="n">
        <v>0</v>
      </c>
      <c r="AI965" t="n">
        <v>0</v>
      </c>
      <c r="AJ965" t="n">
        <v>0</v>
      </c>
      <c r="AK965" t="n">
        <v>1</v>
      </c>
      <c r="AL965" t="n">
        <v>0</v>
      </c>
      <c r="AM965" t="n">
        <v>1</v>
      </c>
      <c r="AN965" t="n">
        <v>1</v>
      </c>
      <c r="AO965" t="n">
        <v>0</v>
      </c>
      <c r="AP965" t="n">
        <v>0</v>
      </c>
      <c r="AQ965" t="n">
        <v>0</v>
      </c>
      <c r="AR965" t="n">
        <v>1</v>
      </c>
      <c r="AS965" t="n">
        <v>0</v>
      </c>
      <c r="AT965" t="n">
        <v>0</v>
      </c>
      <c r="AU965" s="63" t="n">
        <v>30</v>
      </c>
      <c r="AV965" s="64">
        <f>IFERROR(INDEX($B965:$AT965,1,'번호선택_참고표'!$C$55),0)+IFERROR(INDEX($B965:$AT965,1,'번호선택_참고표'!$D$55),0)+IFERROR(INDEX($B965:$AT965,1,'번호선택_참고표'!$E$55),0)+IFERROR(INDEX($B965:$AT965,1,'번호선택_참고표'!$F$55),0)+IFERROR(INDEX($B965:$AT965,1,'번호선택_참고표'!$G$55),0)+IFERROR(INDEX($B965:$AT965,1,'번호선택_참고표'!$H$55),0)</f>
        <v/>
      </c>
      <c r="AW965" s="64">
        <f>IF(OR('번호선택_참고표'!$C$55=$AU965,'번호선택_참고표'!$D$55=$AU965,'번호선택_참고표'!$E$55=$AU965,'번호선택_참고표'!$F$55=$AU965,'번호선택_참고표'!$G$55=$AU965,'번호선택_참고표'!$H$55=$AU965),1,0)</f>
        <v/>
      </c>
      <c r="AX965" s="64">
        <f>IF(AV965=6,6,IF(AND(AV965=5,AW965=1),5,IF(AND(AV965=5,AW965=0),4,IF(AV965=4,3,IF(AV965=3,2,0)))))</f>
        <v/>
      </c>
      <c r="AY965" s="64">
        <f>IF(AV965=6,"1등",IF(AND(AV965=5,AW965=1),"2등",IF(AND(AV965=5,AW965=0),"3등",IF(AV965=4,"4등",IF(AV965=3,"5등","-")))))</f>
        <v/>
      </c>
      <c r="AZ965" s="64">
        <f>AV965*10000+AW965*1000+ROW()</f>
        <v/>
      </c>
      <c r="BB965" s="63" t="inlineStr">
        <is>
          <t>6 21 36 38 39 43</t>
        </is>
      </c>
    </row>
    <row r="966">
      <c r="A966" s="64" t="n">
        <v>965</v>
      </c>
      <c r="B966" t="n">
        <v>0</v>
      </c>
      <c r="C966" t="n">
        <v>1</v>
      </c>
      <c r="D966" t="n">
        <v>0</v>
      </c>
      <c r="E966" t="n">
        <v>0</v>
      </c>
      <c r="F966" t="n">
        <v>0</v>
      </c>
      <c r="G966" t="n">
        <v>0</v>
      </c>
      <c r="H966" t="n">
        <v>0</v>
      </c>
      <c r="I966" t="n">
        <v>0</v>
      </c>
      <c r="J966" t="n">
        <v>0</v>
      </c>
      <c r="K966" t="n">
        <v>0</v>
      </c>
      <c r="L966" t="n">
        <v>0</v>
      </c>
      <c r="M966" t="n">
        <v>0</v>
      </c>
      <c r="N966" t="n">
        <v>1</v>
      </c>
      <c r="O966" t="n">
        <v>0</v>
      </c>
      <c r="P966" t="n">
        <v>0</v>
      </c>
      <c r="Q966" t="n">
        <v>0</v>
      </c>
      <c r="R966" t="n">
        <v>0</v>
      </c>
      <c r="S966" t="n">
        <v>0</v>
      </c>
      <c r="T966" t="n">
        <v>0</v>
      </c>
      <c r="U966" t="n">
        <v>0</v>
      </c>
      <c r="V966" t="n">
        <v>0</v>
      </c>
      <c r="W966" t="n">
        <v>0</v>
      </c>
      <c r="X966" t="n">
        <v>0</v>
      </c>
      <c r="Y966" t="n">
        <v>0</v>
      </c>
      <c r="Z966" t="n">
        <v>1</v>
      </c>
      <c r="AA966" t="n">
        <v>0</v>
      </c>
      <c r="AB966" t="n">
        <v>0</v>
      </c>
      <c r="AC966" t="n">
        <v>1</v>
      </c>
      <c r="AD966" t="n">
        <v>1</v>
      </c>
      <c r="AE966" t="n">
        <v>0</v>
      </c>
      <c r="AF966" t="n">
        <v>0</v>
      </c>
      <c r="AG966" t="n">
        <v>0</v>
      </c>
      <c r="AH966" t="n">
        <v>0</v>
      </c>
      <c r="AI966" t="n">
        <v>0</v>
      </c>
      <c r="AJ966" t="n">
        <v>0</v>
      </c>
      <c r="AK966" t="n">
        <v>1</v>
      </c>
      <c r="AL966" t="n">
        <v>0</v>
      </c>
      <c r="AM966" t="n">
        <v>0</v>
      </c>
      <c r="AN966" t="n">
        <v>0</v>
      </c>
      <c r="AO966" t="n">
        <v>0</v>
      </c>
      <c r="AP966" t="n">
        <v>0</v>
      </c>
      <c r="AQ966" t="n">
        <v>0</v>
      </c>
      <c r="AR966" t="n">
        <v>0</v>
      </c>
      <c r="AS966" t="n">
        <v>0</v>
      </c>
      <c r="AT966" t="n">
        <v>0</v>
      </c>
      <c r="AU966" s="63" t="n">
        <v>34</v>
      </c>
      <c r="AV966" s="64">
        <f>IFERROR(INDEX($B966:$AT966,1,'번호선택_참고표'!$C$55),0)+IFERROR(INDEX($B966:$AT966,1,'번호선택_참고표'!$D$55),0)+IFERROR(INDEX($B966:$AT966,1,'번호선택_참고표'!$E$55),0)+IFERROR(INDEX($B966:$AT966,1,'번호선택_참고표'!$F$55),0)+IFERROR(INDEX($B966:$AT966,1,'번호선택_참고표'!$G$55),0)+IFERROR(INDEX($B966:$AT966,1,'번호선택_참고표'!$H$55),0)</f>
        <v/>
      </c>
      <c r="AW966" s="64">
        <f>IF(OR('번호선택_참고표'!$C$55=$AU966,'번호선택_참고표'!$D$55=$AU966,'번호선택_참고표'!$E$55=$AU966,'번호선택_참고표'!$F$55=$AU966,'번호선택_참고표'!$G$55=$AU966,'번호선택_참고표'!$H$55=$AU966),1,0)</f>
        <v/>
      </c>
      <c r="AX966" s="64">
        <f>IF(AV966=6,6,IF(AND(AV966=5,AW966=1),5,IF(AND(AV966=5,AW966=0),4,IF(AV966=4,3,IF(AV966=3,2,0)))))</f>
        <v/>
      </c>
      <c r="AY966" s="64">
        <f>IF(AV966=6,"1등",IF(AND(AV966=5,AW966=1),"2등",IF(AND(AV966=5,AW966=0),"3등",IF(AV966=4,"4등",IF(AV966=3,"5등","-")))))</f>
        <v/>
      </c>
      <c r="AZ966" s="64">
        <f>AV966*10000+AW966*1000+ROW()</f>
        <v/>
      </c>
      <c r="BB966" s="63" t="inlineStr">
        <is>
          <t>2 13 25 28 29 36</t>
        </is>
      </c>
    </row>
    <row r="967">
      <c r="A967" s="64" t="n">
        <v>966</v>
      </c>
      <c r="B967" t="n">
        <v>1</v>
      </c>
      <c r="C967" t="n">
        <v>0</v>
      </c>
      <c r="D967" t="n">
        <v>0</v>
      </c>
      <c r="E967" t="n">
        <v>0</v>
      </c>
      <c r="F967" t="n">
        <v>0</v>
      </c>
      <c r="G967" t="n">
        <v>0</v>
      </c>
      <c r="H967" t="n">
        <v>0</v>
      </c>
      <c r="I967" t="n">
        <v>0</v>
      </c>
      <c r="J967" t="n">
        <v>0</v>
      </c>
      <c r="K967" t="n">
        <v>0</v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 t="n">
        <v>0</v>
      </c>
      <c r="U967" t="n">
        <v>0</v>
      </c>
      <c r="V967" t="n">
        <v>1</v>
      </c>
      <c r="W967" t="n">
        <v>0</v>
      </c>
      <c r="X967" t="n">
        <v>0</v>
      </c>
      <c r="Y967" t="n">
        <v>0</v>
      </c>
      <c r="Z967" t="n">
        <v>1</v>
      </c>
      <c r="AA967" t="n">
        <v>0</v>
      </c>
      <c r="AB967" t="n">
        <v>0</v>
      </c>
      <c r="AC967" t="n">
        <v>0</v>
      </c>
      <c r="AD967" t="n">
        <v>1</v>
      </c>
      <c r="AE967" t="n">
        <v>0</v>
      </c>
      <c r="AF967" t="n">
        <v>0</v>
      </c>
      <c r="AG967" t="n">
        <v>0</v>
      </c>
      <c r="AH967" t="n">
        <v>0</v>
      </c>
      <c r="AI967" t="n">
        <v>1</v>
      </c>
      <c r="AJ967" t="n">
        <v>0</v>
      </c>
      <c r="AK967" t="n">
        <v>0</v>
      </c>
      <c r="AL967" t="n">
        <v>1</v>
      </c>
      <c r="AM967" t="n">
        <v>0</v>
      </c>
      <c r="AN967" t="n">
        <v>0</v>
      </c>
      <c r="AO967" t="n">
        <v>0</v>
      </c>
      <c r="AP967" t="n">
        <v>0</v>
      </c>
      <c r="AQ967" t="n">
        <v>0</v>
      </c>
      <c r="AR967" t="n">
        <v>0</v>
      </c>
      <c r="AS967" t="n">
        <v>0</v>
      </c>
      <c r="AT967" t="n">
        <v>0</v>
      </c>
      <c r="AU967" s="63" t="n">
        <v>36</v>
      </c>
      <c r="AV967" s="64">
        <f>IFERROR(INDEX($B967:$AT967,1,'번호선택_참고표'!$C$55),0)+IFERROR(INDEX($B967:$AT967,1,'번호선택_참고표'!$D$55),0)+IFERROR(INDEX($B967:$AT967,1,'번호선택_참고표'!$E$55),0)+IFERROR(INDEX($B967:$AT967,1,'번호선택_참고표'!$F$55),0)+IFERROR(INDEX($B967:$AT967,1,'번호선택_참고표'!$G$55),0)+IFERROR(INDEX($B967:$AT967,1,'번호선택_참고표'!$H$55),0)</f>
        <v/>
      </c>
      <c r="AW967" s="64">
        <f>IF(OR('번호선택_참고표'!$C$55=$AU967,'번호선택_참고표'!$D$55=$AU967,'번호선택_참고표'!$E$55=$AU967,'번호선택_참고표'!$F$55=$AU967,'번호선택_참고표'!$G$55=$AU967,'번호선택_참고표'!$H$55=$AU967),1,0)</f>
        <v/>
      </c>
      <c r="AX967" s="64">
        <f>IF(AV967=6,6,IF(AND(AV967=5,AW967=1),5,IF(AND(AV967=5,AW967=0),4,IF(AV967=4,3,IF(AV967=3,2,0)))))</f>
        <v/>
      </c>
      <c r="AY967" s="64">
        <f>IF(AV967=6,"1등",IF(AND(AV967=5,AW967=1),"2등",IF(AND(AV967=5,AW967=0),"3등",IF(AV967=4,"4등",IF(AV967=3,"5등","-")))))</f>
        <v/>
      </c>
      <c r="AZ967" s="64">
        <f>AV967*10000+AW967*1000+ROW()</f>
        <v/>
      </c>
      <c r="BB967" s="63" t="inlineStr">
        <is>
          <t>1 21 25 29 34 37</t>
        </is>
      </c>
    </row>
    <row r="968">
      <c r="A968" s="64" t="n">
        <v>967</v>
      </c>
      <c r="B968" t="n">
        <v>1</v>
      </c>
      <c r="C968" t="n">
        <v>0</v>
      </c>
      <c r="D968" t="n">
        <v>0</v>
      </c>
      <c r="E968" t="n">
        <v>0</v>
      </c>
      <c r="F968" t="n">
        <v>0</v>
      </c>
      <c r="G968" t="n">
        <v>1</v>
      </c>
      <c r="H968" t="n">
        <v>0</v>
      </c>
      <c r="I968" t="n">
        <v>0</v>
      </c>
      <c r="J968" t="n">
        <v>0</v>
      </c>
      <c r="K968" t="n">
        <v>0</v>
      </c>
      <c r="L968" t="n">
        <v>0</v>
      </c>
      <c r="M968" t="n">
        <v>0</v>
      </c>
      <c r="N968" t="n">
        <v>1</v>
      </c>
      <c r="O968" t="n">
        <v>0</v>
      </c>
      <c r="P968" t="n">
        <v>0</v>
      </c>
      <c r="Q968" t="n">
        <v>0</v>
      </c>
      <c r="R968" t="n">
        <v>0</v>
      </c>
      <c r="S968" t="n">
        <v>0</v>
      </c>
      <c r="T968" t="n">
        <v>0</v>
      </c>
      <c r="U968" t="n">
        <v>0</v>
      </c>
      <c r="V968" t="n">
        <v>0</v>
      </c>
      <c r="W968" t="n">
        <v>0</v>
      </c>
      <c r="X968" t="n">
        <v>0</v>
      </c>
      <c r="Y968" t="n">
        <v>0</v>
      </c>
      <c r="Z968" t="n">
        <v>0</v>
      </c>
      <c r="AA968" t="n">
        <v>0</v>
      </c>
      <c r="AB968" t="n">
        <v>0</v>
      </c>
      <c r="AC968" t="n">
        <v>0</v>
      </c>
      <c r="AD968" t="n">
        <v>0</v>
      </c>
      <c r="AE968" t="n">
        <v>0</v>
      </c>
      <c r="AF968" t="n">
        <v>0</v>
      </c>
      <c r="AG968" t="n">
        <v>0</v>
      </c>
      <c r="AH968" t="n">
        <v>0</v>
      </c>
      <c r="AI968" t="n">
        <v>0</v>
      </c>
      <c r="AJ968" t="n">
        <v>0</v>
      </c>
      <c r="AK968" t="n">
        <v>0</v>
      </c>
      <c r="AL968" t="n">
        <v>1</v>
      </c>
      <c r="AM968" t="n">
        <v>1</v>
      </c>
      <c r="AN968" t="n">
        <v>0</v>
      </c>
      <c r="AO968" t="n">
        <v>1</v>
      </c>
      <c r="AP968" t="n">
        <v>0</v>
      </c>
      <c r="AQ968" t="n">
        <v>0</v>
      </c>
      <c r="AR968" t="n">
        <v>0</v>
      </c>
      <c r="AS968" t="n">
        <v>0</v>
      </c>
      <c r="AT968" t="n">
        <v>0</v>
      </c>
      <c r="AU968" s="63" t="n">
        <v>9</v>
      </c>
      <c r="AV968" s="64">
        <f>IFERROR(INDEX($B968:$AT968,1,'번호선택_참고표'!$C$55),0)+IFERROR(INDEX($B968:$AT968,1,'번호선택_참고표'!$D$55),0)+IFERROR(INDEX($B968:$AT968,1,'번호선택_참고표'!$E$55),0)+IFERROR(INDEX($B968:$AT968,1,'번호선택_참고표'!$F$55),0)+IFERROR(INDEX($B968:$AT968,1,'번호선택_참고표'!$G$55),0)+IFERROR(INDEX($B968:$AT968,1,'번호선택_참고표'!$H$55),0)</f>
        <v/>
      </c>
      <c r="AW968" s="64">
        <f>IF(OR('번호선택_참고표'!$C$55=$AU968,'번호선택_참고표'!$D$55=$AU968,'번호선택_참고표'!$E$55=$AU968,'번호선택_참고표'!$F$55=$AU968,'번호선택_참고표'!$G$55=$AU968,'번호선택_참고표'!$H$55=$AU968),1,0)</f>
        <v/>
      </c>
      <c r="AX968" s="64">
        <f>IF(AV968=6,6,IF(AND(AV968=5,AW968=1),5,IF(AND(AV968=5,AW968=0),4,IF(AV968=4,3,IF(AV968=3,2,0)))))</f>
        <v/>
      </c>
      <c r="AY968" s="64">
        <f>IF(AV968=6,"1등",IF(AND(AV968=5,AW968=1),"2등",IF(AND(AV968=5,AW968=0),"3등",IF(AV968=4,"4등",IF(AV968=3,"5등","-")))))</f>
        <v/>
      </c>
      <c r="AZ968" s="64">
        <f>AV968*10000+AW968*1000+ROW()</f>
        <v/>
      </c>
      <c r="BB968" s="63" t="inlineStr">
        <is>
          <t>1 6 13 37 38 40</t>
        </is>
      </c>
    </row>
    <row r="969">
      <c r="A969" s="64" t="n">
        <v>968</v>
      </c>
      <c r="B969" t="n">
        <v>0</v>
      </c>
      <c r="C969" t="n">
        <v>1</v>
      </c>
      <c r="D969" t="n">
        <v>0</v>
      </c>
      <c r="E969" t="n">
        <v>0</v>
      </c>
      <c r="F969" t="n">
        <v>1</v>
      </c>
      <c r="G969" t="n">
        <v>0</v>
      </c>
      <c r="H969" t="n">
        <v>0</v>
      </c>
      <c r="I969" t="n">
        <v>0</v>
      </c>
      <c r="J969" t="n">
        <v>0</v>
      </c>
      <c r="K969" t="n">
        <v>0</v>
      </c>
      <c r="L969" t="n">
        <v>0</v>
      </c>
      <c r="M969" t="n">
        <v>1</v>
      </c>
      <c r="N969" t="n">
        <v>0</v>
      </c>
      <c r="O969" t="n">
        <v>1</v>
      </c>
      <c r="P969" t="n">
        <v>0</v>
      </c>
      <c r="Q969" t="n">
        <v>0</v>
      </c>
      <c r="R969" t="n">
        <v>0</v>
      </c>
      <c r="S969" t="n">
        <v>0</v>
      </c>
      <c r="T969" t="n">
        <v>0</v>
      </c>
      <c r="U969" t="n">
        <v>0</v>
      </c>
      <c r="V969" t="n">
        <v>0</v>
      </c>
      <c r="W969" t="n">
        <v>0</v>
      </c>
      <c r="X969" t="n">
        <v>0</v>
      </c>
      <c r="Y969" t="n">
        <v>1</v>
      </c>
      <c r="Z969" t="n">
        <v>0</v>
      </c>
      <c r="AA969" t="n">
        <v>0</v>
      </c>
      <c r="AB969" t="n">
        <v>0</v>
      </c>
      <c r="AC969" t="n">
        <v>0</v>
      </c>
      <c r="AD969" t="n">
        <v>0</v>
      </c>
      <c r="AE969" t="n">
        <v>0</v>
      </c>
      <c r="AF969" t="n">
        <v>0</v>
      </c>
      <c r="AG969" t="n">
        <v>0</v>
      </c>
      <c r="AH969" t="n">
        <v>0</v>
      </c>
      <c r="AI969" t="n">
        <v>0</v>
      </c>
      <c r="AJ969" t="n">
        <v>0</v>
      </c>
      <c r="AK969" t="n">
        <v>0</v>
      </c>
      <c r="AL969" t="n">
        <v>0</v>
      </c>
      <c r="AM969" t="n">
        <v>0</v>
      </c>
      <c r="AN969" t="n">
        <v>1</v>
      </c>
      <c r="AO969" t="n">
        <v>0</v>
      </c>
      <c r="AP969" t="n">
        <v>0</v>
      </c>
      <c r="AQ969" t="n">
        <v>0</v>
      </c>
      <c r="AR969" t="n">
        <v>0</v>
      </c>
      <c r="AS969" t="n">
        <v>0</v>
      </c>
      <c r="AT969" t="n">
        <v>0</v>
      </c>
      <c r="AU969" s="63" t="n">
        <v>33</v>
      </c>
      <c r="AV969" s="64">
        <f>IFERROR(INDEX($B969:$AT969,1,'번호선택_참고표'!$C$55),0)+IFERROR(INDEX($B969:$AT969,1,'번호선택_참고표'!$D$55),0)+IFERROR(INDEX($B969:$AT969,1,'번호선택_참고표'!$E$55),0)+IFERROR(INDEX($B969:$AT969,1,'번호선택_참고표'!$F$55),0)+IFERROR(INDEX($B969:$AT969,1,'번호선택_참고표'!$G$55),0)+IFERROR(INDEX($B969:$AT969,1,'번호선택_참고표'!$H$55),0)</f>
        <v/>
      </c>
      <c r="AW969" s="64">
        <f>IF(OR('번호선택_참고표'!$C$55=$AU969,'번호선택_참고표'!$D$55=$AU969,'번호선택_참고표'!$E$55=$AU969,'번호선택_참고표'!$F$55=$AU969,'번호선택_참고표'!$G$55=$AU969,'번호선택_참고표'!$H$55=$AU969),1,0)</f>
        <v/>
      </c>
      <c r="AX969" s="64">
        <f>IF(AV969=6,6,IF(AND(AV969=5,AW969=1),5,IF(AND(AV969=5,AW969=0),4,IF(AV969=4,3,IF(AV969=3,2,0)))))</f>
        <v/>
      </c>
      <c r="AY969" s="64">
        <f>IF(AV969=6,"1등",IF(AND(AV969=5,AW969=1),"2등",IF(AND(AV969=5,AW969=0),"3등",IF(AV969=4,"4등",IF(AV969=3,"5등","-")))))</f>
        <v/>
      </c>
      <c r="AZ969" s="64">
        <f>AV969*10000+AW969*1000+ROW()</f>
        <v/>
      </c>
      <c r="BB969" s="63" t="inlineStr">
        <is>
          <t>2 5 12 14 24 39</t>
        </is>
      </c>
    </row>
    <row r="970">
      <c r="A970" s="64" t="n">
        <v>969</v>
      </c>
      <c r="B970" t="n">
        <v>0</v>
      </c>
      <c r="C970" t="n">
        <v>0</v>
      </c>
      <c r="D970" t="n">
        <v>1</v>
      </c>
      <c r="E970" t="n">
        <v>0</v>
      </c>
      <c r="F970" t="n">
        <v>0</v>
      </c>
      <c r="G970" t="n">
        <v>0</v>
      </c>
      <c r="H970" t="n">
        <v>0</v>
      </c>
      <c r="I970" t="n">
        <v>0</v>
      </c>
      <c r="J970" t="n">
        <v>1</v>
      </c>
      <c r="K970" t="n">
        <v>1</v>
      </c>
      <c r="L970" t="n">
        <v>0</v>
      </c>
      <c r="M970" t="n">
        <v>0</v>
      </c>
      <c r="N970" t="n">
        <v>0</v>
      </c>
      <c r="O970" t="n">
        <v>0</v>
      </c>
      <c r="P970" t="n">
        <v>0</v>
      </c>
      <c r="Q970" t="n">
        <v>0</v>
      </c>
      <c r="R970" t="n">
        <v>0</v>
      </c>
      <c r="S970" t="n">
        <v>0</v>
      </c>
      <c r="T970" t="n">
        <v>0</v>
      </c>
      <c r="U970" t="n">
        <v>0</v>
      </c>
      <c r="V970" t="n">
        <v>0</v>
      </c>
      <c r="W970" t="n">
        <v>0</v>
      </c>
      <c r="X970" t="n">
        <v>0</v>
      </c>
      <c r="Y970" t="n">
        <v>0</v>
      </c>
      <c r="Z970" t="n">
        <v>0</v>
      </c>
      <c r="AA970" t="n">
        <v>0</v>
      </c>
      <c r="AB970" t="n">
        <v>0</v>
      </c>
      <c r="AC970" t="n">
        <v>0</v>
      </c>
      <c r="AD970" t="n">
        <v>1</v>
      </c>
      <c r="AE970" t="n">
        <v>0</v>
      </c>
      <c r="AF970" t="n">
        <v>0</v>
      </c>
      <c r="AG970" t="n">
        <v>0</v>
      </c>
      <c r="AH970" t="n">
        <v>0</v>
      </c>
      <c r="AI970" t="n">
        <v>0</v>
      </c>
      <c r="AJ970" t="n">
        <v>0</v>
      </c>
      <c r="AK970" t="n">
        <v>0</v>
      </c>
      <c r="AL970" t="n">
        <v>0</v>
      </c>
      <c r="AM970" t="n">
        <v>0</v>
      </c>
      <c r="AN970" t="n">
        <v>0</v>
      </c>
      <c r="AO970" t="n">
        <v>1</v>
      </c>
      <c r="AP970" t="n">
        <v>0</v>
      </c>
      <c r="AQ970" t="n">
        <v>0</v>
      </c>
      <c r="AR970" t="n">
        <v>0</v>
      </c>
      <c r="AS970" t="n">
        <v>0</v>
      </c>
      <c r="AT970" t="n">
        <v>1</v>
      </c>
      <c r="AU970" s="63" t="n">
        <v>7</v>
      </c>
      <c r="AV970" s="64">
        <f>IFERROR(INDEX($B970:$AT970,1,'번호선택_참고표'!$C$55),0)+IFERROR(INDEX($B970:$AT970,1,'번호선택_참고표'!$D$55),0)+IFERROR(INDEX($B970:$AT970,1,'번호선택_참고표'!$E$55),0)+IFERROR(INDEX($B970:$AT970,1,'번호선택_참고표'!$F$55),0)+IFERROR(INDEX($B970:$AT970,1,'번호선택_참고표'!$G$55),0)+IFERROR(INDEX($B970:$AT970,1,'번호선택_참고표'!$H$55),0)</f>
        <v/>
      </c>
      <c r="AW970" s="64">
        <f>IF(OR('번호선택_참고표'!$C$55=$AU970,'번호선택_참고표'!$D$55=$AU970,'번호선택_참고표'!$E$55=$AU970,'번호선택_참고표'!$F$55=$AU970,'번호선택_참고표'!$G$55=$AU970,'번호선택_참고표'!$H$55=$AU970),1,0)</f>
        <v/>
      </c>
      <c r="AX970" s="64">
        <f>IF(AV970=6,6,IF(AND(AV970=5,AW970=1),5,IF(AND(AV970=5,AW970=0),4,IF(AV970=4,3,IF(AV970=3,2,0)))))</f>
        <v/>
      </c>
      <c r="AY970" s="64">
        <f>IF(AV970=6,"1등",IF(AND(AV970=5,AW970=1),"2등",IF(AND(AV970=5,AW970=0),"3등",IF(AV970=4,"4등",IF(AV970=3,"5등","-")))))</f>
        <v/>
      </c>
      <c r="AZ970" s="64">
        <f>AV970*10000+AW970*1000+ROW()</f>
        <v/>
      </c>
      <c r="BB970" s="63" t="inlineStr">
        <is>
          <t>3 9 10 29 40 45</t>
        </is>
      </c>
    </row>
    <row r="971">
      <c r="A971" s="64" t="n">
        <v>970</v>
      </c>
      <c r="B971" t="n">
        <v>0</v>
      </c>
      <c r="C971" t="n">
        <v>0</v>
      </c>
      <c r="D971" t="n">
        <v>0</v>
      </c>
      <c r="E971" t="n">
        <v>0</v>
      </c>
      <c r="F971" t="n">
        <v>0</v>
      </c>
      <c r="G971" t="n">
        <v>0</v>
      </c>
      <c r="H971" t="n">
        <v>0</v>
      </c>
      <c r="I971" t="n">
        <v>0</v>
      </c>
      <c r="J971" t="n">
        <v>1</v>
      </c>
      <c r="K971" t="n">
        <v>0</v>
      </c>
      <c r="L971" t="n">
        <v>1</v>
      </c>
      <c r="M971" t="n">
        <v>0</v>
      </c>
      <c r="N971" t="n">
        <v>0</v>
      </c>
      <c r="O971" t="n">
        <v>0</v>
      </c>
      <c r="P971" t="n">
        <v>0</v>
      </c>
      <c r="Q971" t="n">
        <v>1</v>
      </c>
      <c r="R971" t="n">
        <v>0</v>
      </c>
      <c r="S971" t="n">
        <v>0</v>
      </c>
      <c r="T971" t="n">
        <v>0</v>
      </c>
      <c r="U971" t="n">
        <v>0</v>
      </c>
      <c r="V971" t="n">
        <v>1</v>
      </c>
      <c r="W971" t="n">
        <v>0</v>
      </c>
      <c r="X971" t="n">
        <v>0</v>
      </c>
      <c r="Y971" t="n">
        <v>0</v>
      </c>
      <c r="Z971" t="n">
        <v>0</v>
      </c>
      <c r="AA971" t="n">
        <v>0</v>
      </c>
      <c r="AB971" t="n">
        <v>0</v>
      </c>
      <c r="AC971" t="n">
        <v>1</v>
      </c>
      <c r="AD971" t="n">
        <v>0</v>
      </c>
      <c r="AE971" t="n">
        <v>0</v>
      </c>
      <c r="AF971" t="n">
        <v>0</v>
      </c>
      <c r="AG971" t="n">
        <v>0</v>
      </c>
      <c r="AH971" t="n">
        <v>0</v>
      </c>
      <c r="AI971" t="n">
        <v>0</v>
      </c>
      <c r="AJ971" t="n">
        <v>0</v>
      </c>
      <c r="AK971" t="n">
        <v>1</v>
      </c>
      <c r="AL971" t="n">
        <v>0</v>
      </c>
      <c r="AM971" t="n">
        <v>0</v>
      </c>
      <c r="AN971" t="n">
        <v>0</v>
      </c>
      <c r="AO971" t="n">
        <v>0</v>
      </c>
      <c r="AP971" t="n">
        <v>0</v>
      </c>
      <c r="AQ971" t="n">
        <v>0</v>
      </c>
      <c r="AR971" t="n">
        <v>0</v>
      </c>
      <c r="AS971" t="n">
        <v>0</v>
      </c>
      <c r="AT971" t="n">
        <v>0</v>
      </c>
      <c r="AU971" s="63" t="n">
        <v>5</v>
      </c>
      <c r="AV971" s="64">
        <f>IFERROR(INDEX($B971:$AT971,1,'번호선택_참고표'!$C$55),0)+IFERROR(INDEX($B971:$AT971,1,'번호선택_참고표'!$D$55),0)+IFERROR(INDEX($B971:$AT971,1,'번호선택_참고표'!$E$55),0)+IFERROR(INDEX($B971:$AT971,1,'번호선택_참고표'!$F$55),0)+IFERROR(INDEX($B971:$AT971,1,'번호선택_참고표'!$G$55),0)+IFERROR(INDEX($B971:$AT971,1,'번호선택_참고표'!$H$55),0)</f>
        <v/>
      </c>
      <c r="AW971" s="64">
        <f>IF(OR('번호선택_참고표'!$C$55=$AU971,'번호선택_참고표'!$D$55=$AU971,'번호선택_참고표'!$E$55=$AU971,'번호선택_참고표'!$F$55=$AU971,'번호선택_참고표'!$G$55=$AU971,'번호선택_참고표'!$H$55=$AU971),1,0)</f>
        <v/>
      </c>
      <c r="AX971" s="64">
        <f>IF(AV971=6,6,IF(AND(AV971=5,AW971=1),5,IF(AND(AV971=5,AW971=0),4,IF(AV971=4,3,IF(AV971=3,2,0)))))</f>
        <v/>
      </c>
      <c r="AY971" s="64">
        <f>IF(AV971=6,"1등",IF(AND(AV971=5,AW971=1),"2등",IF(AND(AV971=5,AW971=0),"3등",IF(AV971=4,"4등",IF(AV971=3,"5등","-")))))</f>
        <v/>
      </c>
      <c r="AZ971" s="64">
        <f>AV971*10000+AW971*1000+ROW()</f>
        <v/>
      </c>
      <c r="BB971" s="63" t="inlineStr">
        <is>
          <t>9 11 16 21 28 36</t>
        </is>
      </c>
    </row>
    <row r="972">
      <c r="A972" s="64" t="n">
        <v>971</v>
      </c>
      <c r="B972" t="n">
        <v>0</v>
      </c>
      <c r="C972" t="n">
        <v>1</v>
      </c>
      <c r="D972" t="n">
        <v>0</v>
      </c>
      <c r="E972" t="n">
        <v>0</v>
      </c>
      <c r="F972" t="n">
        <v>0</v>
      </c>
      <c r="G972" t="n">
        <v>1</v>
      </c>
      <c r="H972" t="n">
        <v>0</v>
      </c>
      <c r="I972" t="n">
        <v>0</v>
      </c>
      <c r="J972" t="n">
        <v>0</v>
      </c>
      <c r="K972" t="n">
        <v>0</v>
      </c>
      <c r="L972" t="n">
        <v>0</v>
      </c>
      <c r="M972" t="n">
        <v>0</v>
      </c>
      <c r="N972" t="n">
        <v>0</v>
      </c>
      <c r="O972" t="n">
        <v>0</v>
      </c>
      <c r="P972" t="n">
        <v>0</v>
      </c>
      <c r="Q972" t="n">
        <v>0</v>
      </c>
      <c r="R972" t="n">
        <v>1</v>
      </c>
      <c r="S972" t="n">
        <v>1</v>
      </c>
      <c r="T972" t="n">
        <v>0</v>
      </c>
      <c r="U972" t="n">
        <v>0</v>
      </c>
      <c r="V972" t="n">
        <v>1</v>
      </c>
      <c r="W972" t="n">
        <v>0</v>
      </c>
      <c r="X972" t="n">
        <v>0</v>
      </c>
      <c r="Y972" t="n">
        <v>0</v>
      </c>
      <c r="Z972" t="n">
        <v>0</v>
      </c>
      <c r="AA972" t="n">
        <v>1</v>
      </c>
      <c r="AB972" t="n">
        <v>0</v>
      </c>
      <c r="AC972" t="n">
        <v>0</v>
      </c>
      <c r="AD972" t="n">
        <v>0</v>
      </c>
      <c r="AE972" t="n">
        <v>0</v>
      </c>
      <c r="AF972" t="n">
        <v>0</v>
      </c>
      <c r="AG972" t="n">
        <v>0</v>
      </c>
      <c r="AH972" t="n">
        <v>0</v>
      </c>
      <c r="AI972" t="n">
        <v>0</v>
      </c>
      <c r="AJ972" t="n">
        <v>0</v>
      </c>
      <c r="AK972" t="n">
        <v>0</v>
      </c>
      <c r="AL972" t="n">
        <v>0</v>
      </c>
      <c r="AM972" t="n">
        <v>0</v>
      </c>
      <c r="AN972" t="n">
        <v>0</v>
      </c>
      <c r="AO972" t="n">
        <v>0</v>
      </c>
      <c r="AP972" t="n">
        <v>0</v>
      </c>
      <c r="AQ972" t="n">
        <v>0</v>
      </c>
      <c r="AR972" t="n">
        <v>0</v>
      </c>
      <c r="AS972" t="n">
        <v>0</v>
      </c>
      <c r="AT972" t="n">
        <v>0</v>
      </c>
      <c r="AU972" s="63" t="n">
        <v>7</v>
      </c>
      <c r="AV972" s="64">
        <f>IFERROR(INDEX($B972:$AT972,1,'번호선택_참고표'!$C$55),0)+IFERROR(INDEX($B972:$AT972,1,'번호선택_참고표'!$D$55),0)+IFERROR(INDEX($B972:$AT972,1,'번호선택_참고표'!$E$55),0)+IFERROR(INDEX($B972:$AT972,1,'번호선택_참고표'!$F$55),0)+IFERROR(INDEX($B972:$AT972,1,'번호선택_참고표'!$G$55),0)+IFERROR(INDEX($B972:$AT972,1,'번호선택_참고표'!$H$55),0)</f>
        <v/>
      </c>
      <c r="AW972" s="64">
        <f>IF(OR('번호선택_참고표'!$C$55=$AU972,'번호선택_참고표'!$D$55=$AU972,'번호선택_참고표'!$E$55=$AU972,'번호선택_참고표'!$F$55=$AU972,'번호선택_참고표'!$G$55=$AU972,'번호선택_참고표'!$H$55=$AU972),1,0)</f>
        <v/>
      </c>
      <c r="AX972" s="64">
        <f>IF(AV972=6,6,IF(AND(AV972=5,AW972=1),5,IF(AND(AV972=5,AW972=0),4,IF(AV972=4,3,IF(AV972=3,2,0)))))</f>
        <v/>
      </c>
      <c r="AY972" s="64">
        <f>IF(AV972=6,"1등",IF(AND(AV972=5,AW972=1),"2등",IF(AND(AV972=5,AW972=0),"3등",IF(AV972=4,"4등",IF(AV972=3,"5등","-")))))</f>
        <v/>
      </c>
      <c r="AZ972" s="64">
        <f>AV972*10000+AW972*1000+ROW()</f>
        <v/>
      </c>
      <c r="BB972" s="63" t="inlineStr">
        <is>
          <t>2 6 17 18 21 26</t>
        </is>
      </c>
    </row>
    <row r="973">
      <c r="A973" s="64" t="n">
        <v>972</v>
      </c>
      <c r="B973" t="n">
        <v>0</v>
      </c>
      <c r="C973" t="n">
        <v>0</v>
      </c>
      <c r="D973" t="n">
        <v>1</v>
      </c>
      <c r="E973" t="n">
        <v>0</v>
      </c>
      <c r="F973" t="n">
        <v>0</v>
      </c>
      <c r="G973" t="n">
        <v>1</v>
      </c>
      <c r="H973" t="n">
        <v>0</v>
      </c>
      <c r="I973" t="n">
        <v>0</v>
      </c>
      <c r="J973" t="n">
        <v>0</v>
      </c>
      <c r="K973" t="n">
        <v>0</v>
      </c>
      <c r="L973" t="n">
        <v>0</v>
      </c>
      <c r="M973" t="n">
        <v>0</v>
      </c>
      <c r="N973" t="n">
        <v>0</v>
      </c>
      <c r="O973" t="n">
        <v>0</v>
      </c>
      <c r="P973" t="n">
        <v>0</v>
      </c>
      <c r="Q973" t="n">
        <v>0</v>
      </c>
      <c r="R973" t="n">
        <v>1</v>
      </c>
      <c r="S973" t="n">
        <v>0</v>
      </c>
      <c r="T973" t="n">
        <v>0</v>
      </c>
      <c r="U973" t="n">
        <v>0</v>
      </c>
      <c r="V973" t="n">
        <v>0</v>
      </c>
      <c r="W973" t="n">
        <v>0</v>
      </c>
      <c r="X973" t="n">
        <v>1</v>
      </c>
      <c r="Y973" t="n">
        <v>0</v>
      </c>
      <c r="Z973" t="n">
        <v>0</v>
      </c>
      <c r="AA973" t="n">
        <v>0</v>
      </c>
      <c r="AB973" t="n">
        <v>0</v>
      </c>
      <c r="AC973" t="n">
        <v>0</v>
      </c>
      <c r="AD973" t="n">
        <v>0</v>
      </c>
      <c r="AE973" t="n">
        <v>0</v>
      </c>
      <c r="AF973" t="n">
        <v>0</v>
      </c>
      <c r="AG973" t="n">
        <v>0</v>
      </c>
      <c r="AH973" t="n">
        <v>0</v>
      </c>
      <c r="AI973" t="n">
        <v>0</v>
      </c>
      <c r="AJ973" t="n">
        <v>0</v>
      </c>
      <c r="AK973" t="n">
        <v>0</v>
      </c>
      <c r="AL973" t="n">
        <v>1</v>
      </c>
      <c r="AM973" t="n">
        <v>0</v>
      </c>
      <c r="AN973" t="n">
        <v>1</v>
      </c>
      <c r="AO973" t="n">
        <v>0</v>
      </c>
      <c r="AP973" t="n">
        <v>0</v>
      </c>
      <c r="AQ973" t="n">
        <v>0</v>
      </c>
      <c r="AR973" t="n">
        <v>0</v>
      </c>
      <c r="AS973" t="n">
        <v>0</v>
      </c>
      <c r="AT973" t="n">
        <v>0</v>
      </c>
      <c r="AU973" s="63" t="n">
        <v>26</v>
      </c>
      <c r="AV973" s="64">
        <f>IFERROR(INDEX($B973:$AT973,1,'번호선택_참고표'!$C$55),0)+IFERROR(INDEX($B973:$AT973,1,'번호선택_참고표'!$D$55),0)+IFERROR(INDEX($B973:$AT973,1,'번호선택_참고표'!$E$55),0)+IFERROR(INDEX($B973:$AT973,1,'번호선택_참고표'!$F$55),0)+IFERROR(INDEX($B973:$AT973,1,'번호선택_참고표'!$G$55),0)+IFERROR(INDEX($B973:$AT973,1,'번호선택_참고표'!$H$55),0)</f>
        <v/>
      </c>
      <c r="AW973" s="64">
        <f>IF(OR('번호선택_참고표'!$C$55=$AU973,'번호선택_참고표'!$D$55=$AU973,'번호선택_참고표'!$E$55=$AU973,'번호선택_참고표'!$F$55=$AU973,'번호선택_참고표'!$G$55=$AU973,'번호선택_참고표'!$H$55=$AU973),1,0)</f>
        <v/>
      </c>
      <c r="AX973" s="64">
        <f>IF(AV973=6,6,IF(AND(AV973=5,AW973=1),5,IF(AND(AV973=5,AW973=0),4,IF(AV973=4,3,IF(AV973=3,2,0)))))</f>
        <v/>
      </c>
      <c r="AY973" s="64">
        <f>IF(AV973=6,"1등",IF(AND(AV973=5,AW973=1),"2등",IF(AND(AV973=5,AW973=0),"3등",IF(AV973=4,"4등",IF(AV973=3,"5등","-")))))</f>
        <v/>
      </c>
      <c r="AZ973" s="64">
        <f>AV973*10000+AW973*1000+ROW()</f>
        <v/>
      </c>
      <c r="BB973" s="63" t="inlineStr">
        <is>
          <t>3 6 17 23 37 39</t>
        </is>
      </c>
    </row>
    <row r="974">
      <c r="A974" s="64" t="n">
        <v>973</v>
      </c>
      <c r="B974" t="n">
        <v>0</v>
      </c>
      <c r="C974" t="n">
        <v>0</v>
      </c>
      <c r="D974" t="n">
        <v>0</v>
      </c>
      <c r="E974" t="n">
        <v>0</v>
      </c>
      <c r="F974" t="n">
        <v>0</v>
      </c>
      <c r="G974" t="n">
        <v>0</v>
      </c>
      <c r="H974" t="n">
        <v>0</v>
      </c>
      <c r="I974" t="n">
        <v>0</v>
      </c>
      <c r="J974" t="n">
        <v>0</v>
      </c>
      <c r="K974" t="n">
        <v>0</v>
      </c>
      <c r="L974" t="n">
        <v>0</v>
      </c>
      <c r="M974" t="n">
        <v>0</v>
      </c>
      <c r="N974" t="n">
        <v>0</v>
      </c>
      <c r="O974" t="n">
        <v>0</v>
      </c>
      <c r="P974" t="n">
        <v>0</v>
      </c>
      <c r="Q974" t="n">
        <v>0</v>
      </c>
      <c r="R974" t="n">
        <v>0</v>
      </c>
      <c r="S974" t="n">
        <v>0</v>
      </c>
      <c r="T974" t="n">
        <v>0</v>
      </c>
      <c r="U974" t="n">
        <v>0</v>
      </c>
      <c r="V974" t="n">
        <v>0</v>
      </c>
      <c r="W974" t="n">
        <v>1</v>
      </c>
      <c r="X974" t="n">
        <v>0</v>
      </c>
      <c r="Y974" t="n">
        <v>0</v>
      </c>
      <c r="Z974" t="n">
        <v>0</v>
      </c>
      <c r="AA974" t="n">
        <v>1</v>
      </c>
      <c r="AB974" t="n">
        <v>0</v>
      </c>
      <c r="AC974" t="n">
        <v>0</v>
      </c>
      <c r="AD974" t="n">
        <v>0</v>
      </c>
      <c r="AE974" t="n">
        <v>0</v>
      </c>
      <c r="AF974" t="n">
        <v>1</v>
      </c>
      <c r="AG974" t="n">
        <v>0</v>
      </c>
      <c r="AH974" t="n">
        <v>0</v>
      </c>
      <c r="AI974" t="n">
        <v>0</v>
      </c>
      <c r="AJ974" t="n">
        <v>0</v>
      </c>
      <c r="AK974" t="n">
        <v>0</v>
      </c>
      <c r="AL974" t="n">
        <v>1</v>
      </c>
      <c r="AM974" t="n">
        <v>0</v>
      </c>
      <c r="AN974" t="n">
        <v>0</v>
      </c>
      <c r="AO974" t="n">
        <v>0</v>
      </c>
      <c r="AP974" t="n">
        <v>1</v>
      </c>
      <c r="AQ974" t="n">
        <v>1</v>
      </c>
      <c r="AR974" t="n">
        <v>0</v>
      </c>
      <c r="AS974" t="n">
        <v>0</v>
      </c>
      <c r="AT974" t="n">
        <v>0</v>
      </c>
      <c r="AU974" s="63" t="n">
        <v>24</v>
      </c>
      <c r="AV974" s="64">
        <f>IFERROR(INDEX($B974:$AT974,1,'번호선택_참고표'!$C$55),0)+IFERROR(INDEX($B974:$AT974,1,'번호선택_참고표'!$D$55),0)+IFERROR(INDEX($B974:$AT974,1,'번호선택_참고표'!$E$55),0)+IFERROR(INDEX($B974:$AT974,1,'번호선택_참고표'!$F$55),0)+IFERROR(INDEX($B974:$AT974,1,'번호선택_참고표'!$G$55),0)+IFERROR(INDEX($B974:$AT974,1,'번호선택_참고표'!$H$55),0)</f>
        <v/>
      </c>
      <c r="AW974" s="64">
        <f>IF(OR('번호선택_참고표'!$C$55=$AU974,'번호선택_참고표'!$D$55=$AU974,'번호선택_참고표'!$E$55=$AU974,'번호선택_참고표'!$F$55=$AU974,'번호선택_참고표'!$G$55=$AU974,'번호선택_참고표'!$H$55=$AU974),1,0)</f>
        <v/>
      </c>
      <c r="AX974" s="64">
        <f>IF(AV974=6,6,IF(AND(AV974=5,AW974=1),5,IF(AND(AV974=5,AW974=0),4,IF(AV974=4,3,IF(AV974=3,2,0)))))</f>
        <v/>
      </c>
      <c r="AY974" s="64">
        <f>IF(AV974=6,"1등",IF(AND(AV974=5,AW974=1),"2등",IF(AND(AV974=5,AW974=0),"3등",IF(AV974=4,"4등",IF(AV974=3,"5등","-")))))</f>
        <v/>
      </c>
      <c r="AZ974" s="64">
        <f>AV974*10000+AW974*1000+ROW()</f>
        <v/>
      </c>
      <c r="BB974" s="63" t="inlineStr">
        <is>
          <t>22 26 31 37 41 42</t>
        </is>
      </c>
    </row>
    <row r="975">
      <c r="A975" s="64" t="n">
        <v>974</v>
      </c>
      <c r="B975" t="n">
        <v>1</v>
      </c>
      <c r="C975" t="n">
        <v>1</v>
      </c>
      <c r="D975" t="n">
        <v>0</v>
      </c>
      <c r="E975" t="n">
        <v>0</v>
      </c>
      <c r="F975" t="n">
        <v>0</v>
      </c>
      <c r="G975" t="n">
        <v>0</v>
      </c>
      <c r="H975" t="n">
        <v>0</v>
      </c>
      <c r="I975" t="n">
        <v>0</v>
      </c>
      <c r="J975" t="n">
        <v>0</v>
      </c>
      <c r="K975" t="n">
        <v>0</v>
      </c>
      <c r="L975" t="n">
        <v>1</v>
      </c>
      <c r="M975" t="n">
        <v>0</v>
      </c>
      <c r="N975" t="n">
        <v>0</v>
      </c>
      <c r="O975" t="n">
        <v>0</v>
      </c>
      <c r="P975" t="n">
        <v>0</v>
      </c>
      <c r="Q975" t="n">
        <v>1</v>
      </c>
      <c r="R975" t="n">
        <v>0</v>
      </c>
      <c r="S975" t="n">
        <v>0</v>
      </c>
      <c r="T975" t="n">
        <v>0</v>
      </c>
      <c r="U975" t="n">
        <v>0</v>
      </c>
      <c r="V975" t="n">
        <v>0</v>
      </c>
      <c r="W975" t="n">
        <v>0</v>
      </c>
      <c r="X975" t="n">
        <v>0</v>
      </c>
      <c r="Y975" t="n">
        <v>0</v>
      </c>
      <c r="Z975" t="n">
        <v>0</v>
      </c>
      <c r="AA975" t="n">
        <v>0</v>
      </c>
      <c r="AB975" t="n">
        <v>0</v>
      </c>
      <c r="AC975" t="n">
        <v>0</v>
      </c>
      <c r="AD975" t="n">
        <v>0</v>
      </c>
      <c r="AE975" t="n">
        <v>0</v>
      </c>
      <c r="AF975" t="n">
        <v>0</v>
      </c>
      <c r="AG975" t="n">
        <v>0</v>
      </c>
      <c r="AH975" t="n">
        <v>0</v>
      </c>
      <c r="AI975" t="n">
        <v>0</v>
      </c>
      <c r="AJ975" t="n">
        <v>0</v>
      </c>
      <c r="AK975" t="n">
        <v>0</v>
      </c>
      <c r="AL975" t="n">
        <v>0</v>
      </c>
      <c r="AM975" t="n">
        <v>0</v>
      </c>
      <c r="AN975" t="n">
        <v>1</v>
      </c>
      <c r="AO975" t="n">
        <v>0</v>
      </c>
      <c r="AP975" t="n">
        <v>0</v>
      </c>
      <c r="AQ975" t="n">
        <v>0</v>
      </c>
      <c r="AR975" t="n">
        <v>0</v>
      </c>
      <c r="AS975" t="n">
        <v>1</v>
      </c>
      <c r="AT975" t="n">
        <v>0</v>
      </c>
      <c r="AU975" s="63" t="n">
        <v>32</v>
      </c>
      <c r="AV975" s="64">
        <f>IFERROR(INDEX($B975:$AT975,1,'번호선택_참고표'!$C$55),0)+IFERROR(INDEX($B975:$AT975,1,'번호선택_참고표'!$D$55),0)+IFERROR(INDEX($B975:$AT975,1,'번호선택_참고표'!$E$55),0)+IFERROR(INDEX($B975:$AT975,1,'번호선택_참고표'!$F$55),0)+IFERROR(INDEX($B975:$AT975,1,'번호선택_참고표'!$G$55),0)+IFERROR(INDEX($B975:$AT975,1,'번호선택_참고표'!$H$55),0)</f>
        <v/>
      </c>
      <c r="AW975" s="64">
        <f>IF(OR('번호선택_참고표'!$C$55=$AU975,'번호선택_참고표'!$D$55=$AU975,'번호선택_참고표'!$E$55=$AU975,'번호선택_참고표'!$F$55=$AU975,'번호선택_참고표'!$G$55=$AU975,'번호선택_참고표'!$H$55=$AU975),1,0)</f>
        <v/>
      </c>
      <c r="AX975" s="64">
        <f>IF(AV975=6,6,IF(AND(AV975=5,AW975=1),5,IF(AND(AV975=5,AW975=0),4,IF(AV975=4,3,IF(AV975=3,2,0)))))</f>
        <v/>
      </c>
      <c r="AY975" s="64">
        <f>IF(AV975=6,"1등",IF(AND(AV975=5,AW975=1),"2등",IF(AND(AV975=5,AW975=0),"3등",IF(AV975=4,"4등",IF(AV975=3,"5등","-")))))</f>
        <v/>
      </c>
      <c r="AZ975" s="64">
        <f>AV975*10000+AW975*1000+ROW()</f>
        <v/>
      </c>
      <c r="BB975" s="63" t="inlineStr">
        <is>
          <t>1 2 11 16 39 44</t>
        </is>
      </c>
    </row>
    <row r="976">
      <c r="A976" s="64" t="n">
        <v>975</v>
      </c>
      <c r="B976" t="n">
        <v>0</v>
      </c>
      <c r="C976" t="n">
        <v>0</v>
      </c>
      <c r="D976" t="n">
        <v>0</v>
      </c>
      <c r="E976" t="n">
        <v>0</v>
      </c>
      <c r="F976" t="n">
        <v>0</v>
      </c>
      <c r="G976" t="n">
        <v>0</v>
      </c>
      <c r="H976" t="n">
        <v>1</v>
      </c>
      <c r="I976" t="n">
        <v>1</v>
      </c>
      <c r="J976" t="n">
        <v>1</v>
      </c>
      <c r="K976" t="n">
        <v>0</v>
      </c>
      <c r="L976" t="n">
        <v>0</v>
      </c>
      <c r="M976" t="n">
        <v>0</v>
      </c>
      <c r="N976" t="n">
        <v>0</v>
      </c>
      <c r="O976" t="n">
        <v>0</v>
      </c>
      <c r="P976" t="n">
        <v>0</v>
      </c>
      <c r="Q976" t="n">
        <v>0</v>
      </c>
      <c r="R976" t="n">
        <v>1</v>
      </c>
      <c r="S976" t="n">
        <v>0</v>
      </c>
      <c r="T976" t="n">
        <v>0</v>
      </c>
      <c r="U976" t="n">
        <v>0</v>
      </c>
      <c r="V976" t="n">
        <v>0</v>
      </c>
      <c r="W976" t="n">
        <v>1</v>
      </c>
      <c r="X976" t="n">
        <v>0</v>
      </c>
      <c r="Y976" t="n">
        <v>1</v>
      </c>
      <c r="Z976" t="n">
        <v>0</v>
      </c>
      <c r="AA976" t="n">
        <v>0</v>
      </c>
      <c r="AB976" t="n">
        <v>0</v>
      </c>
      <c r="AC976" t="n">
        <v>0</v>
      </c>
      <c r="AD976" t="n">
        <v>0</v>
      </c>
      <c r="AE976" t="n">
        <v>0</v>
      </c>
      <c r="AF976" t="n">
        <v>0</v>
      </c>
      <c r="AG976" t="n">
        <v>0</v>
      </c>
      <c r="AH976" t="n">
        <v>0</v>
      </c>
      <c r="AI976" t="n">
        <v>0</v>
      </c>
      <c r="AJ976" t="n">
        <v>0</v>
      </c>
      <c r="AK976" t="n">
        <v>0</v>
      </c>
      <c r="AL976" t="n">
        <v>0</v>
      </c>
      <c r="AM976" t="n">
        <v>0</v>
      </c>
      <c r="AN976" t="n">
        <v>0</v>
      </c>
      <c r="AO976" t="n">
        <v>0</v>
      </c>
      <c r="AP976" t="n">
        <v>0</v>
      </c>
      <c r="AQ976" t="n">
        <v>0</v>
      </c>
      <c r="AR976" t="n">
        <v>0</v>
      </c>
      <c r="AS976" t="n">
        <v>0</v>
      </c>
      <c r="AT976" t="n">
        <v>0</v>
      </c>
      <c r="AU976" s="63" t="n">
        <v>5</v>
      </c>
      <c r="AV976" s="64">
        <f>IFERROR(INDEX($B976:$AT976,1,'번호선택_참고표'!$C$55),0)+IFERROR(INDEX($B976:$AT976,1,'번호선택_참고표'!$D$55),0)+IFERROR(INDEX($B976:$AT976,1,'번호선택_참고표'!$E$55),0)+IFERROR(INDEX($B976:$AT976,1,'번호선택_참고표'!$F$55),0)+IFERROR(INDEX($B976:$AT976,1,'번호선택_참고표'!$G$55),0)+IFERROR(INDEX($B976:$AT976,1,'번호선택_참고표'!$H$55),0)</f>
        <v/>
      </c>
      <c r="AW976" s="64">
        <f>IF(OR('번호선택_참고표'!$C$55=$AU976,'번호선택_참고표'!$D$55=$AU976,'번호선택_참고표'!$E$55=$AU976,'번호선택_참고표'!$F$55=$AU976,'번호선택_참고표'!$G$55=$AU976,'번호선택_참고표'!$H$55=$AU976),1,0)</f>
        <v/>
      </c>
      <c r="AX976" s="64">
        <f>IF(AV976=6,6,IF(AND(AV976=5,AW976=1),5,IF(AND(AV976=5,AW976=0),4,IF(AV976=4,3,IF(AV976=3,2,0)))))</f>
        <v/>
      </c>
      <c r="AY976" s="64">
        <f>IF(AV976=6,"1등",IF(AND(AV976=5,AW976=1),"2등",IF(AND(AV976=5,AW976=0),"3등",IF(AV976=4,"4등",IF(AV976=3,"5등","-")))))</f>
        <v/>
      </c>
      <c r="AZ976" s="64">
        <f>AV976*10000+AW976*1000+ROW()</f>
        <v/>
      </c>
      <c r="BB976" s="63" t="inlineStr">
        <is>
          <t>7 8 9 17 22 24</t>
        </is>
      </c>
    </row>
    <row r="977">
      <c r="A977" s="64" t="n">
        <v>976</v>
      </c>
      <c r="B977" t="n">
        <v>0</v>
      </c>
      <c r="C977" t="n">
        <v>0</v>
      </c>
      <c r="D977" t="n">
        <v>0</v>
      </c>
      <c r="E977" t="n">
        <v>1</v>
      </c>
      <c r="F977" t="n">
        <v>0</v>
      </c>
      <c r="G977" t="n">
        <v>0</v>
      </c>
      <c r="H977" t="n">
        <v>0</v>
      </c>
      <c r="I977" t="n">
        <v>0</v>
      </c>
      <c r="J977" t="n">
        <v>0</v>
      </c>
      <c r="K977" t="n">
        <v>0</v>
      </c>
      <c r="L977" t="n">
        <v>0</v>
      </c>
      <c r="M977" t="n">
        <v>1</v>
      </c>
      <c r="N977" t="n">
        <v>0</v>
      </c>
      <c r="O977" t="n">
        <v>1</v>
      </c>
      <c r="P977" t="n">
        <v>0</v>
      </c>
      <c r="Q977" t="n">
        <v>0</v>
      </c>
      <c r="R977" t="n">
        <v>0</v>
      </c>
      <c r="S977" t="n">
        <v>0</v>
      </c>
      <c r="T977" t="n">
        <v>0</v>
      </c>
      <c r="U977" t="n">
        <v>0</v>
      </c>
      <c r="V977" t="n">
        <v>0</v>
      </c>
      <c r="W977" t="n">
        <v>0</v>
      </c>
      <c r="X977" t="n">
        <v>0</v>
      </c>
      <c r="Y977" t="n">
        <v>0</v>
      </c>
      <c r="Z977" t="n">
        <v>1</v>
      </c>
      <c r="AA977" t="n">
        <v>0</v>
      </c>
      <c r="AB977" t="n">
        <v>0</v>
      </c>
      <c r="AC977" t="n">
        <v>0</v>
      </c>
      <c r="AD977" t="n">
        <v>0</v>
      </c>
      <c r="AE977" t="n">
        <v>0</v>
      </c>
      <c r="AF977" t="n">
        <v>0</v>
      </c>
      <c r="AG977" t="n">
        <v>0</v>
      </c>
      <c r="AH977" t="n">
        <v>0</v>
      </c>
      <c r="AI977" t="n">
        <v>0</v>
      </c>
      <c r="AJ977" t="n">
        <v>1</v>
      </c>
      <c r="AK977" t="n">
        <v>0</v>
      </c>
      <c r="AL977" t="n">
        <v>1</v>
      </c>
      <c r="AM977" t="n">
        <v>0</v>
      </c>
      <c r="AN977" t="n">
        <v>0</v>
      </c>
      <c r="AO977" t="n">
        <v>0</v>
      </c>
      <c r="AP977" t="n">
        <v>0</v>
      </c>
      <c r="AQ977" t="n">
        <v>0</v>
      </c>
      <c r="AR977" t="n">
        <v>0</v>
      </c>
      <c r="AS977" t="n">
        <v>0</v>
      </c>
      <c r="AT977" t="n">
        <v>0</v>
      </c>
      <c r="AU977" s="63" t="n">
        <v>2</v>
      </c>
      <c r="AV977" s="64">
        <f>IFERROR(INDEX($B977:$AT977,1,'번호선택_참고표'!$C$55),0)+IFERROR(INDEX($B977:$AT977,1,'번호선택_참고표'!$D$55),0)+IFERROR(INDEX($B977:$AT977,1,'번호선택_참고표'!$E$55),0)+IFERROR(INDEX($B977:$AT977,1,'번호선택_참고표'!$F$55),0)+IFERROR(INDEX($B977:$AT977,1,'번호선택_참고표'!$G$55),0)+IFERROR(INDEX($B977:$AT977,1,'번호선택_참고표'!$H$55),0)</f>
        <v/>
      </c>
      <c r="AW977" s="64">
        <f>IF(OR('번호선택_참고표'!$C$55=$AU977,'번호선택_참고표'!$D$55=$AU977,'번호선택_참고표'!$E$55=$AU977,'번호선택_참고표'!$F$55=$AU977,'번호선택_참고표'!$G$55=$AU977,'번호선택_참고표'!$H$55=$AU977),1,0)</f>
        <v/>
      </c>
      <c r="AX977" s="64">
        <f>IF(AV977=6,6,IF(AND(AV977=5,AW977=1),5,IF(AND(AV977=5,AW977=0),4,IF(AV977=4,3,IF(AV977=3,2,0)))))</f>
        <v/>
      </c>
      <c r="AY977" s="64">
        <f>IF(AV977=6,"1등",IF(AND(AV977=5,AW977=1),"2등",IF(AND(AV977=5,AW977=0),"3등",IF(AV977=4,"4등",IF(AV977=3,"5등","-")))))</f>
        <v/>
      </c>
      <c r="AZ977" s="64">
        <f>AV977*10000+AW977*1000+ROW()</f>
        <v/>
      </c>
      <c r="BB977" s="63" t="inlineStr">
        <is>
          <t>4 12 14 25 35 37</t>
        </is>
      </c>
    </row>
    <row r="978">
      <c r="A978" s="64" t="n">
        <v>977</v>
      </c>
      <c r="B978" t="n">
        <v>0</v>
      </c>
      <c r="C978" t="n">
        <v>1</v>
      </c>
      <c r="D978" t="n">
        <v>0</v>
      </c>
      <c r="E978" t="n">
        <v>0</v>
      </c>
      <c r="F978" t="n">
        <v>0</v>
      </c>
      <c r="G978" t="n">
        <v>0</v>
      </c>
      <c r="H978" t="n">
        <v>0</v>
      </c>
      <c r="I978" t="n">
        <v>0</v>
      </c>
      <c r="J978" t="n">
        <v>1</v>
      </c>
      <c r="K978" t="n">
        <v>1</v>
      </c>
      <c r="L978" t="n">
        <v>0</v>
      </c>
      <c r="M978" t="n">
        <v>0</v>
      </c>
      <c r="N978" t="n">
        <v>0</v>
      </c>
      <c r="O978" t="n">
        <v>1</v>
      </c>
      <c r="P978" t="n">
        <v>0</v>
      </c>
      <c r="Q978" t="n">
        <v>0</v>
      </c>
      <c r="R978" t="n">
        <v>0</v>
      </c>
      <c r="S978" t="n">
        <v>0</v>
      </c>
      <c r="T978" t="n">
        <v>0</v>
      </c>
      <c r="U978" t="n">
        <v>0</v>
      </c>
      <c r="V978" t="n">
        <v>0</v>
      </c>
      <c r="W978" t="n">
        <v>1</v>
      </c>
      <c r="X978" t="n">
        <v>0</v>
      </c>
      <c r="Y978" t="n">
        <v>0</v>
      </c>
      <c r="Z978" t="n">
        <v>0</v>
      </c>
      <c r="AA978" t="n">
        <v>0</v>
      </c>
      <c r="AB978" t="n">
        <v>0</v>
      </c>
      <c r="AC978" t="n">
        <v>0</v>
      </c>
      <c r="AD978" t="n">
        <v>0</v>
      </c>
      <c r="AE978" t="n">
        <v>0</v>
      </c>
      <c r="AF978" t="n">
        <v>0</v>
      </c>
      <c r="AG978" t="n">
        <v>0</v>
      </c>
      <c r="AH978" t="n">
        <v>0</v>
      </c>
      <c r="AI978" t="n">
        <v>0</v>
      </c>
      <c r="AJ978" t="n">
        <v>0</v>
      </c>
      <c r="AK978" t="n">
        <v>0</v>
      </c>
      <c r="AL978" t="n">
        <v>0</v>
      </c>
      <c r="AM978" t="n">
        <v>0</v>
      </c>
      <c r="AN978" t="n">
        <v>0</v>
      </c>
      <c r="AO978" t="n">
        <v>0</v>
      </c>
      <c r="AP978" t="n">
        <v>0</v>
      </c>
      <c r="AQ978" t="n">
        <v>0</v>
      </c>
      <c r="AR978" t="n">
        <v>0</v>
      </c>
      <c r="AS978" t="n">
        <v>1</v>
      </c>
      <c r="AT978" t="n">
        <v>0</v>
      </c>
      <c r="AU978" s="63" t="n">
        <v>16</v>
      </c>
      <c r="AV978" s="64">
        <f>IFERROR(INDEX($B978:$AT978,1,'번호선택_참고표'!$C$55),0)+IFERROR(INDEX($B978:$AT978,1,'번호선택_참고표'!$D$55),0)+IFERROR(INDEX($B978:$AT978,1,'번호선택_참고표'!$E$55),0)+IFERROR(INDEX($B978:$AT978,1,'번호선택_참고표'!$F$55),0)+IFERROR(INDEX($B978:$AT978,1,'번호선택_참고표'!$G$55),0)+IFERROR(INDEX($B978:$AT978,1,'번호선택_참고표'!$H$55),0)</f>
        <v/>
      </c>
      <c r="AW978" s="64">
        <f>IF(OR('번호선택_참고표'!$C$55=$AU978,'번호선택_참고표'!$D$55=$AU978,'번호선택_참고표'!$E$55=$AU978,'번호선택_참고표'!$F$55=$AU978,'번호선택_참고표'!$G$55=$AU978,'번호선택_참고표'!$H$55=$AU978),1,0)</f>
        <v/>
      </c>
      <c r="AX978" s="64">
        <f>IF(AV978=6,6,IF(AND(AV978=5,AW978=1),5,IF(AND(AV978=5,AW978=0),4,IF(AV978=4,3,IF(AV978=3,2,0)))))</f>
        <v/>
      </c>
      <c r="AY978" s="64">
        <f>IF(AV978=6,"1등",IF(AND(AV978=5,AW978=1),"2등",IF(AND(AV978=5,AW978=0),"3등",IF(AV978=4,"4등",IF(AV978=3,"5등","-")))))</f>
        <v/>
      </c>
      <c r="AZ978" s="64">
        <f>AV978*10000+AW978*1000+ROW()</f>
        <v/>
      </c>
      <c r="BB978" s="63" t="inlineStr">
        <is>
          <t>2 9 10 14 22 44</t>
        </is>
      </c>
    </row>
    <row r="979">
      <c r="A979" s="64" t="n">
        <v>978</v>
      </c>
      <c r="B979" t="n">
        <v>1</v>
      </c>
      <c r="C979" t="n">
        <v>0</v>
      </c>
      <c r="D979" t="n">
        <v>0</v>
      </c>
      <c r="E979" t="n">
        <v>0</v>
      </c>
      <c r="F979" t="n">
        <v>0</v>
      </c>
      <c r="G979" t="n">
        <v>0</v>
      </c>
      <c r="H979" t="n">
        <v>1</v>
      </c>
      <c r="I979" t="n">
        <v>0</v>
      </c>
      <c r="J979" t="n">
        <v>0</v>
      </c>
      <c r="K979" t="n">
        <v>0</v>
      </c>
      <c r="L979" t="n">
        <v>0</v>
      </c>
      <c r="M979" t="n">
        <v>0</v>
      </c>
      <c r="N979" t="n">
        <v>0</v>
      </c>
      <c r="O979" t="n">
        <v>0</v>
      </c>
      <c r="P979" t="n">
        <v>1</v>
      </c>
      <c r="Q979" t="n">
        <v>0</v>
      </c>
      <c r="R979" t="n">
        <v>0</v>
      </c>
      <c r="S979" t="n">
        <v>0</v>
      </c>
      <c r="T979" t="n">
        <v>0</v>
      </c>
      <c r="U979" t="n">
        <v>0</v>
      </c>
      <c r="V979" t="n">
        <v>0</v>
      </c>
      <c r="W979" t="n">
        <v>0</v>
      </c>
      <c r="X979" t="n">
        <v>0</v>
      </c>
      <c r="Y979" t="n">
        <v>0</v>
      </c>
      <c r="Z979" t="n">
        <v>0</v>
      </c>
      <c r="AA979" t="n">
        <v>0</v>
      </c>
      <c r="AB979" t="n">
        <v>0</v>
      </c>
      <c r="AC979" t="n">
        <v>0</v>
      </c>
      <c r="AD979" t="n">
        <v>0</v>
      </c>
      <c r="AE979" t="n">
        <v>0</v>
      </c>
      <c r="AF979" t="n">
        <v>0</v>
      </c>
      <c r="AG979" t="n">
        <v>1</v>
      </c>
      <c r="AH979" t="n">
        <v>0</v>
      </c>
      <c r="AI979" t="n">
        <v>1</v>
      </c>
      <c r="AJ979" t="n">
        <v>0</v>
      </c>
      <c r="AK979" t="n">
        <v>0</v>
      </c>
      <c r="AL979" t="n">
        <v>0</v>
      </c>
      <c r="AM979" t="n">
        <v>0</v>
      </c>
      <c r="AN979" t="n">
        <v>0</v>
      </c>
      <c r="AO979" t="n">
        <v>0</v>
      </c>
      <c r="AP979" t="n">
        <v>0</v>
      </c>
      <c r="AQ979" t="n">
        <v>1</v>
      </c>
      <c r="AR979" t="n">
        <v>0</v>
      </c>
      <c r="AS979" t="n">
        <v>0</v>
      </c>
      <c r="AT979" t="n">
        <v>0</v>
      </c>
      <c r="AU979" s="63" t="n">
        <v>8</v>
      </c>
      <c r="AV979" s="64">
        <f>IFERROR(INDEX($B979:$AT979,1,'번호선택_참고표'!$C$55),0)+IFERROR(INDEX($B979:$AT979,1,'번호선택_참고표'!$D$55),0)+IFERROR(INDEX($B979:$AT979,1,'번호선택_참고표'!$E$55),0)+IFERROR(INDEX($B979:$AT979,1,'번호선택_참고표'!$F$55),0)+IFERROR(INDEX($B979:$AT979,1,'번호선택_참고표'!$G$55),0)+IFERROR(INDEX($B979:$AT979,1,'번호선택_참고표'!$H$55),0)</f>
        <v/>
      </c>
      <c r="AW979" s="64">
        <f>IF(OR('번호선택_참고표'!$C$55=$AU979,'번호선택_참고표'!$D$55=$AU979,'번호선택_참고표'!$E$55=$AU979,'번호선택_참고표'!$F$55=$AU979,'번호선택_참고표'!$G$55=$AU979,'번호선택_참고표'!$H$55=$AU979),1,0)</f>
        <v/>
      </c>
      <c r="AX979" s="64">
        <f>IF(AV979=6,6,IF(AND(AV979=5,AW979=1),5,IF(AND(AV979=5,AW979=0),4,IF(AV979=4,3,IF(AV979=3,2,0)))))</f>
        <v/>
      </c>
      <c r="AY979" s="64">
        <f>IF(AV979=6,"1등",IF(AND(AV979=5,AW979=1),"2등",IF(AND(AV979=5,AW979=0),"3등",IF(AV979=4,"4등",IF(AV979=3,"5등","-")))))</f>
        <v/>
      </c>
      <c r="AZ979" s="64">
        <f>AV979*10000+AW979*1000+ROW()</f>
        <v/>
      </c>
      <c r="BB979" s="63" t="inlineStr">
        <is>
          <t>1 7 15 32 34 42</t>
        </is>
      </c>
    </row>
    <row r="980">
      <c r="A980" s="64" t="n">
        <v>979</v>
      </c>
      <c r="B980" t="n">
        <v>0</v>
      </c>
      <c r="C980" t="n">
        <v>0</v>
      </c>
      <c r="D980" t="n">
        <v>0</v>
      </c>
      <c r="E980" t="n">
        <v>0</v>
      </c>
      <c r="F980" t="n">
        <v>0</v>
      </c>
      <c r="G980" t="n">
        <v>0</v>
      </c>
      <c r="H980" t="n">
        <v>1</v>
      </c>
      <c r="I980" t="n">
        <v>0</v>
      </c>
      <c r="J980" t="n">
        <v>0</v>
      </c>
      <c r="K980" t="n">
        <v>0</v>
      </c>
      <c r="L980" t="n">
        <v>1</v>
      </c>
      <c r="M980" t="n">
        <v>0</v>
      </c>
      <c r="N980" t="n">
        <v>0</v>
      </c>
      <c r="O980" t="n">
        <v>0</v>
      </c>
      <c r="P980" t="n">
        <v>0</v>
      </c>
      <c r="Q980" t="n">
        <v>1</v>
      </c>
      <c r="R980" t="n">
        <v>0</v>
      </c>
      <c r="S980" t="n">
        <v>0</v>
      </c>
      <c r="T980" t="n">
        <v>0</v>
      </c>
      <c r="U980" t="n">
        <v>0</v>
      </c>
      <c r="V980" t="n">
        <v>1</v>
      </c>
      <c r="W980" t="n">
        <v>0</v>
      </c>
      <c r="X980" t="n">
        <v>0</v>
      </c>
      <c r="Y980" t="n">
        <v>0</v>
      </c>
      <c r="Z980" t="n">
        <v>0</v>
      </c>
      <c r="AA980" t="n">
        <v>0</v>
      </c>
      <c r="AB980" t="n">
        <v>1</v>
      </c>
      <c r="AC980" t="n">
        <v>0</v>
      </c>
      <c r="AD980" t="n">
        <v>0</v>
      </c>
      <c r="AE980" t="n">
        <v>0</v>
      </c>
      <c r="AF980" t="n">
        <v>0</v>
      </c>
      <c r="AG980" t="n">
        <v>0</v>
      </c>
      <c r="AH980" t="n">
        <v>1</v>
      </c>
      <c r="AI980" t="n">
        <v>0</v>
      </c>
      <c r="AJ980" t="n">
        <v>0</v>
      </c>
      <c r="AK980" t="n">
        <v>0</v>
      </c>
      <c r="AL980" t="n">
        <v>0</v>
      </c>
      <c r="AM980" t="n">
        <v>0</v>
      </c>
      <c r="AN980" t="n">
        <v>0</v>
      </c>
      <c r="AO980" t="n">
        <v>0</v>
      </c>
      <c r="AP980" t="n">
        <v>0</v>
      </c>
      <c r="AQ980" t="n">
        <v>0</v>
      </c>
      <c r="AR980" t="n">
        <v>0</v>
      </c>
      <c r="AS980" t="n">
        <v>0</v>
      </c>
      <c r="AT980" t="n">
        <v>0</v>
      </c>
      <c r="AU980" s="63" t="n">
        <v>24</v>
      </c>
      <c r="AV980" s="64">
        <f>IFERROR(INDEX($B980:$AT980,1,'번호선택_참고표'!$C$55),0)+IFERROR(INDEX($B980:$AT980,1,'번호선택_참고표'!$D$55),0)+IFERROR(INDEX($B980:$AT980,1,'번호선택_참고표'!$E$55),0)+IFERROR(INDEX($B980:$AT980,1,'번호선택_참고표'!$F$55),0)+IFERROR(INDEX($B980:$AT980,1,'번호선택_참고표'!$G$55),0)+IFERROR(INDEX($B980:$AT980,1,'번호선택_참고표'!$H$55),0)</f>
        <v/>
      </c>
      <c r="AW980" s="64">
        <f>IF(OR('번호선택_참고표'!$C$55=$AU980,'번호선택_참고표'!$D$55=$AU980,'번호선택_참고표'!$E$55=$AU980,'번호선택_참고표'!$F$55=$AU980,'번호선택_참고표'!$G$55=$AU980,'번호선택_참고표'!$H$55=$AU980),1,0)</f>
        <v/>
      </c>
      <c r="AX980" s="64">
        <f>IF(AV980=6,6,IF(AND(AV980=5,AW980=1),5,IF(AND(AV980=5,AW980=0),4,IF(AV980=4,3,IF(AV980=3,2,0)))))</f>
        <v/>
      </c>
      <c r="AY980" s="64">
        <f>IF(AV980=6,"1등",IF(AND(AV980=5,AW980=1),"2등",IF(AND(AV980=5,AW980=0),"3등",IF(AV980=4,"4등",IF(AV980=3,"5등","-")))))</f>
        <v/>
      </c>
      <c r="AZ980" s="64">
        <f>AV980*10000+AW980*1000+ROW()</f>
        <v/>
      </c>
      <c r="BB980" s="63" t="inlineStr">
        <is>
          <t>7 11 16 21 27 33</t>
        </is>
      </c>
    </row>
    <row r="981">
      <c r="A981" s="64" t="n">
        <v>980</v>
      </c>
      <c r="B981" t="n">
        <v>0</v>
      </c>
      <c r="C981" t="n">
        <v>0</v>
      </c>
      <c r="D981" t="n">
        <v>1</v>
      </c>
      <c r="E981" t="n">
        <v>0</v>
      </c>
      <c r="F981" t="n">
        <v>0</v>
      </c>
      <c r="G981" t="n">
        <v>0</v>
      </c>
      <c r="H981" t="n">
        <v>0</v>
      </c>
      <c r="I981" t="n">
        <v>0</v>
      </c>
      <c r="J981" t="n">
        <v>0</v>
      </c>
      <c r="K981" t="n">
        <v>0</v>
      </c>
      <c r="L981" t="n">
        <v>0</v>
      </c>
      <c r="M981" t="n">
        <v>0</v>
      </c>
      <c r="N981" t="n">
        <v>1</v>
      </c>
      <c r="O981" t="n">
        <v>0</v>
      </c>
      <c r="P981" t="n">
        <v>0</v>
      </c>
      <c r="Q981" t="n">
        <v>1</v>
      </c>
      <c r="R981" t="n">
        <v>0</v>
      </c>
      <c r="S981" t="n">
        <v>0</v>
      </c>
      <c r="T981" t="n">
        <v>0</v>
      </c>
      <c r="U981" t="n">
        <v>0</v>
      </c>
      <c r="V981" t="n">
        <v>0</v>
      </c>
      <c r="W981" t="n">
        <v>0</v>
      </c>
      <c r="X981" t="n">
        <v>1</v>
      </c>
      <c r="Y981" t="n">
        <v>1</v>
      </c>
      <c r="Z981" t="n">
        <v>0</v>
      </c>
      <c r="AA981" t="n">
        <v>0</v>
      </c>
      <c r="AB981" t="n">
        <v>0</v>
      </c>
      <c r="AC981" t="n">
        <v>0</v>
      </c>
      <c r="AD981" t="n">
        <v>0</v>
      </c>
      <c r="AE981" t="n">
        <v>0</v>
      </c>
      <c r="AF981" t="n">
        <v>0</v>
      </c>
      <c r="AG981" t="n">
        <v>0</v>
      </c>
      <c r="AH981" t="n">
        <v>0</v>
      </c>
      <c r="AI981" t="n">
        <v>0</v>
      </c>
      <c r="AJ981" t="n">
        <v>1</v>
      </c>
      <c r="AK981" t="n">
        <v>0</v>
      </c>
      <c r="AL981" t="n">
        <v>0</v>
      </c>
      <c r="AM981" t="n">
        <v>0</v>
      </c>
      <c r="AN981" t="n">
        <v>0</v>
      </c>
      <c r="AO981" t="n">
        <v>0</v>
      </c>
      <c r="AP981" t="n">
        <v>0</v>
      </c>
      <c r="AQ981" t="n">
        <v>0</v>
      </c>
      <c r="AR981" t="n">
        <v>0</v>
      </c>
      <c r="AS981" t="n">
        <v>0</v>
      </c>
      <c r="AT981" t="n">
        <v>0</v>
      </c>
      <c r="AU981" s="63" t="n">
        <v>14</v>
      </c>
      <c r="AV981" s="64">
        <f>IFERROR(INDEX($B981:$AT981,1,'번호선택_참고표'!$C$55),0)+IFERROR(INDEX($B981:$AT981,1,'번호선택_참고표'!$D$55),0)+IFERROR(INDEX($B981:$AT981,1,'번호선택_참고표'!$E$55),0)+IFERROR(INDEX($B981:$AT981,1,'번호선택_참고표'!$F$55),0)+IFERROR(INDEX($B981:$AT981,1,'번호선택_참고표'!$G$55),0)+IFERROR(INDEX($B981:$AT981,1,'번호선택_참고표'!$H$55),0)</f>
        <v/>
      </c>
      <c r="AW981" s="64">
        <f>IF(OR('번호선택_참고표'!$C$55=$AU981,'번호선택_참고표'!$D$55=$AU981,'번호선택_참고표'!$E$55=$AU981,'번호선택_참고표'!$F$55=$AU981,'번호선택_참고표'!$G$55=$AU981,'번호선택_참고표'!$H$55=$AU981),1,0)</f>
        <v/>
      </c>
      <c r="AX981" s="64">
        <f>IF(AV981=6,6,IF(AND(AV981=5,AW981=1),5,IF(AND(AV981=5,AW981=0),4,IF(AV981=4,3,IF(AV981=3,2,0)))))</f>
        <v/>
      </c>
      <c r="AY981" s="64">
        <f>IF(AV981=6,"1등",IF(AND(AV981=5,AW981=1),"2등",IF(AND(AV981=5,AW981=0),"3등",IF(AV981=4,"4등",IF(AV981=3,"5등","-")))))</f>
        <v/>
      </c>
      <c r="AZ981" s="64">
        <f>AV981*10000+AW981*1000+ROW()</f>
        <v/>
      </c>
      <c r="BB981" s="63" t="inlineStr">
        <is>
          <t>3 13 16 23 24 35</t>
        </is>
      </c>
    </row>
    <row r="982">
      <c r="A982" s="64" t="n">
        <v>981</v>
      </c>
      <c r="B982" t="n">
        <v>0</v>
      </c>
      <c r="C982" t="n">
        <v>0</v>
      </c>
      <c r="D982" t="n">
        <v>0</v>
      </c>
      <c r="E982" t="n">
        <v>0</v>
      </c>
      <c r="F982" t="n">
        <v>0</v>
      </c>
      <c r="G982" t="n">
        <v>0</v>
      </c>
      <c r="H982" t="n">
        <v>0</v>
      </c>
      <c r="I982" t="n">
        <v>0</v>
      </c>
      <c r="J982" t="n">
        <v>0</v>
      </c>
      <c r="K982" t="n">
        <v>0</v>
      </c>
      <c r="L982" t="n">
        <v>0</v>
      </c>
      <c r="M982" t="n">
        <v>0</v>
      </c>
      <c r="N982" t="n">
        <v>0</v>
      </c>
      <c r="O982" t="n">
        <v>0</v>
      </c>
      <c r="P982" t="n">
        <v>0</v>
      </c>
      <c r="Q982" t="n">
        <v>0</v>
      </c>
      <c r="R982" t="n">
        <v>0</v>
      </c>
      <c r="S982" t="n">
        <v>0</v>
      </c>
      <c r="T982" t="n">
        <v>0</v>
      </c>
      <c r="U982" t="n">
        <v>0</v>
      </c>
      <c r="V982" t="n">
        <v>0</v>
      </c>
      <c r="W982" t="n">
        <v>0</v>
      </c>
      <c r="X982" t="n">
        <v>0</v>
      </c>
      <c r="Y982" t="n">
        <v>0</v>
      </c>
      <c r="Z982" t="n">
        <v>0</v>
      </c>
      <c r="AA982" t="n">
        <v>0</v>
      </c>
      <c r="AB982" t="n">
        <v>1</v>
      </c>
      <c r="AC982" t="n">
        <v>0</v>
      </c>
      <c r="AD982" t="n">
        <v>0</v>
      </c>
      <c r="AE982" t="n">
        <v>0</v>
      </c>
      <c r="AF982" t="n">
        <v>0</v>
      </c>
      <c r="AG982" t="n">
        <v>0</v>
      </c>
      <c r="AH982" t="n">
        <v>0</v>
      </c>
      <c r="AI982" t="n">
        <v>0</v>
      </c>
      <c r="AJ982" t="n">
        <v>0</v>
      </c>
      <c r="AK982" t="n">
        <v>1</v>
      </c>
      <c r="AL982" t="n">
        <v>1</v>
      </c>
      <c r="AM982" t="n">
        <v>0</v>
      </c>
      <c r="AN982" t="n">
        <v>0</v>
      </c>
      <c r="AO982" t="n">
        <v>0</v>
      </c>
      <c r="AP982" t="n">
        <v>1</v>
      </c>
      <c r="AQ982" t="n">
        <v>0</v>
      </c>
      <c r="AR982" t="n">
        <v>1</v>
      </c>
      <c r="AS982" t="n">
        <v>0</v>
      </c>
      <c r="AT982" t="n">
        <v>1</v>
      </c>
      <c r="AU982" s="63" t="n">
        <v>32</v>
      </c>
      <c r="AV982" s="64">
        <f>IFERROR(INDEX($B982:$AT982,1,'번호선택_참고표'!$C$55),0)+IFERROR(INDEX($B982:$AT982,1,'번호선택_참고표'!$D$55),0)+IFERROR(INDEX($B982:$AT982,1,'번호선택_참고표'!$E$55),0)+IFERROR(INDEX($B982:$AT982,1,'번호선택_참고표'!$F$55),0)+IFERROR(INDEX($B982:$AT982,1,'번호선택_참고표'!$G$55),0)+IFERROR(INDEX($B982:$AT982,1,'번호선택_참고표'!$H$55),0)</f>
        <v/>
      </c>
      <c r="AW982" s="64">
        <f>IF(OR('번호선택_참고표'!$C$55=$AU982,'번호선택_참고표'!$D$55=$AU982,'번호선택_참고표'!$E$55=$AU982,'번호선택_참고표'!$F$55=$AU982,'번호선택_참고표'!$G$55=$AU982,'번호선택_참고표'!$H$55=$AU982),1,0)</f>
        <v/>
      </c>
      <c r="AX982" s="64">
        <f>IF(AV982=6,6,IF(AND(AV982=5,AW982=1),5,IF(AND(AV982=5,AW982=0),4,IF(AV982=4,3,IF(AV982=3,2,0)))))</f>
        <v/>
      </c>
      <c r="AY982" s="64">
        <f>IF(AV982=6,"1등",IF(AND(AV982=5,AW982=1),"2등",IF(AND(AV982=5,AW982=0),"3등",IF(AV982=4,"4등",IF(AV982=3,"5등","-")))))</f>
        <v/>
      </c>
      <c r="AZ982" s="64">
        <f>AV982*10000+AW982*1000+ROW()</f>
        <v/>
      </c>
      <c r="BB982" s="63" t="inlineStr">
        <is>
          <t>27 36 37 41 43 45</t>
        </is>
      </c>
    </row>
    <row r="983">
      <c r="A983" s="64" t="n">
        <v>982</v>
      </c>
      <c r="B983" t="n">
        <v>0</v>
      </c>
      <c r="C983" t="n">
        <v>0</v>
      </c>
      <c r="D983" t="n">
        <v>0</v>
      </c>
      <c r="E983" t="n">
        <v>0</v>
      </c>
      <c r="F983" t="n">
        <v>1</v>
      </c>
      <c r="G983" t="n">
        <v>0</v>
      </c>
      <c r="H983" t="n">
        <v>1</v>
      </c>
      <c r="I983" t="n">
        <v>0</v>
      </c>
      <c r="J983" t="n">
        <v>0</v>
      </c>
      <c r="K983" t="n">
        <v>0</v>
      </c>
      <c r="L983" t="n">
        <v>0</v>
      </c>
      <c r="M983" t="n">
        <v>0</v>
      </c>
      <c r="N983" t="n">
        <v>1</v>
      </c>
      <c r="O983" t="n">
        <v>0</v>
      </c>
      <c r="P983" t="n">
        <v>0</v>
      </c>
      <c r="Q983" t="n">
        <v>0</v>
      </c>
      <c r="R983" t="n">
        <v>0</v>
      </c>
      <c r="S983" t="n">
        <v>0</v>
      </c>
      <c r="T983" t="n">
        <v>0</v>
      </c>
      <c r="U983" t="n">
        <v>1</v>
      </c>
      <c r="V983" t="n">
        <v>1</v>
      </c>
      <c r="W983" t="n">
        <v>0</v>
      </c>
      <c r="X983" t="n">
        <v>0</v>
      </c>
      <c r="Y983" t="n">
        <v>0</v>
      </c>
      <c r="Z983" t="n">
        <v>0</v>
      </c>
      <c r="AA983" t="n">
        <v>0</v>
      </c>
      <c r="AB983" t="n">
        <v>0</v>
      </c>
      <c r="AC983" t="n">
        <v>0</v>
      </c>
      <c r="AD983" t="n">
        <v>0</v>
      </c>
      <c r="AE983" t="n">
        <v>0</v>
      </c>
      <c r="AF983" t="n">
        <v>0</v>
      </c>
      <c r="AG983" t="n">
        <v>0</v>
      </c>
      <c r="AH983" t="n">
        <v>0</v>
      </c>
      <c r="AI983" t="n">
        <v>0</v>
      </c>
      <c r="AJ983" t="n">
        <v>0</v>
      </c>
      <c r="AK983" t="n">
        <v>0</v>
      </c>
      <c r="AL983" t="n">
        <v>0</v>
      </c>
      <c r="AM983" t="n">
        <v>0</v>
      </c>
      <c r="AN983" t="n">
        <v>0</v>
      </c>
      <c r="AO983" t="n">
        <v>0</v>
      </c>
      <c r="AP983" t="n">
        <v>0</v>
      </c>
      <c r="AQ983" t="n">
        <v>0</v>
      </c>
      <c r="AR983" t="n">
        <v>0</v>
      </c>
      <c r="AS983" t="n">
        <v>1</v>
      </c>
      <c r="AT983" t="n">
        <v>0</v>
      </c>
      <c r="AU983" s="63" t="n">
        <v>33</v>
      </c>
      <c r="AV983" s="64">
        <f>IFERROR(INDEX($B983:$AT983,1,'번호선택_참고표'!$C$55),0)+IFERROR(INDEX($B983:$AT983,1,'번호선택_참고표'!$D$55),0)+IFERROR(INDEX($B983:$AT983,1,'번호선택_참고표'!$E$55),0)+IFERROR(INDEX($B983:$AT983,1,'번호선택_참고표'!$F$55),0)+IFERROR(INDEX($B983:$AT983,1,'번호선택_참고표'!$G$55),0)+IFERROR(INDEX($B983:$AT983,1,'번호선택_참고표'!$H$55),0)</f>
        <v/>
      </c>
      <c r="AW983" s="64">
        <f>IF(OR('번호선택_참고표'!$C$55=$AU983,'번호선택_참고표'!$D$55=$AU983,'번호선택_참고표'!$E$55=$AU983,'번호선택_참고표'!$F$55=$AU983,'번호선택_참고표'!$G$55=$AU983,'번호선택_참고표'!$H$55=$AU983),1,0)</f>
        <v/>
      </c>
      <c r="AX983" s="64">
        <f>IF(AV983=6,6,IF(AND(AV983=5,AW983=1),5,IF(AND(AV983=5,AW983=0),4,IF(AV983=4,3,IF(AV983=3,2,0)))))</f>
        <v/>
      </c>
      <c r="AY983" s="64">
        <f>IF(AV983=6,"1등",IF(AND(AV983=5,AW983=1),"2등",IF(AND(AV983=5,AW983=0),"3등",IF(AV983=4,"4등",IF(AV983=3,"5등","-")))))</f>
        <v/>
      </c>
      <c r="AZ983" s="64">
        <f>AV983*10000+AW983*1000+ROW()</f>
        <v/>
      </c>
      <c r="BB983" s="63" t="inlineStr">
        <is>
          <t>5 7 13 20 21 44</t>
        </is>
      </c>
    </row>
    <row r="984">
      <c r="A984" s="64" t="n">
        <v>983</v>
      </c>
      <c r="B984" t="n">
        <v>0</v>
      </c>
      <c r="C984" t="n">
        <v>0</v>
      </c>
      <c r="D984" t="n">
        <v>0</v>
      </c>
      <c r="E984" t="n">
        <v>0</v>
      </c>
      <c r="F984" t="n">
        <v>0</v>
      </c>
      <c r="G984" t="n">
        <v>0</v>
      </c>
      <c r="H984" t="n">
        <v>0</v>
      </c>
      <c r="I984" t="n">
        <v>0</v>
      </c>
      <c r="J984" t="n">
        <v>0</v>
      </c>
      <c r="K984" t="n">
        <v>0</v>
      </c>
      <c r="L984" t="n">
        <v>0</v>
      </c>
      <c r="M984" t="n">
        <v>0</v>
      </c>
      <c r="N984" t="n">
        <v>1</v>
      </c>
      <c r="O984" t="n">
        <v>0</v>
      </c>
      <c r="P984" t="n">
        <v>0</v>
      </c>
      <c r="Q984" t="n">
        <v>0</v>
      </c>
      <c r="R984" t="n">
        <v>0</v>
      </c>
      <c r="S984" t="n">
        <v>0</v>
      </c>
      <c r="T984" t="n">
        <v>0</v>
      </c>
      <c r="U984" t="n">
        <v>0</v>
      </c>
      <c r="V984" t="n">
        <v>0</v>
      </c>
      <c r="W984" t="n">
        <v>0</v>
      </c>
      <c r="X984" t="n">
        <v>1</v>
      </c>
      <c r="Y984" t="n">
        <v>0</v>
      </c>
      <c r="Z984" t="n">
        <v>0</v>
      </c>
      <c r="AA984" t="n">
        <v>1</v>
      </c>
      <c r="AB984" t="n">
        <v>0</v>
      </c>
      <c r="AC984" t="n">
        <v>0</v>
      </c>
      <c r="AD984" t="n">
        <v>0</v>
      </c>
      <c r="AE984" t="n">
        <v>0</v>
      </c>
      <c r="AF984" t="n">
        <v>1</v>
      </c>
      <c r="AG984" t="n">
        <v>0</v>
      </c>
      <c r="AH984" t="n">
        <v>0</v>
      </c>
      <c r="AI984" t="n">
        <v>0</v>
      </c>
      <c r="AJ984" t="n">
        <v>1</v>
      </c>
      <c r="AK984" t="n">
        <v>0</v>
      </c>
      <c r="AL984" t="n">
        <v>0</v>
      </c>
      <c r="AM984" t="n">
        <v>0</v>
      </c>
      <c r="AN984" t="n">
        <v>0</v>
      </c>
      <c r="AO984" t="n">
        <v>0</v>
      </c>
      <c r="AP984" t="n">
        <v>0</v>
      </c>
      <c r="AQ984" t="n">
        <v>0</v>
      </c>
      <c r="AR984" t="n">
        <v>1</v>
      </c>
      <c r="AS984" t="n">
        <v>0</v>
      </c>
      <c r="AT984" t="n">
        <v>0</v>
      </c>
      <c r="AU984" s="63" t="n">
        <v>15</v>
      </c>
      <c r="AV984" s="64">
        <f>IFERROR(INDEX($B984:$AT984,1,'번호선택_참고표'!$C$55),0)+IFERROR(INDEX($B984:$AT984,1,'번호선택_참고표'!$D$55),0)+IFERROR(INDEX($B984:$AT984,1,'번호선택_참고표'!$E$55),0)+IFERROR(INDEX($B984:$AT984,1,'번호선택_참고표'!$F$55),0)+IFERROR(INDEX($B984:$AT984,1,'번호선택_참고표'!$G$55),0)+IFERROR(INDEX($B984:$AT984,1,'번호선택_참고표'!$H$55),0)</f>
        <v/>
      </c>
      <c r="AW984" s="64">
        <f>IF(OR('번호선택_참고표'!$C$55=$AU984,'번호선택_참고표'!$D$55=$AU984,'번호선택_참고표'!$E$55=$AU984,'번호선택_참고표'!$F$55=$AU984,'번호선택_참고표'!$G$55=$AU984,'번호선택_참고표'!$H$55=$AU984),1,0)</f>
        <v/>
      </c>
      <c r="AX984" s="64">
        <f>IF(AV984=6,6,IF(AND(AV984=5,AW984=1),5,IF(AND(AV984=5,AW984=0),4,IF(AV984=4,3,IF(AV984=3,2,0)))))</f>
        <v/>
      </c>
      <c r="AY984" s="64">
        <f>IF(AV984=6,"1등",IF(AND(AV984=5,AW984=1),"2등",IF(AND(AV984=5,AW984=0),"3등",IF(AV984=4,"4등",IF(AV984=3,"5등","-")))))</f>
        <v/>
      </c>
      <c r="AZ984" s="64">
        <f>AV984*10000+AW984*1000+ROW()</f>
        <v/>
      </c>
      <c r="BB984" s="63" t="inlineStr">
        <is>
          <t>13 23 26 31 35 43</t>
        </is>
      </c>
    </row>
    <row r="985">
      <c r="A985" s="64" t="n">
        <v>984</v>
      </c>
      <c r="B985" t="n">
        <v>0</v>
      </c>
      <c r="C985" t="n">
        <v>0</v>
      </c>
      <c r="D985" t="n">
        <v>1</v>
      </c>
      <c r="E985" t="n">
        <v>0</v>
      </c>
      <c r="F985" t="n">
        <v>0</v>
      </c>
      <c r="G985" t="n">
        <v>0</v>
      </c>
      <c r="H985" t="n">
        <v>0</v>
      </c>
      <c r="I985" t="n">
        <v>0</v>
      </c>
      <c r="J985" t="n">
        <v>0</v>
      </c>
      <c r="K985" t="n">
        <v>1</v>
      </c>
      <c r="L985" t="n">
        <v>0</v>
      </c>
      <c r="M985" t="n">
        <v>0</v>
      </c>
      <c r="N985" t="n">
        <v>0</v>
      </c>
      <c r="O985" t="n">
        <v>0</v>
      </c>
      <c r="P985" t="n">
        <v>0</v>
      </c>
      <c r="Q985" t="n">
        <v>0</v>
      </c>
      <c r="R985" t="n">
        <v>0</v>
      </c>
      <c r="S985" t="n">
        <v>0</v>
      </c>
      <c r="T985" t="n">
        <v>0</v>
      </c>
      <c r="U985" t="n">
        <v>0</v>
      </c>
      <c r="V985" t="n">
        <v>0</v>
      </c>
      <c r="W985" t="n">
        <v>0</v>
      </c>
      <c r="X985" t="n">
        <v>1</v>
      </c>
      <c r="Y985" t="n">
        <v>0</v>
      </c>
      <c r="Z985" t="n">
        <v>0</v>
      </c>
      <c r="AA985" t="n">
        <v>0</v>
      </c>
      <c r="AB985" t="n">
        <v>0</v>
      </c>
      <c r="AC985" t="n">
        <v>0</v>
      </c>
      <c r="AD985" t="n">
        <v>0</v>
      </c>
      <c r="AE985" t="n">
        <v>0</v>
      </c>
      <c r="AF985" t="n">
        <v>0</v>
      </c>
      <c r="AG985" t="n">
        <v>0</v>
      </c>
      <c r="AH985" t="n">
        <v>0</v>
      </c>
      <c r="AI985" t="n">
        <v>0</v>
      </c>
      <c r="AJ985" t="n">
        <v>1</v>
      </c>
      <c r="AK985" t="n">
        <v>1</v>
      </c>
      <c r="AL985" t="n">
        <v>1</v>
      </c>
      <c r="AM985" t="n">
        <v>0</v>
      </c>
      <c r="AN985" t="n">
        <v>0</v>
      </c>
      <c r="AO985" t="n">
        <v>0</v>
      </c>
      <c r="AP985" t="n">
        <v>0</v>
      </c>
      <c r="AQ985" t="n">
        <v>0</v>
      </c>
      <c r="AR985" t="n">
        <v>0</v>
      </c>
      <c r="AS985" t="n">
        <v>0</v>
      </c>
      <c r="AT985" t="n">
        <v>0</v>
      </c>
      <c r="AU985" s="63" t="n">
        <v>18</v>
      </c>
      <c r="AV985" s="64">
        <f>IFERROR(INDEX($B985:$AT985,1,'번호선택_참고표'!$C$55),0)+IFERROR(INDEX($B985:$AT985,1,'번호선택_참고표'!$D$55),0)+IFERROR(INDEX($B985:$AT985,1,'번호선택_참고표'!$E$55),0)+IFERROR(INDEX($B985:$AT985,1,'번호선택_참고표'!$F$55),0)+IFERROR(INDEX($B985:$AT985,1,'번호선택_참고표'!$G$55),0)+IFERROR(INDEX($B985:$AT985,1,'번호선택_참고표'!$H$55),0)</f>
        <v/>
      </c>
      <c r="AW985" s="64">
        <f>IF(OR('번호선택_참고표'!$C$55=$AU985,'번호선택_참고표'!$D$55=$AU985,'번호선택_참고표'!$E$55=$AU985,'번호선택_참고표'!$F$55=$AU985,'번호선택_참고표'!$G$55=$AU985,'번호선택_참고표'!$H$55=$AU985),1,0)</f>
        <v/>
      </c>
      <c r="AX985" s="64">
        <f>IF(AV985=6,6,IF(AND(AV985=5,AW985=1),5,IF(AND(AV985=5,AW985=0),4,IF(AV985=4,3,IF(AV985=3,2,0)))))</f>
        <v/>
      </c>
      <c r="AY985" s="64">
        <f>IF(AV985=6,"1등",IF(AND(AV985=5,AW985=1),"2등",IF(AND(AV985=5,AW985=0),"3등",IF(AV985=4,"4등",IF(AV985=3,"5등","-")))))</f>
        <v/>
      </c>
      <c r="AZ985" s="64">
        <f>AV985*10000+AW985*1000+ROW()</f>
        <v/>
      </c>
      <c r="BB985" s="63" t="inlineStr">
        <is>
          <t>3 10 23 35 36 37</t>
        </is>
      </c>
    </row>
    <row r="986">
      <c r="A986" s="64" t="n">
        <v>985</v>
      </c>
      <c r="B986" t="n">
        <v>0</v>
      </c>
      <c r="C986" t="n">
        <v>0</v>
      </c>
      <c r="D986" t="n">
        <v>0</v>
      </c>
      <c r="E986" t="n">
        <v>0</v>
      </c>
      <c r="F986" t="n">
        <v>0</v>
      </c>
      <c r="G986" t="n">
        <v>0</v>
      </c>
      <c r="H986" t="n">
        <v>0</v>
      </c>
      <c r="I986" t="n">
        <v>0</v>
      </c>
      <c r="J986" t="n">
        <v>0</v>
      </c>
      <c r="K986" t="n">
        <v>0</v>
      </c>
      <c r="L986" t="n">
        <v>0</v>
      </c>
      <c r="M986" t="n">
        <v>0</v>
      </c>
      <c r="N986" t="n">
        <v>0</v>
      </c>
      <c r="O986" t="n">
        <v>0</v>
      </c>
      <c r="P986" t="n">
        <v>0</v>
      </c>
      <c r="Q986" t="n">
        <v>0</v>
      </c>
      <c r="R986" t="n">
        <v>1</v>
      </c>
      <c r="S986" t="n">
        <v>0</v>
      </c>
      <c r="T986" t="n">
        <v>0</v>
      </c>
      <c r="U986" t="n">
        <v>0</v>
      </c>
      <c r="V986" t="n">
        <v>1</v>
      </c>
      <c r="W986" t="n">
        <v>0</v>
      </c>
      <c r="X986" t="n">
        <v>1</v>
      </c>
      <c r="Y986" t="n">
        <v>0</v>
      </c>
      <c r="Z986" t="n">
        <v>0</v>
      </c>
      <c r="AA986" t="n">
        <v>0</v>
      </c>
      <c r="AB986" t="n">
        <v>0</v>
      </c>
      <c r="AC986" t="n">
        <v>0</v>
      </c>
      <c r="AD986" t="n">
        <v>0</v>
      </c>
      <c r="AE986" t="n">
        <v>1</v>
      </c>
      <c r="AF986" t="n">
        <v>0</v>
      </c>
      <c r="AG986" t="n">
        <v>0</v>
      </c>
      <c r="AH986" t="n">
        <v>0</v>
      </c>
      <c r="AI986" t="n">
        <v>1</v>
      </c>
      <c r="AJ986" t="n">
        <v>0</v>
      </c>
      <c r="AK986" t="n">
        <v>0</v>
      </c>
      <c r="AL986" t="n">
        <v>0</v>
      </c>
      <c r="AM986" t="n">
        <v>0</v>
      </c>
      <c r="AN986" t="n">
        <v>0</v>
      </c>
      <c r="AO986" t="n">
        <v>0</v>
      </c>
      <c r="AP986" t="n">
        <v>0</v>
      </c>
      <c r="AQ986" t="n">
        <v>0</v>
      </c>
      <c r="AR986" t="n">
        <v>0</v>
      </c>
      <c r="AS986" t="n">
        <v>1</v>
      </c>
      <c r="AT986" t="n">
        <v>0</v>
      </c>
      <c r="AU986" s="63" t="n">
        <v>19</v>
      </c>
      <c r="AV986" s="64">
        <f>IFERROR(INDEX($B986:$AT986,1,'번호선택_참고표'!$C$55),0)+IFERROR(INDEX($B986:$AT986,1,'번호선택_참고표'!$D$55),0)+IFERROR(INDEX($B986:$AT986,1,'번호선택_참고표'!$E$55),0)+IFERROR(INDEX($B986:$AT986,1,'번호선택_참고표'!$F$55),0)+IFERROR(INDEX($B986:$AT986,1,'번호선택_참고표'!$G$55),0)+IFERROR(INDEX($B986:$AT986,1,'번호선택_참고표'!$H$55),0)</f>
        <v/>
      </c>
      <c r="AW986" s="64">
        <f>IF(OR('번호선택_참고표'!$C$55=$AU986,'번호선택_참고표'!$D$55=$AU986,'번호선택_참고표'!$E$55=$AU986,'번호선택_참고표'!$F$55=$AU986,'번호선택_참고표'!$G$55=$AU986,'번호선택_참고표'!$H$55=$AU986),1,0)</f>
        <v/>
      </c>
      <c r="AX986" s="64">
        <f>IF(AV986=6,6,IF(AND(AV986=5,AW986=1),5,IF(AND(AV986=5,AW986=0),4,IF(AV986=4,3,IF(AV986=3,2,0)))))</f>
        <v/>
      </c>
      <c r="AY986" s="64">
        <f>IF(AV986=6,"1등",IF(AND(AV986=5,AW986=1),"2등",IF(AND(AV986=5,AW986=0),"3등",IF(AV986=4,"4등",IF(AV986=3,"5등","-")))))</f>
        <v/>
      </c>
      <c r="AZ986" s="64">
        <f>AV986*10000+AW986*1000+ROW()</f>
        <v/>
      </c>
      <c r="BB986" s="63" t="inlineStr">
        <is>
          <t>17 21 23 30 34 44</t>
        </is>
      </c>
    </row>
    <row r="987">
      <c r="A987" s="64" t="n">
        <v>986</v>
      </c>
      <c r="B987" t="n">
        <v>0</v>
      </c>
      <c r="C987" t="n">
        <v>0</v>
      </c>
      <c r="D987" t="n">
        <v>0</v>
      </c>
      <c r="E987" t="n">
        <v>0</v>
      </c>
      <c r="F987" t="n">
        <v>0</v>
      </c>
      <c r="G987" t="n">
        <v>0</v>
      </c>
      <c r="H987" t="n">
        <v>1</v>
      </c>
      <c r="I987" t="n">
        <v>0</v>
      </c>
      <c r="J987" t="n">
        <v>0</v>
      </c>
      <c r="K987" t="n">
        <v>1</v>
      </c>
      <c r="L987" t="n">
        <v>0</v>
      </c>
      <c r="M987" t="n">
        <v>0</v>
      </c>
      <c r="N987" t="n">
        <v>0</v>
      </c>
      <c r="O987" t="n">
        <v>0</v>
      </c>
      <c r="P987" t="n">
        <v>0</v>
      </c>
      <c r="Q987" t="n">
        <v>1</v>
      </c>
      <c r="R987" t="n">
        <v>0</v>
      </c>
      <c r="S987" t="n">
        <v>0</v>
      </c>
      <c r="T987" t="n">
        <v>0</v>
      </c>
      <c r="U987" t="n">
        <v>0</v>
      </c>
      <c r="V987" t="n">
        <v>0</v>
      </c>
      <c r="W987" t="n">
        <v>0</v>
      </c>
      <c r="X987" t="n">
        <v>0</v>
      </c>
      <c r="Y987" t="n">
        <v>0</v>
      </c>
      <c r="Z987" t="n">
        <v>0</v>
      </c>
      <c r="AA987" t="n">
        <v>0</v>
      </c>
      <c r="AB987" t="n">
        <v>0</v>
      </c>
      <c r="AC987" t="n">
        <v>1</v>
      </c>
      <c r="AD987" t="n">
        <v>0</v>
      </c>
      <c r="AE987" t="n">
        <v>0</v>
      </c>
      <c r="AF987" t="n">
        <v>0</v>
      </c>
      <c r="AG987" t="n">
        <v>0</v>
      </c>
      <c r="AH987" t="n">
        <v>0</v>
      </c>
      <c r="AI987" t="n">
        <v>0</v>
      </c>
      <c r="AJ987" t="n">
        <v>0</v>
      </c>
      <c r="AK987" t="n">
        <v>0</v>
      </c>
      <c r="AL987" t="n">
        <v>0</v>
      </c>
      <c r="AM987" t="n">
        <v>0</v>
      </c>
      <c r="AN987" t="n">
        <v>0</v>
      </c>
      <c r="AO987" t="n">
        <v>0</v>
      </c>
      <c r="AP987" t="n">
        <v>1</v>
      </c>
      <c r="AQ987" t="n">
        <v>1</v>
      </c>
      <c r="AR987" t="n">
        <v>0</v>
      </c>
      <c r="AS987" t="n">
        <v>0</v>
      </c>
      <c r="AT987" t="n">
        <v>0</v>
      </c>
      <c r="AU987" s="63" t="n">
        <v>40</v>
      </c>
      <c r="AV987" s="64">
        <f>IFERROR(INDEX($B987:$AT987,1,'번호선택_참고표'!$C$55),0)+IFERROR(INDEX($B987:$AT987,1,'번호선택_참고표'!$D$55),0)+IFERROR(INDEX($B987:$AT987,1,'번호선택_참고표'!$E$55),0)+IFERROR(INDEX($B987:$AT987,1,'번호선택_참고표'!$F$55),0)+IFERROR(INDEX($B987:$AT987,1,'번호선택_참고표'!$G$55),0)+IFERROR(INDEX($B987:$AT987,1,'번호선택_참고표'!$H$55),0)</f>
        <v/>
      </c>
      <c r="AW987" s="64">
        <f>IF(OR('번호선택_참고표'!$C$55=$AU987,'번호선택_참고표'!$D$55=$AU987,'번호선택_참고표'!$E$55=$AU987,'번호선택_참고표'!$F$55=$AU987,'번호선택_참고표'!$G$55=$AU987,'번호선택_참고표'!$H$55=$AU987),1,0)</f>
        <v/>
      </c>
      <c r="AX987" s="64">
        <f>IF(AV987=6,6,IF(AND(AV987=5,AW987=1),5,IF(AND(AV987=5,AW987=0),4,IF(AV987=4,3,IF(AV987=3,2,0)))))</f>
        <v/>
      </c>
      <c r="AY987" s="64">
        <f>IF(AV987=6,"1등",IF(AND(AV987=5,AW987=1),"2등",IF(AND(AV987=5,AW987=0),"3등",IF(AV987=4,"4등",IF(AV987=3,"5등","-")))))</f>
        <v/>
      </c>
      <c r="AZ987" s="64">
        <f>AV987*10000+AW987*1000+ROW()</f>
        <v/>
      </c>
      <c r="BB987" s="63" t="inlineStr">
        <is>
          <t>7 10 16 28 41 42</t>
        </is>
      </c>
    </row>
    <row r="988">
      <c r="A988" s="64" t="n">
        <v>987</v>
      </c>
      <c r="B988" t="n">
        <v>0</v>
      </c>
      <c r="C988" t="n">
        <v>1</v>
      </c>
      <c r="D988" t="n">
        <v>0</v>
      </c>
      <c r="E988" t="n">
        <v>1</v>
      </c>
      <c r="F988" t="n">
        <v>0</v>
      </c>
      <c r="G988" t="n">
        <v>0</v>
      </c>
      <c r="H988" t="n">
        <v>0</v>
      </c>
      <c r="I988" t="n">
        <v>0</v>
      </c>
      <c r="J988" t="n">
        <v>0</v>
      </c>
      <c r="K988" t="n">
        <v>0</v>
      </c>
      <c r="L988" t="n">
        <v>0</v>
      </c>
      <c r="M988" t="n">
        <v>0</v>
      </c>
      <c r="N988" t="n">
        <v>0</v>
      </c>
      <c r="O988" t="n">
        <v>0</v>
      </c>
      <c r="P988" t="n">
        <v>1</v>
      </c>
      <c r="Q988" t="n">
        <v>0</v>
      </c>
      <c r="R988" t="n">
        <v>0</v>
      </c>
      <c r="S988" t="n">
        <v>0</v>
      </c>
      <c r="T988" t="n">
        <v>0</v>
      </c>
      <c r="U988" t="n">
        <v>0</v>
      </c>
      <c r="V988" t="n">
        <v>0</v>
      </c>
      <c r="W988" t="n">
        <v>0</v>
      </c>
      <c r="X988" t="n">
        <v>1</v>
      </c>
      <c r="Y988" t="n">
        <v>0</v>
      </c>
      <c r="Z988" t="n">
        <v>0</v>
      </c>
      <c r="AA988" t="n">
        <v>0</v>
      </c>
      <c r="AB988" t="n">
        <v>0</v>
      </c>
      <c r="AC988" t="n">
        <v>0</v>
      </c>
      <c r="AD988" t="n">
        <v>1</v>
      </c>
      <c r="AE988" t="n">
        <v>0</v>
      </c>
      <c r="AF988" t="n">
        <v>0</v>
      </c>
      <c r="AG988" t="n">
        <v>0</v>
      </c>
      <c r="AH988" t="n">
        <v>0</v>
      </c>
      <c r="AI988" t="n">
        <v>0</v>
      </c>
      <c r="AJ988" t="n">
        <v>0</v>
      </c>
      <c r="AK988" t="n">
        <v>0</v>
      </c>
      <c r="AL988" t="n">
        <v>0</v>
      </c>
      <c r="AM988" t="n">
        <v>1</v>
      </c>
      <c r="AN988" t="n">
        <v>0</v>
      </c>
      <c r="AO988" t="n">
        <v>0</v>
      </c>
      <c r="AP988" t="n">
        <v>0</v>
      </c>
      <c r="AQ988" t="n">
        <v>0</v>
      </c>
      <c r="AR988" t="n">
        <v>0</v>
      </c>
      <c r="AS988" t="n">
        <v>0</v>
      </c>
      <c r="AT988" t="n">
        <v>0</v>
      </c>
      <c r="AU988" s="63" t="n">
        <v>7</v>
      </c>
      <c r="AV988" s="64">
        <f>IFERROR(INDEX($B988:$AT988,1,'번호선택_참고표'!$C$55),0)+IFERROR(INDEX($B988:$AT988,1,'번호선택_참고표'!$D$55),0)+IFERROR(INDEX($B988:$AT988,1,'번호선택_참고표'!$E$55),0)+IFERROR(INDEX($B988:$AT988,1,'번호선택_참고표'!$F$55),0)+IFERROR(INDEX($B988:$AT988,1,'번호선택_참고표'!$G$55),0)+IFERROR(INDEX($B988:$AT988,1,'번호선택_참고표'!$H$55),0)</f>
        <v/>
      </c>
      <c r="AW988" s="64">
        <f>IF(OR('번호선택_참고표'!$C$55=$AU988,'번호선택_참고표'!$D$55=$AU988,'번호선택_참고표'!$E$55=$AU988,'번호선택_참고표'!$F$55=$AU988,'번호선택_참고표'!$G$55=$AU988,'번호선택_참고표'!$H$55=$AU988),1,0)</f>
        <v/>
      </c>
      <c r="AX988" s="64">
        <f>IF(AV988=6,6,IF(AND(AV988=5,AW988=1),5,IF(AND(AV988=5,AW988=0),4,IF(AV988=4,3,IF(AV988=3,2,0)))))</f>
        <v/>
      </c>
      <c r="AY988" s="64">
        <f>IF(AV988=6,"1등",IF(AND(AV988=5,AW988=1),"2등",IF(AND(AV988=5,AW988=0),"3등",IF(AV988=4,"4등",IF(AV988=3,"5등","-")))))</f>
        <v/>
      </c>
      <c r="AZ988" s="64">
        <f>AV988*10000+AW988*1000+ROW()</f>
        <v/>
      </c>
      <c r="BB988" s="63" t="inlineStr">
        <is>
          <t>2 4 15 23 29 38</t>
        </is>
      </c>
    </row>
    <row r="989">
      <c r="A989" s="64" t="n">
        <v>988</v>
      </c>
      <c r="B989" t="n">
        <v>0</v>
      </c>
      <c r="C989" t="n">
        <v>1</v>
      </c>
      <c r="D989" t="n">
        <v>0</v>
      </c>
      <c r="E989" t="n">
        <v>0</v>
      </c>
      <c r="F989" t="n">
        <v>0</v>
      </c>
      <c r="G989" t="n">
        <v>0</v>
      </c>
      <c r="H989" t="n">
        <v>0</v>
      </c>
      <c r="I989" t="n">
        <v>0</v>
      </c>
      <c r="J989" t="n">
        <v>0</v>
      </c>
      <c r="K989" t="n">
        <v>0</v>
      </c>
      <c r="L989" t="n">
        <v>0</v>
      </c>
      <c r="M989" t="n">
        <v>0</v>
      </c>
      <c r="N989" t="n">
        <v>1</v>
      </c>
      <c r="O989" t="n">
        <v>0</v>
      </c>
      <c r="P989" t="n">
        <v>0</v>
      </c>
      <c r="Q989" t="n">
        <v>0</v>
      </c>
      <c r="R989" t="n">
        <v>0</v>
      </c>
      <c r="S989" t="n">
        <v>0</v>
      </c>
      <c r="T989" t="n">
        <v>0</v>
      </c>
      <c r="U989" t="n">
        <v>1</v>
      </c>
      <c r="V989" t="n">
        <v>0</v>
      </c>
      <c r="W989" t="n">
        <v>0</v>
      </c>
      <c r="X989" t="n">
        <v>0</v>
      </c>
      <c r="Y989" t="n">
        <v>0</v>
      </c>
      <c r="Z989" t="n">
        <v>0</v>
      </c>
      <c r="AA989" t="n">
        <v>0</v>
      </c>
      <c r="AB989" t="n">
        <v>0</v>
      </c>
      <c r="AC989" t="n">
        <v>0</v>
      </c>
      <c r="AD989" t="n">
        <v>0</v>
      </c>
      <c r="AE989" t="n">
        <v>1</v>
      </c>
      <c r="AF989" t="n">
        <v>1</v>
      </c>
      <c r="AG989" t="n">
        <v>0</v>
      </c>
      <c r="AH989" t="n">
        <v>0</v>
      </c>
      <c r="AI989" t="n">
        <v>0</v>
      </c>
      <c r="AJ989" t="n">
        <v>0</v>
      </c>
      <c r="AK989" t="n">
        <v>0</v>
      </c>
      <c r="AL989" t="n">
        <v>0</v>
      </c>
      <c r="AM989" t="n">
        <v>0</v>
      </c>
      <c r="AN989" t="n">
        <v>0</v>
      </c>
      <c r="AO989" t="n">
        <v>0</v>
      </c>
      <c r="AP989" t="n">
        <v>1</v>
      </c>
      <c r="AQ989" t="n">
        <v>0</v>
      </c>
      <c r="AR989" t="n">
        <v>0</v>
      </c>
      <c r="AS989" t="n">
        <v>0</v>
      </c>
      <c r="AT989" t="n">
        <v>0</v>
      </c>
      <c r="AU989" s="63" t="n">
        <v>27</v>
      </c>
      <c r="AV989" s="64">
        <f>IFERROR(INDEX($B989:$AT989,1,'번호선택_참고표'!$C$55),0)+IFERROR(INDEX($B989:$AT989,1,'번호선택_참고표'!$D$55),0)+IFERROR(INDEX($B989:$AT989,1,'번호선택_참고표'!$E$55),0)+IFERROR(INDEX($B989:$AT989,1,'번호선택_참고표'!$F$55),0)+IFERROR(INDEX($B989:$AT989,1,'번호선택_참고표'!$G$55),0)+IFERROR(INDEX($B989:$AT989,1,'번호선택_참고표'!$H$55),0)</f>
        <v/>
      </c>
      <c r="AW989" s="64">
        <f>IF(OR('번호선택_참고표'!$C$55=$AU989,'번호선택_참고표'!$D$55=$AU989,'번호선택_참고표'!$E$55=$AU989,'번호선택_참고표'!$F$55=$AU989,'번호선택_참고표'!$G$55=$AU989,'번호선택_참고표'!$H$55=$AU989),1,0)</f>
        <v/>
      </c>
      <c r="AX989" s="64">
        <f>IF(AV989=6,6,IF(AND(AV989=5,AW989=1),5,IF(AND(AV989=5,AW989=0),4,IF(AV989=4,3,IF(AV989=3,2,0)))))</f>
        <v/>
      </c>
      <c r="AY989" s="64">
        <f>IF(AV989=6,"1등",IF(AND(AV989=5,AW989=1),"2등",IF(AND(AV989=5,AW989=0),"3등",IF(AV989=4,"4등",IF(AV989=3,"5등","-")))))</f>
        <v/>
      </c>
      <c r="AZ989" s="64">
        <f>AV989*10000+AW989*1000+ROW()</f>
        <v/>
      </c>
      <c r="BB989" s="63" t="inlineStr">
        <is>
          <t>2 13 20 30 31 41</t>
        </is>
      </c>
    </row>
    <row r="990">
      <c r="A990" s="64" t="n">
        <v>989</v>
      </c>
      <c r="B990" t="n">
        <v>0</v>
      </c>
      <c r="C990" t="n">
        <v>0</v>
      </c>
      <c r="D990" t="n">
        <v>0</v>
      </c>
      <c r="E990" t="n">
        <v>0</v>
      </c>
      <c r="F990" t="n">
        <v>0</v>
      </c>
      <c r="G990" t="n">
        <v>0</v>
      </c>
      <c r="H990" t="n">
        <v>0</v>
      </c>
      <c r="I990" t="n">
        <v>0</v>
      </c>
      <c r="J990" t="n">
        <v>0</v>
      </c>
      <c r="K990" t="n">
        <v>0</v>
      </c>
      <c r="L990" t="n">
        <v>0</v>
      </c>
      <c r="M990" t="n">
        <v>0</v>
      </c>
      <c r="N990" t="n">
        <v>0</v>
      </c>
      <c r="O990" t="n">
        <v>0</v>
      </c>
      <c r="P990" t="n">
        <v>0</v>
      </c>
      <c r="Q990" t="n">
        <v>0</v>
      </c>
      <c r="R990" t="n">
        <v>1</v>
      </c>
      <c r="S990" t="n">
        <v>1</v>
      </c>
      <c r="T990" t="n">
        <v>0</v>
      </c>
      <c r="U990" t="n">
        <v>0</v>
      </c>
      <c r="V990" t="n">
        <v>1</v>
      </c>
      <c r="W990" t="n">
        <v>0</v>
      </c>
      <c r="X990" t="n">
        <v>0</v>
      </c>
      <c r="Y990" t="n">
        <v>0</v>
      </c>
      <c r="Z990" t="n">
        <v>0</v>
      </c>
      <c r="AA990" t="n">
        <v>0</v>
      </c>
      <c r="AB990" t="n">
        <v>1</v>
      </c>
      <c r="AC990" t="n">
        <v>0</v>
      </c>
      <c r="AD990" t="n">
        <v>1</v>
      </c>
      <c r="AE990" t="n">
        <v>0</v>
      </c>
      <c r="AF990" t="n">
        <v>0</v>
      </c>
      <c r="AG990" t="n">
        <v>0</v>
      </c>
      <c r="AH990" t="n">
        <v>1</v>
      </c>
      <c r="AI990" t="n">
        <v>0</v>
      </c>
      <c r="AJ990" t="n">
        <v>0</v>
      </c>
      <c r="AK990" t="n">
        <v>0</v>
      </c>
      <c r="AL990" t="n">
        <v>0</v>
      </c>
      <c r="AM990" t="n">
        <v>0</v>
      </c>
      <c r="AN990" t="n">
        <v>0</v>
      </c>
      <c r="AO990" t="n">
        <v>0</v>
      </c>
      <c r="AP990" t="n">
        <v>0</v>
      </c>
      <c r="AQ990" t="n">
        <v>0</v>
      </c>
      <c r="AR990" t="n">
        <v>0</v>
      </c>
      <c r="AS990" t="n">
        <v>0</v>
      </c>
      <c r="AT990" t="n">
        <v>0</v>
      </c>
      <c r="AU990" s="63" t="n">
        <v>26</v>
      </c>
      <c r="AV990" s="64">
        <f>IFERROR(INDEX($B990:$AT990,1,'번호선택_참고표'!$C$55),0)+IFERROR(INDEX($B990:$AT990,1,'번호선택_참고표'!$D$55),0)+IFERROR(INDEX($B990:$AT990,1,'번호선택_참고표'!$E$55),0)+IFERROR(INDEX($B990:$AT990,1,'번호선택_참고표'!$F$55),0)+IFERROR(INDEX($B990:$AT990,1,'번호선택_참고표'!$G$55),0)+IFERROR(INDEX($B990:$AT990,1,'번호선택_참고표'!$H$55),0)</f>
        <v/>
      </c>
      <c r="AW990" s="64">
        <f>IF(OR('번호선택_참고표'!$C$55=$AU990,'번호선택_참고표'!$D$55=$AU990,'번호선택_참고표'!$E$55=$AU990,'번호선택_참고표'!$F$55=$AU990,'번호선택_참고표'!$G$55=$AU990,'번호선택_참고표'!$H$55=$AU990),1,0)</f>
        <v/>
      </c>
      <c r="AX990" s="64">
        <f>IF(AV990=6,6,IF(AND(AV990=5,AW990=1),5,IF(AND(AV990=5,AW990=0),4,IF(AV990=4,3,IF(AV990=3,2,0)))))</f>
        <v/>
      </c>
      <c r="AY990" s="64">
        <f>IF(AV990=6,"1등",IF(AND(AV990=5,AW990=1),"2등",IF(AND(AV990=5,AW990=0),"3등",IF(AV990=4,"4등",IF(AV990=3,"5등","-")))))</f>
        <v/>
      </c>
      <c r="AZ990" s="64">
        <f>AV990*10000+AW990*1000+ROW()</f>
        <v/>
      </c>
      <c r="BB990" s="63" t="inlineStr">
        <is>
          <t>17 18 21 27 29 33</t>
        </is>
      </c>
    </row>
    <row r="991">
      <c r="A991" s="64" t="n">
        <v>990</v>
      </c>
      <c r="B991" t="n">
        <v>0</v>
      </c>
      <c r="C991" t="n">
        <v>1</v>
      </c>
      <c r="D991" t="n">
        <v>0</v>
      </c>
      <c r="E991" t="n">
        <v>1</v>
      </c>
      <c r="F991" t="n">
        <v>0</v>
      </c>
      <c r="G991" t="n">
        <v>0</v>
      </c>
      <c r="H991" t="n">
        <v>0</v>
      </c>
      <c r="I991" t="n">
        <v>0</v>
      </c>
      <c r="J991" t="n">
        <v>0</v>
      </c>
      <c r="K991" t="n">
        <v>0</v>
      </c>
      <c r="L991" t="n">
        <v>0</v>
      </c>
      <c r="M991" t="n">
        <v>0</v>
      </c>
      <c r="N991" t="n">
        <v>0</v>
      </c>
      <c r="O991" t="n">
        <v>0</v>
      </c>
      <c r="P991" t="n">
        <v>0</v>
      </c>
      <c r="Q991" t="n">
        <v>0</v>
      </c>
      <c r="R991" t="n">
        <v>0</v>
      </c>
      <c r="S991" t="n">
        <v>0</v>
      </c>
      <c r="T991" t="n">
        <v>0</v>
      </c>
      <c r="U991" t="n">
        <v>0</v>
      </c>
      <c r="V991" t="n">
        <v>0</v>
      </c>
      <c r="W991" t="n">
        <v>0</v>
      </c>
      <c r="X991" t="n">
        <v>0</v>
      </c>
      <c r="Y991" t="n">
        <v>0</v>
      </c>
      <c r="Z991" t="n">
        <v>1</v>
      </c>
      <c r="AA991" t="n">
        <v>1</v>
      </c>
      <c r="AB991" t="n">
        <v>0</v>
      </c>
      <c r="AC991" t="n">
        <v>0</v>
      </c>
      <c r="AD991" t="n">
        <v>0</v>
      </c>
      <c r="AE991" t="n">
        <v>0</v>
      </c>
      <c r="AF991" t="n">
        <v>0</v>
      </c>
      <c r="AG991" t="n">
        <v>0</v>
      </c>
      <c r="AH991" t="n">
        <v>0</v>
      </c>
      <c r="AI991" t="n">
        <v>0</v>
      </c>
      <c r="AJ991" t="n">
        <v>0</v>
      </c>
      <c r="AK991" t="n">
        <v>1</v>
      </c>
      <c r="AL991" t="n">
        <v>1</v>
      </c>
      <c r="AM991" t="n">
        <v>0</v>
      </c>
      <c r="AN991" t="n">
        <v>0</v>
      </c>
      <c r="AO991" t="n">
        <v>0</v>
      </c>
      <c r="AP991" t="n">
        <v>0</v>
      </c>
      <c r="AQ991" t="n">
        <v>0</v>
      </c>
      <c r="AR991" t="n">
        <v>0</v>
      </c>
      <c r="AS991" t="n">
        <v>0</v>
      </c>
      <c r="AT991" t="n">
        <v>0</v>
      </c>
      <c r="AU991" s="63" t="n">
        <v>28</v>
      </c>
      <c r="AV991" s="64">
        <f>IFERROR(INDEX($B991:$AT991,1,'번호선택_참고표'!$C$55),0)+IFERROR(INDEX($B991:$AT991,1,'번호선택_참고표'!$D$55),0)+IFERROR(INDEX($B991:$AT991,1,'번호선택_참고표'!$E$55),0)+IFERROR(INDEX($B991:$AT991,1,'번호선택_참고표'!$F$55),0)+IFERROR(INDEX($B991:$AT991,1,'번호선택_참고표'!$G$55),0)+IFERROR(INDEX($B991:$AT991,1,'번호선택_참고표'!$H$55),0)</f>
        <v/>
      </c>
      <c r="AW991" s="64">
        <f>IF(OR('번호선택_참고표'!$C$55=$AU991,'번호선택_참고표'!$D$55=$AU991,'번호선택_참고표'!$E$55=$AU991,'번호선택_참고표'!$F$55=$AU991,'번호선택_참고표'!$G$55=$AU991,'번호선택_참고표'!$H$55=$AU991),1,0)</f>
        <v/>
      </c>
      <c r="AX991" s="64">
        <f>IF(AV991=6,6,IF(AND(AV991=5,AW991=1),5,IF(AND(AV991=5,AW991=0),4,IF(AV991=4,3,IF(AV991=3,2,0)))))</f>
        <v/>
      </c>
      <c r="AY991" s="64">
        <f>IF(AV991=6,"1등",IF(AND(AV991=5,AW991=1),"2등",IF(AND(AV991=5,AW991=0),"3등",IF(AV991=4,"4등",IF(AV991=3,"5등","-")))))</f>
        <v/>
      </c>
      <c r="AZ991" s="64">
        <f>AV991*10000+AW991*1000+ROW()</f>
        <v/>
      </c>
      <c r="BB991" s="63" t="inlineStr">
        <is>
          <t>2 4 25 26 36 37</t>
        </is>
      </c>
    </row>
    <row r="992">
      <c r="A992" s="64" t="n">
        <v>991</v>
      </c>
      <c r="B992" t="n">
        <v>0</v>
      </c>
      <c r="C992" t="n">
        <v>0</v>
      </c>
      <c r="D992" t="n">
        <v>0</v>
      </c>
      <c r="E992" t="n">
        <v>0</v>
      </c>
      <c r="F992" t="n">
        <v>0</v>
      </c>
      <c r="G992" t="n">
        <v>0</v>
      </c>
      <c r="H992" t="n">
        <v>0</v>
      </c>
      <c r="I992" t="n">
        <v>0</v>
      </c>
      <c r="J992" t="n">
        <v>0</v>
      </c>
      <c r="K992" t="n">
        <v>0</v>
      </c>
      <c r="L992" t="n">
        <v>0</v>
      </c>
      <c r="M992" t="n">
        <v>0</v>
      </c>
      <c r="N992" t="n">
        <v>1</v>
      </c>
      <c r="O992" t="n">
        <v>0</v>
      </c>
      <c r="P992" t="n">
        <v>0</v>
      </c>
      <c r="Q992" t="n">
        <v>0</v>
      </c>
      <c r="R992" t="n">
        <v>0</v>
      </c>
      <c r="S992" t="n">
        <v>1</v>
      </c>
      <c r="T992" t="n">
        <v>0</v>
      </c>
      <c r="U992" t="n">
        <v>0</v>
      </c>
      <c r="V992" t="n">
        <v>0</v>
      </c>
      <c r="W992" t="n">
        <v>0</v>
      </c>
      <c r="X992" t="n">
        <v>0</v>
      </c>
      <c r="Y992" t="n">
        <v>0</v>
      </c>
      <c r="Z992" t="n">
        <v>1</v>
      </c>
      <c r="AA992" t="n">
        <v>0</v>
      </c>
      <c r="AB992" t="n">
        <v>0</v>
      </c>
      <c r="AC992" t="n">
        <v>0</v>
      </c>
      <c r="AD992" t="n">
        <v>0</v>
      </c>
      <c r="AE992" t="n">
        <v>0</v>
      </c>
      <c r="AF992" t="n">
        <v>1</v>
      </c>
      <c r="AG992" t="n">
        <v>0</v>
      </c>
      <c r="AH992" t="n">
        <v>1</v>
      </c>
      <c r="AI992" t="n">
        <v>0</v>
      </c>
      <c r="AJ992" t="n">
        <v>0</v>
      </c>
      <c r="AK992" t="n">
        <v>0</v>
      </c>
      <c r="AL992" t="n">
        <v>0</v>
      </c>
      <c r="AM992" t="n">
        <v>0</v>
      </c>
      <c r="AN992" t="n">
        <v>0</v>
      </c>
      <c r="AO992" t="n">
        <v>0</v>
      </c>
      <c r="AP992" t="n">
        <v>0</v>
      </c>
      <c r="AQ992" t="n">
        <v>0</v>
      </c>
      <c r="AR992" t="n">
        <v>0</v>
      </c>
      <c r="AS992" t="n">
        <v>1</v>
      </c>
      <c r="AT992" t="n">
        <v>0</v>
      </c>
      <c r="AU992" s="63" t="n">
        <v>38</v>
      </c>
      <c r="AV992" s="64">
        <f>IFERROR(INDEX($B992:$AT992,1,'번호선택_참고표'!$C$55),0)+IFERROR(INDEX($B992:$AT992,1,'번호선택_참고표'!$D$55),0)+IFERROR(INDEX($B992:$AT992,1,'번호선택_참고표'!$E$55),0)+IFERROR(INDEX($B992:$AT992,1,'번호선택_참고표'!$F$55),0)+IFERROR(INDEX($B992:$AT992,1,'번호선택_참고표'!$G$55),0)+IFERROR(INDEX($B992:$AT992,1,'번호선택_참고표'!$H$55),0)</f>
        <v/>
      </c>
      <c r="AW992" s="64">
        <f>IF(OR('번호선택_참고표'!$C$55=$AU992,'번호선택_참고표'!$D$55=$AU992,'번호선택_참고표'!$E$55=$AU992,'번호선택_참고표'!$F$55=$AU992,'번호선택_참고표'!$G$55=$AU992,'번호선택_참고표'!$H$55=$AU992),1,0)</f>
        <v/>
      </c>
      <c r="AX992" s="64">
        <f>IF(AV992=6,6,IF(AND(AV992=5,AW992=1),5,IF(AND(AV992=5,AW992=0),4,IF(AV992=4,3,IF(AV992=3,2,0)))))</f>
        <v/>
      </c>
      <c r="AY992" s="64">
        <f>IF(AV992=6,"1등",IF(AND(AV992=5,AW992=1),"2등",IF(AND(AV992=5,AW992=0),"3등",IF(AV992=4,"4등",IF(AV992=3,"5등","-")))))</f>
        <v/>
      </c>
      <c r="AZ992" s="64">
        <f>AV992*10000+AW992*1000+ROW()</f>
        <v/>
      </c>
      <c r="BB992" s="63" t="inlineStr">
        <is>
          <t>13 18 25 31 33 44</t>
        </is>
      </c>
    </row>
    <row r="993">
      <c r="A993" s="64" t="n">
        <v>992</v>
      </c>
      <c r="B993" t="n">
        <v>0</v>
      </c>
      <c r="C993" t="n">
        <v>0</v>
      </c>
      <c r="D993" t="n">
        <v>0</v>
      </c>
      <c r="E993" t="n">
        <v>0</v>
      </c>
      <c r="F993" t="n">
        <v>0</v>
      </c>
      <c r="G993" t="n">
        <v>0</v>
      </c>
      <c r="H993" t="n">
        <v>0</v>
      </c>
      <c r="I993" t="n">
        <v>0</v>
      </c>
      <c r="J993" t="n">
        <v>0</v>
      </c>
      <c r="K993" t="n">
        <v>0</v>
      </c>
      <c r="L993" t="n">
        <v>0</v>
      </c>
      <c r="M993" t="n">
        <v>1</v>
      </c>
      <c r="N993" t="n">
        <v>0</v>
      </c>
      <c r="O993" t="n">
        <v>0</v>
      </c>
      <c r="P993" t="n">
        <v>0</v>
      </c>
      <c r="Q993" t="n">
        <v>0</v>
      </c>
      <c r="R993" t="n">
        <v>0</v>
      </c>
      <c r="S993" t="n">
        <v>0</v>
      </c>
      <c r="T993" t="n">
        <v>0</v>
      </c>
      <c r="U993" t="n">
        <v>1</v>
      </c>
      <c r="V993" t="n">
        <v>0</v>
      </c>
      <c r="W993" t="n">
        <v>0</v>
      </c>
      <c r="X993" t="n">
        <v>0</v>
      </c>
      <c r="Y993" t="n">
        <v>0</v>
      </c>
      <c r="Z993" t="n">
        <v>0</v>
      </c>
      <c r="AA993" t="n">
        <v>1</v>
      </c>
      <c r="AB993" t="n">
        <v>0</v>
      </c>
      <c r="AC993" t="n">
        <v>0</v>
      </c>
      <c r="AD993" t="n">
        <v>0</v>
      </c>
      <c r="AE993" t="n">
        <v>0</v>
      </c>
      <c r="AF993" t="n">
        <v>0</v>
      </c>
      <c r="AG993" t="n">
        <v>0</v>
      </c>
      <c r="AH993" t="n">
        <v>1</v>
      </c>
      <c r="AI993" t="n">
        <v>0</v>
      </c>
      <c r="AJ993" t="n">
        <v>0</v>
      </c>
      <c r="AK993" t="n">
        <v>0</v>
      </c>
      <c r="AL993" t="n">
        <v>0</v>
      </c>
      <c r="AM993" t="n">
        <v>0</v>
      </c>
      <c r="AN993" t="n">
        <v>0</v>
      </c>
      <c r="AO993" t="n">
        <v>0</v>
      </c>
      <c r="AP993" t="n">
        <v>0</v>
      </c>
      <c r="AQ993" t="n">
        <v>0</v>
      </c>
      <c r="AR993" t="n">
        <v>0</v>
      </c>
      <c r="AS993" t="n">
        <v>1</v>
      </c>
      <c r="AT993" t="n">
        <v>1</v>
      </c>
      <c r="AU993" s="63" t="n">
        <v>24</v>
      </c>
      <c r="AV993" s="64">
        <f>IFERROR(INDEX($B993:$AT993,1,'번호선택_참고표'!$C$55),0)+IFERROR(INDEX($B993:$AT993,1,'번호선택_참고표'!$D$55),0)+IFERROR(INDEX($B993:$AT993,1,'번호선택_참고표'!$E$55),0)+IFERROR(INDEX($B993:$AT993,1,'번호선택_참고표'!$F$55),0)+IFERROR(INDEX($B993:$AT993,1,'번호선택_참고표'!$G$55),0)+IFERROR(INDEX($B993:$AT993,1,'번호선택_참고표'!$H$55),0)</f>
        <v/>
      </c>
      <c r="AW993" s="64">
        <f>IF(OR('번호선택_참고표'!$C$55=$AU993,'번호선택_참고표'!$D$55=$AU993,'번호선택_참고표'!$E$55=$AU993,'번호선택_참고표'!$F$55=$AU993,'번호선택_참고표'!$G$55=$AU993,'번호선택_참고표'!$H$55=$AU993),1,0)</f>
        <v/>
      </c>
      <c r="AX993" s="64">
        <f>IF(AV993=6,6,IF(AND(AV993=5,AW993=1),5,IF(AND(AV993=5,AW993=0),4,IF(AV993=4,3,IF(AV993=3,2,0)))))</f>
        <v/>
      </c>
      <c r="AY993" s="64">
        <f>IF(AV993=6,"1등",IF(AND(AV993=5,AW993=1),"2등",IF(AND(AV993=5,AW993=0),"3등",IF(AV993=4,"4등",IF(AV993=3,"5등","-")))))</f>
        <v/>
      </c>
      <c r="AZ993" s="64">
        <f>AV993*10000+AW993*1000+ROW()</f>
        <v/>
      </c>
      <c r="BB993" s="63" t="inlineStr">
        <is>
          <t>12 20 26 33 44 45</t>
        </is>
      </c>
    </row>
    <row r="994">
      <c r="A994" s="64" t="n">
        <v>993</v>
      </c>
      <c r="B994" t="n">
        <v>0</v>
      </c>
      <c r="C994" t="n">
        <v>0</v>
      </c>
      <c r="D994" t="n">
        <v>0</v>
      </c>
      <c r="E994" t="n">
        <v>0</v>
      </c>
      <c r="F994" t="n">
        <v>0</v>
      </c>
      <c r="G994" t="n">
        <v>1</v>
      </c>
      <c r="H994" t="n">
        <v>0</v>
      </c>
      <c r="I994" t="n">
        <v>0</v>
      </c>
      <c r="J994" t="n">
        <v>0</v>
      </c>
      <c r="K994" t="n">
        <v>0</v>
      </c>
      <c r="L994" t="n">
        <v>0</v>
      </c>
      <c r="M994" t="n">
        <v>0</v>
      </c>
      <c r="N994" t="n">
        <v>0</v>
      </c>
      <c r="O994" t="n">
        <v>1</v>
      </c>
      <c r="P994" t="n">
        <v>0</v>
      </c>
      <c r="Q994" t="n">
        <v>1</v>
      </c>
      <c r="R994" t="n">
        <v>0</v>
      </c>
      <c r="S994" t="n">
        <v>1</v>
      </c>
      <c r="T994" t="n">
        <v>0</v>
      </c>
      <c r="U994" t="n">
        <v>0</v>
      </c>
      <c r="V994" t="n">
        <v>0</v>
      </c>
      <c r="W994" t="n">
        <v>0</v>
      </c>
      <c r="X994" t="n">
        <v>0</v>
      </c>
      <c r="Y994" t="n">
        <v>1</v>
      </c>
      <c r="Z994" t="n">
        <v>0</v>
      </c>
      <c r="AA994" t="n">
        <v>0</v>
      </c>
      <c r="AB994" t="n">
        <v>0</v>
      </c>
      <c r="AC994" t="n">
        <v>0</v>
      </c>
      <c r="AD994" t="n">
        <v>0</v>
      </c>
      <c r="AE994" t="n">
        <v>0</v>
      </c>
      <c r="AF994" t="n">
        <v>0</v>
      </c>
      <c r="AG994" t="n">
        <v>0</v>
      </c>
      <c r="AH994" t="n">
        <v>0</v>
      </c>
      <c r="AI994" t="n">
        <v>0</v>
      </c>
      <c r="AJ994" t="n">
        <v>0</v>
      </c>
      <c r="AK994" t="n">
        <v>0</v>
      </c>
      <c r="AL994" t="n">
        <v>0</v>
      </c>
      <c r="AM994" t="n">
        <v>0</v>
      </c>
      <c r="AN994" t="n">
        <v>0</v>
      </c>
      <c r="AO994" t="n">
        <v>0</v>
      </c>
      <c r="AP994" t="n">
        <v>0</v>
      </c>
      <c r="AQ994" t="n">
        <v>1</v>
      </c>
      <c r="AR994" t="n">
        <v>0</v>
      </c>
      <c r="AS994" t="n">
        <v>0</v>
      </c>
      <c r="AT994" t="n">
        <v>0</v>
      </c>
      <c r="AU994" s="63" t="n">
        <v>44</v>
      </c>
      <c r="AV994" s="64">
        <f>IFERROR(INDEX($B994:$AT994,1,'번호선택_참고표'!$C$55),0)+IFERROR(INDEX($B994:$AT994,1,'번호선택_참고표'!$D$55),0)+IFERROR(INDEX($B994:$AT994,1,'번호선택_참고표'!$E$55),0)+IFERROR(INDEX($B994:$AT994,1,'번호선택_참고표'!$F$55),0)+IFERROR(INDEX($B994:$AT994,1,'번호선택_참고표'!$G$55),0)+IFERROR(INDEX($B994:$AT994,1,'번호선택_참고표'!$H$55),0)</f>
        <v/>
      </c>
      <c r="AW994" s="64">
        <f>IF(OR('번호선택_참고표'!$C$55=$AU994,'번호선택_참고표'!$D$55=$AU994,'번호선택_참고표'!$E$55=$AU994,'번호선택_참고표'!$F$55=$AU994,'번호선택_참고표'!$G$55=$AU994,'번호선택_참고표'!$H$55=$AU994),1,0)</f>
        <v/>
      </c>
      <c r="AX994" s="64">
        <f>IF(AV994=6,6,IF(AND(AV994=5,AW994=1),5,IF(AND(AV994=5,AW994=0),4,IF(AV994=4,3,IF(AV994=3,2,0)))))</f>
        <v/>
      </c>
      <c r="AY994" s="64">
        <f>IF(AV994=6,"1등",IF(AND(AV994=5,AW994=1),"2등",IF(AND(AV994=5,AW994=0),"3등",IF(AV994=4,"4등",IF(AV994=3,"5등","-")))))</f>
        <v/>
      </c>
      <c r="AZ994" s="64">
        <f>AV994*10000+AW994*1000+ROW()</f>
        <v/>
      </c>
      <c r="BB994" s="63" t="inlineStr">
        <is>
          <t>6 14 16 18 24 42</t>
        </is>
      </c>
    </row>
    <row r="995">
      <c r="A995" s="64" t="n">
        <v>994</v>
      </c>
      <c r="B995" t="n">
        <v>1</v>
      </c>
      <c r="C995" t="n">
        <v>0</v>
      </c>
      <c r="D995" t="n">
        <v>1</v>
      </c>
      <c r="E995" t="n">
        <v>0</v>
      </c>
      <c r="F995" t="n">
        <v>0</v>
      </c>
      <c r="G995" t="n">
        <v>0</v>
      </c>
      <c r="H995" t="n">
        <v>0</v>
      </c>
      <c r="I995" t="n">
        <v>1</v>
      </c>
      <c r="J995" t="n">
        <v>0</v>
      </c>
      <c r="K995" t="n">
        <v>0</v>
      </c>
      <c r="L995" t="n">
        <v>0</v>
      </c>
      <c r="M995" t="n">
        <v>0</v>
      </c>
      <c r="N995" t="n">
        <v>0</v>
      </c>
      <c r="O995" t="n">
        <v>0</v>
      </c>
      <c r="P995" t="n">
        <v>0</v>
      </c>
      <c r="Q995" t="n">
        <v>0</v>
      </c>
      <c r="R995" t="n">
        <v>0</v>
      </c>
      <c r="S995" t="n">
        <v>0</v>
      </c>
      <c r="T995" t="n">
        <v>0</v>
      </c>
      <c r="U995" t="n">
        <v>0</v>
      </c>
      <c r="V995" t="n">
        <v>0</v>
      </c>
      <c r="W995" t="n">
        <v>0</v>
      </c>
      <c r="X995" t="n">
        <v>0</v>
      </c>
      <c r="Y995" t="n">
        <v>1</v>
      </c>
      <c r="Z995" t="n">
        <v>0</v>
      </c>
      <c r="AA995" t="n">
        <v>0</v>
      </c>
      <c r="AB995" t="n">
        <v>1</v>
      </c>
      <c r="AC995" t="n">
        <v>0</v>
      </c>
      <c r="AD995" t="n">
        <v>0</v>
      </c>
      <c r="AE995" t="n">
        <v>0</v>
      </c>
      <c r="AF995" t="n">
        <v>0</v>
      </c>
      <c r="AG995" t="n">
        <v>0</v>
      </c>
      <c r="AH995" t="n">
        <v>0</v>
      </c>
      <c r="AI995" t="n">
        <v>0</v>
      </c>
      <c r="AJ995" t="n">
        <v>1</v>
      </c>
      <c r="AK995" t="n">
        <v>0</v>
      </c>
      <c r="AL995" t="n">
        <v>0</v>
      </c>
      <c r="AM995" t="n">
        <v>0</v>
      </c>
      <c r="AN995" t="n">
        <v>0</v>
      </c>
      <c r="AO995" t="n">
        <v>0</v>
      </c>
      <c r="AP995" t="n">
        <v>0</v>
      </c>
      <c r="AQ995" t="n">
        <v>0</v>
      </c>
      <c r="AR995" t="n">
        <v>0</v>
      </c>
      <c r="AS995" t="n">
        <v>0</v>
      </c>
      <c r="AT995" t="n">
        <v>0</v>
      </c>
      <c r="AU995" s="63" t="n">
        <v>28</v>
      </c>
      <c r="AV995" s="64">
        <f>IFERROR(INDEX($B995:$AT995,1,'번호선택_참고표'!$C$55),0)+IFERROR(INDEX($B995:$AT995,1,'번호선택_참고표'!$D$55),0)+IFERROR(INDEX($B995:$AT995,1,'번호선택_참고표'!$E$55),0)+IFERROR(INDEX($B995:$AT995,1,'번호선택_참고표'!$F$55),0)+IFERROR(INDEX($B995:$AT995,1,'번호선택_참고표'!$G$55),0)+IFERROR(INDEX($B995:$AT995,1,'번호선택_참고표'!$H$55),0)</f>
        <v/>
      </c>
      <c r="AW995" s="64">
        <f>IF(OR('번호선택_참고표'!$C$55=$AU995,'번호선택_참고표'!$D$55=$AU995,'번호선택_참고표'!$E$55=$AU995,'번호선택_참고표'!$F$55=$AU995,'번호선택_참고표'!$G$55=$AU995,'번호선택_참고표'!$H$55=$AU995),1,0)</f>
        <v/>
      </c>
      <c r="AX995" s="64">
        <f>IF(AV995=6,6,IF(AND(AV995=5,AW995=1),5,IF(AND(AV995=5,AW995=0),4,IF(AV995=4,3,IF(AV995=3,2,0)))))</f>
        <v/>
      </c>
      <c r="AY995" s="64">
        <f>IF(AV995=6,"1등",IF(AND(AV995=5,AW995=1),"2등",IF(AND(AV995=5,AW995=0),"3등",IF(AV995=4,"4등",IF(AV995=3,"5등","-")))))</f>
        <v/>
      </c>
      <c r="AZ995" s="64">
        <f>AV995*10000+AW995*1000+ROW()</f>
        <v/>
      </c>
      <c r="BB995" s="63" t="inlineStr">
        <is>
          <t>1 3 8 24 27 35</t>
        </is>
      </c>
    </row>
    <row r="996">
      <c r="A996" s="64" t="n">
        <v>995</v>
      </c>
      <c r="B996" t="n">
        <v>1</v>
      </c>
      <c r="C996" t="n">
        <v>0</v>
      </c>
      <c r="D996" t="n">
        <v>0</v>
      </c>
      <c r="E996" t="n">
        <v>1</v>
      </c>
      <c r="F996" t="n">
        <v>0</v>
      </c>
      <c r="G996" t="n">
        <v>0</v>
      </c>
      <c r="H996" t="n">
        <v>0</v>
      </c>
      <c r="I996" t="n">
        <v>0</v>
      </c>
      <c r="J996" t="n">
        <v>0</v>
      </c>
      <c r="K996" t="n">
        <v>0</v>
      </c>
      <c r="L996" t="n">
        <v>0</v>
      </c>
      <c r="M996" t="n">
        <v>0</v>
      </c>
      <c r="N996" t="n">
        <v>1</v>
      </c>
      <c r="O996" t="n">
        <v>0</v>
      </c>
      <c r="P996" t="n">
        <v>0</v>
      </c>
      <c r="Q996" t="n">
        <v>0</v>
      </c>
      <c r="R996" t="n">
        <v>0</v>
      </c>
      <c r="S996" t="n">
        <v>0</v>
      </c>
      <c r="T996" t="n">
        <v>0</v>
      </c>
      <c r="U996" t="n">
        <v>0</v>
      </c>
      <c r="V996" t="n">
        <v>0</v>
      </c>
      <c r="W996" t="n">
        <v>0</v>
      </c>
      <c r="X996" t="n">
        <v>0</v>
      </c>
      <c r="Y996" t="n">
        <v>0</v>
      </c>
      <c r="Z996" t="n">
        <v>0</v>
      </c>
      <c r="AA996" t="n">
        <v>0</v>
      </c>
      <c r="AB996" t="n">
        <v>0</v>
      </c>
      <c r="AC996" t="n">
        <v>0</v>
      </c>
      <c r="AD996" t="n">
        <v>1</v>
      </c>
      <c r="AE996" t="n">
        <v>0</v>
      </c>
      <c r="AF996" t="n">
        <v>0</v>
      </c>
      <c r="AG996" t="n">
        <v>0</v>
      </c>
      <c r="AH996" t="n">
        <v>0</v>
      </c>
      <c r="AI996" t="n">
        <v>0</v>
      </c>
      <c r="AJ996" t="n">
        <v>0</v>
      </c>
      <c r="AK996" t="n">
        <v>0</v>
      </c>
      <c r="AL996" t="n">
        <v>0</v>
      </c>
      <c r="AM996" t="n">
        <v>1</v>
      </c>
      <c r="AN996" t="n">
        <v>1</v>
      </c>
      <c r="AO996" t="n">
        <v>0</v>
      </c>
      <c r="AP996" t="n">
        <v>0</v>
      </c>
      <c r="AQ996" t="n">
        <v>0</v>
      </c>
      <c r="AR996" t="n">
        <v>0</v>
      </c>
      <c r="AS996" t="n">
        <v>0</v>
      </c>
      <c r="AT996" t="n">
        <v>0</v>
      </c>
      <c r="AU996" s="63" t="n">
        <v>7</v>
      </c>
      <c r="AV996" s="64">
        <f>IFERROR(INDEX($B996:$AT996,1,'번호선택_참고표'!$C$55),0)+IFERROR(INDEX($B996:$AT996,1,'번호선택_참고표'!$D$55),0)+IFERROR(INDEX($B996:$AT996,1,'번호선택_참고표'!$E$55),0)+IFERROR(INDEX($B996:$AT996,1,'번호선택_참고표'!$F$55),0)+IFERROR(INDEX($B996:$AT996,1,'번호선택_참고표'!$G$55),0)+IFERROR(INDEX($B996:$AT996,1,'번호선택_참고표'!$H$55),0)</f>
        <v/>
      </c>
      <c r="AW996" s="64">
        <f>IF(OR('번호선택_참고표'!$C$55=$AU996,'번호선택_참고표'!$D$55=$AU996,'번호선택_참고표'!$E$55=$AU996,'번호선택_참고표'!$F$55=$AU996,'번호선택_참고표'!$G$55=$AU996,'번호선택_참고표'!$H$55=$AU996),1,0)</f>
        <v/>
      </c>
      <c r="AX996" s="64">
        <f>IF(AV996=6,6,IF(AND(AV996=5,AW996=1),5,IF(AND(AV996=5,AW996=0),4,IF(AV996=4,3,IF(AV996=3,2,0)))))</f>
        <v/>
      </c>
      <c r="AY996" s="64">
        <f>IF(AV996=6,"1등",IF(AND(AV996=5,AW996=1),"2등",IF(AND(AV996=5,AW996=0),"3등",IF(AV996=4,"4등",IF(AV996=3,"5등","-")))))</f>
        <v/>
      </c>
      <c r="AZ996" s="64">
        <f>AV996*10000+AW996*1000+ROW()</f>
        <v/>
      </c>
      <c r="BB996" s="63" t="inlineStr">
        <is>
          <t>1 4 13 29 38 39</t>
        </is>
      </c>
    </row>
    <row r="997">
      <c r="A997" s="64" t="n">
        <v>996</v>
      </c>
      <c r="B997" t="n">
        <v>0</v>
      </c>
      <c r="C997" t="n">
        <v>0</v>
      </c>
      <c r="D997" t="n">
        <v>0</v>
      </c>
      <c r="E997" t="n">
        <v>0</v>
      </c>
      <c r="F997" t="n">
        <v>0</v>
      </c>
      <c r="G997" t="n">
        <v>1</v>
      </c>
      <c r="H997" t="n">
        <v>0</v>
      </c>
      <c r="I997" t="n">
        <v>0</v>
      </c>
      <c r="J997" t="n">
        <v>0</v>
      </c>
      <c r="K997" t="n">
        <v>0</v>
      </c>
      <c r="L997" t="n">
        <v>1</v>
      </c>
      <c r="M997" t="n">
        <v>0</v>
      </c>
      <c r="N997" t="n">
        <v>0</v>
      </c>
      <c r="O997" t="n">
        <v>0</v>
      </c>
      <c r="P997" t="n">
        <v>1</v>
      </c>
      <c r="Q997" t="n">
        <v>0</v>
      </c>
      <c r="R997" t="n">
        <v>0</v>
      </c>
      <c r="S997" t="n">
        <v>0</v>
      </c>
      <c r="T997" t="n">
        <v>0</v>
      </c>
      <c r="U997" t="n">
        <v>0</v>
      </c>
      <c r="V997" t="n">
        <v>0</v>
      </c>
      <c r="W997" t="n">
        <v>0</v>
      </c>
      <c r="X997" t="n">
        <v>0</v>
      </c>
      <c r="Y997" t="n">
        <v>1</v>
      </c>
      <c r="Z997" t="n">
        <v>0</v>
      </c>
      <c r="AA997" t="n">
        <v>0</v>
      </c>
      <c r="AB997" t="n">
        <v>0</v>
      </c>
      <c r="AC997" t="n">
        <v>0</v>
      </c>
      <c r="AD997" t="n">
        <v>0</v>
      </c>
      <c r="AE997" t="n">
        <v>0</v>
      </c>
      <c r="AF997" t="n">
        <v>0</v>
      </c>
      <c r="AG997" t="n">
        <v>1</v>
      </c>
      <c r="AH997" t="n">
        <v>0</v>
      </c>
      <c r="AI997" t="n">
        <v>0</v>
      </c>
      <c r="AJ997" t="n">
        <v>0</v>
      </c>
      <c r="AK997" t="n">
        <v>0</v>
      </c>
      <c r="AL997" t="n">
        <v>0</v>
      </c>
      <c r="AM997" t="n">
        <v>0</v>
      </c>
      <c r="AN997" t="n">
        <v>1</v>
      </c>
      <c r="AO997" t="n">
        <v>0</v>
      </c>
      <c r="AP997" t="n">
        <v>0</v>
      </c>
      <c r="AQ997" t="n">
        <v>0</v>
      </c>
      <c r="AR997" t="n">
        <v>0</v>
      </c>
      <c r="AS997" t="n">
        <v>0</v>
      </c>
      <c r="AT997" t="n">
        <v>0</v>
      </c>
      <c r="AU997" s="63" t="n">
        <v>28</v>
      </c>
      <c r="AV997" s="64">
        <f>IFERROR(INDEX($B997:$AT997,1,'번호선택_참고표'!$C$55),0)+IFERROR(INDEX($B997:$AT997,1,'번호선택_참고표'!$D$55),0)+IFERROR(INDEX($B997:$AT997,1,'번호선택_참고표'!$E$55),0)+IFERROR(INDEX($B997:$AT997,1,'번호선택_참고표'!$F$55),0)+IFERROR(INDEX($B997:$AT997,1,'번호선택_참고표'!$G$55),0)+IFERROR(INDEX($B997:$AT997,1,'번호선택_참고표'!$H$55),0)</f>
        <v/>
      </c>
      <c r="AW997" s="64">
        <f>IF(OR('번호선택_참고표'!$C$55=$AU997,'번호선택_참고표'!$D$55=$AU997,'번호선택_참고표'!$E$55=$AU997,'번호선택_참고표'!$F$55=$AU997,'번호선택_참고표'!$G$55=$AU997,'번호선택_참고표'!$H$55=$AU997),1,0)</f>
        <v/>
      </c>
      <c r="AX997" s="64">
        <f>IF(AV997=6,6,IF(AND(AV997=5,AW997=1),5,IF(AND(AV997=5,AW997=0),4,IF(AV997=4,3,IF(AV997=3,2,0)))))</f>
        <v/>
      </c>
      <c r="AY997" s="64">
        <f>IF(AV997=6,"1등",IF(AND(AV997=5,AW997=1),"2등",IF(AND(AV997=5,AW997=0),"3등",IF(AV997=4,"4등",IF(AV997=3,"5등","-")))))</f>
        <v/>
      </c>
      <c r="AZ997" s="64">
        <f>AV997*10000+AW997*1000+ROW()</f>
        <v/>
      </c>
      <c r="BB997" s="63" t="inlineStr">
        <is>
          <t>6 11 15 24 32 39</t>
        </is>
      </c>
    </row>
    <row r="998">
      <c r="A998" s="64" t="n">
        <v>997</v>
      </c>
      <c r="B998" t="n">
        <v>0</v>
      </c>
      <c r="C998" t="n">
        <v>0</v>
      </c>
      <c r="D998" t="n">
        <v>0</v>
      </c>
      <c r="E998" t="n">
        <v>1</v>
      </c>
      <c r="F998" t="n">
        <v>0</v>
      </c>
      <c r="G998" t="n">
        <v>0</v>
      </c>
      <c r="H998" t="n">
        <v>1</v>
      </c>
      <c r="I998" t="n">
        <v>0</v>
      </c>
      <c r="J998" t="n">
        <v>0</v>
      </c>
      <c r="K998" t="n">
        <v>0</v>
      </c>
      <c r="L998" t="n">
        <v>0</v>
      </c>
      <c r="M998" t="n">
        <v>0</v>
      </c>
      <c r="N998" t="n">
        <v>0</v>
      </c>
      <c r="O998" t="n">
        <v>1</v>
      </c>
      <c r="P998" t="n">
        <v>0</v>
      </c>
      <c r="Q998" t="n">
        <v>1</v>
      </c>
      <c r="R998" t="n">
        <v>0</v>
      </c>
      <c r="S998" t="n">
        <v>0</v>
      </c>
      <c r="T998" t="n">
        <v>0</v>
      </c>
      <c r="U998" t="n">
        <v>0</v>
      </c>
      <c r="V998" t="n">
        <v>0</v>
      </c>
      <c r="W998" t="n">
        <v>0</v>
      </c>
      <c r="X998" t="n">
        <v>0</v>
      </c>
      <c r="Y998" t="n">
        <v>1</v>
      </c>
      <c r="Z998" t="n">
        <v>0</v>
      </c>
      <c r="AA998" t="n">
        <v>0</v>
      </c>
      <c r="AB998" t="n">
        <v>0</v>
      </c>
      <c r="AC998" t="n">
        <v>0</v>
      </c>
      <c r="AD998" t="n">
        <v>0</v>
      </c>
      <c r="AE998" t="n">
        <v>0</v>
      </c>
      <c r="AF998" t="n">
        <v>0</v>
      </c>
      <c r="AG998" t="n">
        <v>0</v>
      </c>
      <c r="AH998" t="n">
        <v>0</v>
      </c>
      <c r="AI998" t="n">
        <v>0</v>
      </c>
      <c r="AJ998" t="n">
        <v>0</v>
      </c>
      <c r="AK998" t="n">
        <v>0</v>
      </c>
      <c r="AL998" t="n">
        <v>0</v>
      </c>
      <c r="AM998" t="n">
        <v>0</v>
      </c>
      <c r="AN998" t="n">
        <v>0</v>
      </c>
      <c r="AO998" t="n">
        <v>0</v>
      </c>
      <c r="AP998" t="n">
        <v>0</v>
      </c>
      <c r="AQ998" t="n">
        <v>0</v>
      </c>
      <c r="AR998" t="n">
        <v>0</v>
      </c>
      <c r="AS998" t="n">
        <v>1</v>
      </c>
      <c r="AT998" t="n">
        <v>0</v>
      </c>
      <c r="AU998" s="63" t="n">
        <v>20</v>
      </c>
      <c r="AV998" s="64">
        <f>IFERROR(INDEX($B998:$AT998,1,'번호선택_참고표'!$C$55),0)+IFERROR(INDEX($B998:$AT998,1,'번호선택_참고표'!$D$55),0)+IFERROR(INDEX($B998:$AT998,1,'번호선택_참고표'!$E$55),0)+IFERROR(INDEX($B998:$AT998,1,'번호선택_참고표'!$F$55),0)+IFERROR(INDEX($B998:$AT998,1,'번호선택_참고표'!$G$55),0)+IFERROR(INDEX($B998:$AT998,1,'번호선택_참고표'!$H$55),0)</f>
        <v/>
      </c>
      <c r="AW998" s="64">
        <f>IF(OR('번호선택_참고표'!$C$55=$AU998,'번호선택_참고표'!$D$55=$AU998,'번호선택_참고표'!$E$55=$AU998,'번호선택_참고표'!$F$55=$AU998,'번호선택_참고표'!$G$55=$AU998,'번호선택_참고표'!$H$55=$AU998),1,0)</f>
        <v/>
      </c>
      <c r="AX998" s="64">
        <f>IF(AV998=6,6,IF(AND(AV998=5,AW998=1),5,IF(AND(AV998=5,AW998=0),4,IF(AV998=4,3,IF(AV998=3,2,0)))))</f>
        <v/>
      </c>
      <c r="AY998" s="64">
        <f>IF(AV998=6,"1등",IF(AND(AV998=5,AW998=1),"2등",IF(AND(AV998=5,AW998=0),"3등",IF(AV998=4,"4등",IF(AV998=3,"5등","-")))))</f>
        <v/>
      </c>
      <c r="AZ998" s="64">
        <f>AV998*10000+AW998*1000+ROW()</f>
        <v/>
      </c>
      <c r="BB998" s="63" t="inlineStr">
        <is>
          <t>4 7 14 16 24 44</t>
        </is>
      </c>
    </row>
    <row r="999">
      <c r="A999" s="64" t="n">
        <v>998</v>
      </c>
      <c r="B999" t="n">
        <v>0</v>
      </c>
      <c r="C999" t="n">
        <v>0</v>
      </c>
      <c r="D999" t="n">
        <v>0</v>
      </c>
      <c r="E999" t="n">
        <v>0</v>
      </c>
      <c r="F999" t="n">
        <v>0</v>
      </c>
      <c r="G999" t="n">
        <v>0</v>
      </c>
      <c r="H999" t="n">
        <v>0</v>
      </c>
      <c r="I999" t="n">
        <v>0</v>
      </c>
      <c r="J999" t="n">
        <v>0</v>
      </c>
      <c r="K999" t="n">
        <v>0</v>
      </c>
      <c r="L999" t="n">
        <v>0</v>
      </c>
      <c r="M999" t="n">
        <v>0</v>
      </c>
      <c r="N999" t="n">
        <v>1</v>
      </c>
      <c r="O999" t="n">
        <v>0</v>
      </c>
      <c r="P999" t="n">
        <v>0</v>
      </c>
      <c r="Q999" t="n">
        <v>0</v>
      </c>
      <c r="R999" t="n">
        <v>1</v>
      </c>
      <c r="S999" t="n">
        <v>1</v>
      </c>
      <c r="T999" t="n">
        <v>0</v>
      </c>
      <c r="U999" t="n">
        <v>1</v>
      </c>
      <c r="V999" t="n">
        <v>0</v>
      </c>
      <c r="W999" t="n">
        <v>0</v>
      </c>
      <c r="X999" t="n">
        <v>0</v>
      </c>
      <c r="Y999" t="n">
        <v>0</v>
      </c>
      <c r="Z999" t="n">
        <v>0</v>
      </c>
      <c r="AA999" t="n">
        <v>0</v>
      </c>
      <c r="AB999" t="n">
        <v>0</v>
      </c>
      <c r="AC999" t="n">
        <v>0</v>
      </c>
      <c r="AD999" t="n">
        <v>0</v>
      </c>
      <c r="AE999" t="n">
        <v>0</v>
      </c>
      <c r="AF999" t="n">
        <v>0</v>
      </c>
      <c r="AG999" t="n">
        <v>0</v>
      </c>
      <c r="AH999" t="n">
        <v>0</v>
      </c>
      <c r="AI999" t="n">
        <v>0</v>
      </c>
      <c r="AJ999" t="n">
        <v>0</v>
      </c>
      <c r="AK999" t="n">
        <v>0</v>
      </c>
      <c r="AL999" t="n">
        <v>0</v>
      </c>
      <c r="AM999" t="n">
        <v>0</v>
      </c>
      <c r="AN999" t="n">
        <v>0</v>
      </c>
      <c r="AO999" t="n">
        <v>0</v>
      </c>
      <c r="AP999" t="n">
        <v>0</v>
      </c>
      <c r="AQ999" t="n">
        <v>1</v>
      </c>
      <c r="AR999" t="n">
        <v>0</v>
      </c>
      <c r="AS999" t="n">
        <v>0</v>
      </c>
      <c r="AT999" t="n">
        <v>1</v>
      </c>
      <c r="AU999" s="63" t="n">
        <v>41</v>
      </c>
      <c r="AV999" s="64">
        <f>IFERROR(INDEX($B999:$AT999,1,'번호선택_참고표'!$C$55),0)+IFERROR(INDEX($B999:$AT999,1,'번호선택_참고표'!$D$55),0)+IFERROR(INDEX($B999:$AT999,1,'번호선택_참고표'!$E$55),0)+IFERROR(INDEX($B999:$AT999,1,'번호선택_참고표'!$F$55),0)+IFERROR(INDEX($B999:$AT999,1,'번호선택_참고표'!$G$55),0)+IFERROR(INDEX($B999:$AT999,1,'번호선택_참고표'!$H$55),0)</f>
        <v/>
      </c>
      <c r="AW999" s="64">
        <f>IF(OR('번호선택_참고표'!$C$55=$AU999,'번호선택_참고표'!$D$55=$AU999,'번호선택_참고표'!$E$55=$AU999,'번호선택_참고표'!$F$55=$AU999,'번호선택_참고표'!$G$55=$AU999,'번호선택_참고표'!$H$55=$AU999),1,0)</f>
        <v/>
      </c>
      <c r="AX999" s="64">
        <f>IF(AV999=6,6,IF(AND(AV999=5,AW999=1),5,IF(AND(AV999=5,AW999=0),4,IF(AV999=4,3,IF(AV999=3,2,0)))))</f>
        <v/>
      </c>
      <c r="AY999" s="64">
        <f>IF(AV999=6,"1등",IF(AND(AV999=5,AW999=1),"2등",IF(AND(AV999=5,AW999=0),"3등",IF(AV999=4,"4등",IF(AV999=3,"5등","-")))))</f>
        <v/>
      </c>
      <c r="AZ999" s="64">
        <f>AV999*10000+AW999*1000+ROW()</f>
        <v/>
      </c>
      <c r="BB999" s="63" t="inlineStr">
        <is>
          <t>13 17 18 20 42 45</t>
        </is>
      </c>
    </row>
    <row r="1000">
      <c r="A1000" s="64" t="n">
        <v>999</v>
      </c>
      <c r="B1000" t="n">
        <v>1</v>
      </c>
      <c r="C1000" t="n">
        <v>0</v>
      </c>
      <c r="D1000" t="n">
        <v>1</v>
      </c>
      <c r="E1000" t="n">
        <v>0</v>
      </c>
      <c r="F1000" t="n">
        <v>0</v>
      </c>
      <c r="G1000" t="n">
        <v>0</v>
      </c>
      <c r="H1000" t="n">
        <v>0</v>
      </c>
      <c r="I1000" t="n">
        <v>0</v>
      </c>
      <c r="J1000" t="n">
        <v>1</v>
      </c>
      <c r="K1000" t="n">
        <v>0</v>
      </c>
      <c r="L1000" t="n">
        <v>0</v>
      </c>
      <c r="M1000" t="n">
        <v>0</v>
      </c>
      <c r="N1000" t="n">
        <v>0</v>
      </c>
      <c r="O1000" t="n">
        <v>1</v>
      </c>
      <c r="P1000" t="n">
        <v>0</v>
      </c>
      <c r="Q1000" t="n">
        <v>0</v>
      </c>
      <c r="R1000" t="n">
        <v>0</v>
      </c>
      <c r="S1000" t="n">
        <v>1</v>
      </c>
      <c r="T1000" t="n">
        <v>0</v>
      </c>
      <c r="U1000" t="n">
        <v>0</v>
      </c>
      <c r="V1000" t="n">
        <v>0</v>
      </c>
      <c r="W1000" t="n">
        <v>0</v>
      </c>
      <c r="X1000" t="n">
        <v>0</v>
      </c>
      <c r="Y1000" t="n">
        <v>0</v>
      </c>
      <c r="Z1000" t="n">
        <v>0</v>
      </c>
      <c r="AA1000" t="n">
        <v>0</v>
      </c>
      <c r="AB1000" t="n">
        <v>0</v>
      </c>
      <c r="AC1000" t="n">
        <v>1</v>
      </c>
      <c r="AD1000" t="n">
        <v>0</v>
      </c>
      <c r="AE1000" t="n">
        <v>0</v>
      </c>
      <c r="AF1000" t="n">
        <v>0</v>
      </c>
      <c r="AG1000" t="n">
        <v>0</v>
      </c>
      <c r="AH1000" t="n">
        <v>0</v>
      </c>
      <c r="AI1000" t="n">
        <v>0</v>
      </c>
      <c r="AJ1000" t="n">
        <v>0</v>
      </c>
      <c r="AK1000" t="n">
        <v>0</v>
      </c>
      <c r="AL1000" t="n">
        <v>0</v>
      </c>
      <c r="AM1000" t="n">
        <v>0</v>
      </c>
      <c r="AN1000" t="n">
        <v>0</v>
      </c>
      <c r="AO1000" t="n">
        <v>0</v>
      </c>
      <c r="AP1000" t="n">
        <v>0</v>
      </c>
      <c r="AQ1000" t="n">
        <v>0</v>
      </c>
      <c r="AR1000" t="n">
        <v>0</v>
      </c>
      <c r="AS1000" t="n">
        <v>0</v>
      </c>
      <c r="AT1000" t="n">
        <v>0</v>
      </c>
      <c r="AU1000" s="63" t="n">
        <v>34</v>
      </c>
      <c r="AV1000" s="64">
        <f>IFERROR(INDEX($B1000:$AT1000,1,'번호선택_참고표'!$C$55),0)+IFERROR(INDEX($B1000:$AT1000,1,'번호선택_참고표'!$D$55),0)+IFERROR(INDEX($B1000:$AT1000,1,'번호선택_참고표'!$E$55),0)+IFERROR(INDEX($B1000:$AT1000,1,'번호선택_참고표'!$F$55),0)+IFERROR(INDEX($B1000:$AT1000,1,'번호선택_참고표'!$G$55),0)+IFERROR(INDEX($B1000:$AT1000,1,'번호선택_참고표'!$H$55),0)</f>
        <v/>
      </c>
      <c r="AW1000" s="64">
        <f>IF(OR('번호선택_참고표'!$C$55=$AU1000,'번호선택_참고표'!$D$55=$AU1000,'번호선택_참고표'!$E$55=$AU1000,'번호선택_참고표'!$F$55=$AU1000,'번호선택_참고표'!$G$55=$AU1000,'번호선택_참고표'!$H$55=$AU1000),1,0)</f>
        <v/>
      </c>
      <c r="AX1000" s="64">
        <f>IF(AV1000=6,6,IF(AND(AV1000=5,AW1000=1),5,IF(AND(AV1000=5,AW1000=0),4,IF(AV1000=4,3,IF(AV1000=3,2,0)))))</f>
        <v/>
      </c>
      <c r="AY1000" s="64">
        <f>IF(AV1000=6,"1등",IF(AND(AV1000=5,AW1000=1),"2등",IF(AND(AV1000=5,AW1000=0),"3등",IF(AV1000=4,"4등",IF(AV1000=3,"5등","-")))))</f>
        <v/>
      </c>
      <c r="AZ1000" s="64">
        <f>AV1000*10000+AW1000*1000+ROW()</f>
        <v/>
      </c>
      <c r="BB1000" s="63" t="inlineStr">
        <is>
          <t>1 3 9 14 18 28</t>
        </is>
      </c>
    </row>
    <row r="1001">
      <c r="A1001" s="64" t="n">
        <v>1000</v>
      </c>
      <c r="B1001" t="n">
        <v>0</v>
      </c>
      <c r="C1001" t="n">
        <v>1</v>
      </c>
      <c r="D1001" t="n">
        <v>0</v>
      </c>
      <c r="E1001" t="n">
        <v>0</v>
      </c>
      <c r="F1001" t="n">
        <v>0</v>
      </c>
      <c r="G1001" t="n">
        <v>0</v>
      </c>
      <c r="H1001" t="n">
        <v>0</v>
      </c>
      <c r="I1001" t="n">
        <v>1</v>
      </c>
      <c r="J1001" t="n">
        <v>0</v>
      </c>
      <c r="K1001" t="n">
        <v>0</v>
      </c>
      <c r="L1001" t="n">
        <v>0</v>
      </c>
      <c r="M1001" t="n">
        <v>0</v>
      </c>
      <c r="N1001" t="n">
        <v>0</v>
      </c>
      <c r="O1001" t="n">
        <v>0</v>
      </c>
      <c r="P1001" t="n">
        <v>0</v>
      </c>
      <c r="Q1001" t="n">
        <v>0</v>
      </c>
      <c r="R1001" t="n">
        <v>0</v>
      </c>
      <c r="S1001" t="n">
        <v>0</v>
      </c>
      <c r="T1001" t="n">
        <v>1</v>
      </c>
      <c r="U1001" t="n">
        <v>0</v>
      </c>
      <c r="V1001" t="n">
        <v>0</v>
      </c>
      <c r="W1001" t="n">
        <v>1</v>
      </c>
      <c r="X1001" t="n">
        <v>0</v>
      </c>
      <c r="Y1001" t="n">
        <v>0</v>
      </c>
      <c r="Z1001" t="n">
        <v>0</v>
      </c>
      <c r="AA1001" t="n">
        <v>0</v>
      </c>
      <c r="AB1001" t="n">
        <v>0</v>
      </c>
      <c r="AC1001" t="n">
        <v>0</v>
      </c>
      <c r="AD1001" t="n">
        <v>0</v>
      </c>
      <c r="AE1001" t="n">
        <v>0</v>
      </c>
      <c r="AF1001" t="n">
        <v>0</v>
      </c>
      <c r="AG1001" t="n">
        <v>1</v>
      </c>
      <c r="AH1001" t="n">
        <v>0</v>
      </c>
      <c r="AI1001" t="n">
        <v>0</v>
      </c>
      <c r="AJ1001" t="n">
        <v>0</v>
      </c>
      <c r="AK1001" t="n">
        <v>0</v>
      </c>
      <c r="AL1001" t="n">
        <v>0</v>
      </c>
      <c r="AM1001" t="n">
        <v>0</v>
      </c>
      <c r="AN1001" t="n">
        <v>0</v>
      </c>
      <c r="AO1001" t="n">
        <v>0</v>
      </c>
      <c r="AP1001" t="n">
        <v>0</v>
      </c>
      <c r="AQ1001" t="n">
        <v>1</v>
      </c>
      <c r="AR1001" t="n">
        <v>0</v>
      </c>
      <c r="AS1001" t="n">
        <v>0</v>
      </c>
      <c r="AT1001" t="n">
        <v>0</v>
      </c>
      <c r="AU1001" s="63" t="n">
        <v>39</v>
      </c>
      <c r="AV1001" s="64">
        <f>IFERROR(INDEX($B1001:$AT1001,1,'번호선택_참고표'!$C$55),0)+IFERROR(INDEX($B1001:$AT1001,1,'번호선택_참고표'!$D$55),0)+IFERROR(INDEX($B1001:$AT1001,1,'번호선택_참고표'!$E$55),0)+IFERROR(INDEX($B1001:$AT1001,1,'번호선택_참고표'!$F$55),0)+IFERROR(INDEX($B1001:$AT1001,1,'번호선택_참고표'!$G$55),0)+IFERROR(INDEX($B1001:$AT1001,1,'번호선택_참고표'!$H$55),0)</f>
        <v/>
      </c>
      <c r="AW1001" s="64">
        <f>IF(OR('번호선택_참고표'!$C$55=$AU1001,'번호선택_참고표'!$D$55=$AU1001,'번호선택_참고표'!$E$55=$AU1001,'번호선택_참고표'!$F$55=$AU1001,'번호선택_참고표'!$G$55=$AU1001,'번호선택_참고표'!$H$55=$AU1001),1,0)</f>
        <v/>
      </c>
      <c r="AX1001" s="64">
        <f>IF(AV1001=6,6,IF(AND(AV1001=5,AW1001=1),5,IF(AND(AV1001=5,AW1001=0),4,IF(AV1001=4,3,IF(AV1001=3,2,0)))))</f>
        <v/>
      </c>
      <c r="AY1001" s="64">
        <f>IF(AV1001=6,"1등",IF(AND(AV1001=5,AW1001=1),"2등",IF(AND(AV1001=5,AW1001=0),"3등",IF(AV1001=4,"4등",IF(AV1001=3,"5등","-")))))</f>
        <v/>
      </c>
      <c r="AZ1001" s="64">
        <f>AV1001*10000+AW1001*1000+ROW()</f>
        <v/>
      </c>
      <c r="BB1001" s="63" t="inlineStr">
        <is>
          <t>2 8 19 22 32 42</t>
        </is>
      </c>
    </row>
    <row r="1002">
      <c r="A1002" s="64" t="n">
        <v>1001</v>
      </c>
      <c r="B1002" t="n">
        <v>0</v>
      </c>
      <c r="C1002" t="n">
        <v>0</v>
      </c>
      <c r="D1002" t="n">
        <v>0</v>
      </c>
      <c r="E1002" t="n">
        <v>0</v>
      </c>
      <c r="F1002" t="n">
        <v>0</v>
      </c>
      <c r="G1002" t="n">
        <v>1</v>
      </c>
      <c r="H1002" t="n">
        <v>0</v>
      </c>
      <c r="I1002" t="n">
        <v>0</v>
      </c>
      <c r="J1002" t="n">
        <v>0</v>
      </c>
      <c r="K1002" t="n">
        <v>1</v>
      </c>
      <c r="L1002" t="n">
        <v>0</v>
      </c>
      <c r="M1002" t="n">
        <v>1</v>
      </c>
      <c r="N1002" t="n">
        <v>0</v>
      </c>
      <c r="O1002" t="n">
        <v>1</v>
      </c>
      <c r="P1002" t="n">
        <v>0</v>
      </c>
      <c r="Q1002" t="n">
        <v>0</v>
      </c>
      <c r="R1002" t="n">
        <v>0</v>
      </c>
      <c r="S1002" t="n">
        <v>0</v>
      </c>
      <c r="T1002" t="n">
        <v>0</v>
      </c>
      <c r="U1002" t="n">
        <v>1</v>
      </c>
      <c r="V1002" t="n">
        <v>0</v>
      </c>
      <c r="W1002" t="n">
        <v>0</v>
      </c>
      <c r="X1002" t="n">
        <v>0</v>
      </c>
      <c r="Y1002" t="n">
        <v>0</v>
      </c>
      <c r="Z1002" t="n">
        <v>0</v>
      </c>
      <c r="AA1002" t="n">
        <v>0</v>
      </c>
      <c r="AB1002" t="n">
        <v>0</v>
      </c>
      <c r="AC1002" t="n">
        <v>0</v>
      </c>
      <c r="AD1002" t="n">
        <v>0</v>
      </c>
      <c r="AE1002" t="n">
        <v>0</v>
      </c>
      <c r="AF1002" t="n">
        <v>0</v>
      </c>
      <c r="AG1002" t="n">
        <v>0</v>
      </c>
      <c r="AH1002" t="n">
        <v>0</v>
      </c>
      <c r="AI1002" t="n">
        <v>0</v>
      </c>
      <c r="AJ1002" t="n">
        <v>0</v>
      </c>
      <c r="AK1002" t="n">
        <v>0</v>
      </c>
      <c r="AL1002" t="n">
        <v>0</v>
      </c>
      <c r="AM1002" t="n">
        <v>0</v>
      </c>
      <c r="AN1002" t="n">
        <v>0</v>
      </c>
      <c r="AO1002" t="n">
        <v>0</v>
      </c>
      <c r="AP1002" t="n">
        <v>0</v>
      </c>
      <c r="AQ1002" t="n">
        <v>1</v>
      </c>
      <c r="AR1002" t="n">
        <v>0</v>
      </c>
      <c r="AS1002" t="n">
        <v>0</v>
      </c>
      <c r="AT1002" t="n">
        <v>0</v>
      </c>
      <c r="AU1002" s="63" t="n">
        <v>15</v>
      </c>
      <c r="AV1002" s="64">
        <f>IFERROR(INDEX($B1002:$AT1002,1,'번호선택_참고표'!$C$55),0)+IFERROR(INDEX($B1002:$AT1002,1,'번호선택_참고표'!$D$55),0)+IFERROR(INDEX($B1002:$AT1002,1,'번호선택_참고표'!$E$55),0)+IFERROR(INDEX($B1002:$AT1002,1,'번호선택_참고표'!$F$55),0)+IFERROR(INDEX($B1002:$AT1002,1,'번호선택_참고표'!$G$55),0)+IFERROR(INDEX($B1002:$AT1002,1,'번호선택_참고표'!$H$55),0)</f>
        <v/>
      </c>
      <c r="AW1002" s="64">
        <f>IF(OR('번호선택_참고표'!$C$55=$AU1002,'번호선택_참고표'!$D$55=$AU1002,'번호선택_참고표'!$E$55=$AU1002,'번호선택_참고표'!$F$55=$AU1002,'번호선택_참고표'!$G$55=$AU1002,'번호선택_참고표'!$H$55=$AU1002),1,0)</f>
        <v/>
      </c>
      <c r="AX1002" s="64">
        <f>IF(AV1002=6,6,IF(AND(AV1002=5,AW1002=1),5,IF(AND(AV1002=5,AW1002=0),4,IF(AV1002=4,3,IF(AV1002=3,2,0)))))</f>
        <v/>
      </c>
      <c r="AY1002" s="64">
        <f>IF(AV1002=6,"1등",IF(AND(AV1002=5,AW1002=1),"2등",IF(AND(AV1002=5,AW1002=0),"3등",IF(AV1002=4,"4등",IF(AV1002=3,"5등","-")))))</f>
        <v/>
      </c>
      <c r="AZ1002" s="64">
        <f>AV1002*10000+AW1002*1000+ROW()</f>
        <v/>
      </c>
      <c r="BB1002" s="63" t="inlineStr">
        <is>
          <t>6 10 12 14 20 42</t>
        </is>
      </c>
    </row>
    <row r="1003">
      <c r="A1003" s="64" t="n">
        <v>1002</v>
      </c>
      <c r="B1003" t="n">
        <v>0</v>
      </c>
      <c r="C1003" t="n">
        <v>0</v>
      </c>
      <c r="D1003" t="n">
        <v>0</v>
      </c>
      <c r="E1003" t="n">
        <v>0</v>
      </c>
      <c r="F1003" t="n">
        <v>0</v>
      </c>
      <c r="G1003" t="n">
        <v>0</v>
      </c>
      <c r="H1003" t="n">
        <v>0</v>
      </c>
      <c r="I1003" t="n">
        <v>0</v>
      </c>
      <c r="J1003" t="n">
        <v>0</v>
      </c>
      <c r="K1003" t="n">
        <v>0</v>
      </c>
      <c r="L1003" t="n">
        <v>0</v>
      </c>
      <c r="M1003" t="n">
        <v>0</v>
      </c>
      <c r="N1003" t="n">
        <v>0</v>
      </c>
      <c r="O1003" t="n">
        <v>0</v>
      </c>
      <c r="P1003" t="n">
        <v>0</v>
      </c>
      <c r="Q1003" t="n">
        <v>0</v>
      </c>
      <c r="R1003" t="n">
        <v>1</v>
      </c>
      <c r="S1003" t="n">
        <v>0</v>
      </c>
      <c r="T1003" t="n">
        <v>0</v>
      </c>
      <c r="U1003" t="n">
        <v>0</v>
      </c>
      <c r="V1003" t="n">
        <v>0</v>
      </c>
      <c r="W1003" t="n">
        <v>0</v>
      </c>
      <c r="X1003" t="n">
        <v>0</v>
      </c>
      <c r="Y1003" t="n">
        <v>0</v>
      </c>
      <c r="Z1003" t="n">
        <v>1</v>
      </c>
      <c r="AA1003" t="n">
        <v>0</v>
      </c>
      <c r="AB1003" t="n">
        <v>0</v>
      </c>
      <c r="AC1003" t="n">
        <v>0</v>
      </c>
      <c r="AD1003" t="n">
        <v>0</v>
      </c>
      <c r="AE1003" t="n">
        <v>0</v>
      </c>
      <c r="AF1003" t="n">
        <v>0</v>
      </c>
      <c r="AG1003" t="n">
        <v>0</v>
      </c>
      <c r="AH1003" t="n">
        <v>1</v>
      </c>
      <c r="AI1003" t="n">
        <v>0</v>
      </c>
      <c r="AJ1003" t="n">
        <v>1</v>
      </c>
      <c r="AK1003" t="n">
        <v>0</v>
      </c>
      <c r="AL1003" t="n">
        <v>0</v>
      </c>
      <c r="AM1003" t="n">
        <v>1</v>
      </c>
      <c r="AN1003" t="n">
        <v>0</v>
      </c>
      <c r="AO1003" t="n">
        <v>0</v>
      </c>
      <c r="AP1003" t="n">
        <v>0</v>
      </c>
      <c r="AQ1003" t="n">
        <v>0</v>
      </c>
      <c r="AR1003" t="n">
        <v>0</v>
      </c>
      <c r="AS1003" t="n">
        <v>0</v>
      </c>
      <c r="AT1003" t="n">
        <v>1</v>
      </c>
      <c r="AU1003" s="63" t="n">
        <v>15</v>
      </c>
      <c r="AV1003" s="64">
        <f>IFERROR(INDEX($B1003:$AT1003,1,'번호선택_참고표'!$C$55),0)+IFERROR(INDEX($B1003:$AT1003,1,'번호선택_참고표'!$D$55),0)+IFERROR(INDEX($B1003:$AT1003,1,'번호선택_참고표'!$E$55),0)+IFERROR(INDEX($B1003:$AT1003,1,'번호선택_참고표'!$F$55),0)+IFERROR(INDEX($B1003:$AT1003,1,'번호선택_참고표'!$G$55),0)+IFERROR(INDEX($B1003:$AT1003,1,'번호선택_참고표'!$H$55),0)</f>
        <v/>
      </c>
      <c r="AW1003" s="64">
        <f>IF(OR('번호선택_참고표'!$C$55=$AU1003,'번호선택_참고표'!$D$55=$AU1003,'번호선택_참고표'!$E$55=$AU1003,'번호선택_참고표'!$F$55=$AU1003,'번호선택_참고표'!$G$55=$AU1003,'번호선택_참고표'!$H$55=$AU1003),1,0)</f>
        <v/>
      </c>
      <c r="AX1003" s="64">
        <f>IF(AV1003=6,6,IF(AND(AV1003=5,AW1003=1),5,IF(AND(AV1003=5,AW1003=0),4,IF(AV1003=4,3,IF(AV1003=3,2,0)))))</f>
        <v/>
      </c>
      <c r="AY1003" s="64">
        <f>IF(AV1003=6,"1등",IF(AND(AV1003=5,AW1003=1),"2등",IF(AND(AV1003=5,AW1003=0),"3등",IF(AV1003=4,"4등",IF(AV1003=3,"5등","-")))))</f>
        <v/>
      </c>
      <c r="AZ1003" s="64">
        <f>AV1003*10000+AW1003*1000+ROW()</f>
        <v/>
      </c>
      <c r="BB1003" s="63" t="inlineStr">
        <is>
          <t>17 25 33 35 38 45</t>
        </is>
      </c>
    </row>
    <row r="1004">
      <c r="A1004" s="64" t="n">
        <v>1003</v>
      </c>
      <c r="B1004" t="n">
        <v>1</v>
      </c>
      <c r="C1004" t="n">
        <v>0</v>
      </c>
      <c r="D1004" t="n">
        <v>0</v>
      </c>
      <c r="E1004" t="n">
        <v>1</v>
      </c>
      <c r="F1004" t="n">
        <v>0</v>
      </c>
      <c r="G1004" t="n">
        <v>0</v>
      </c>
      <c r="H1004" t="n">
        <v>0</v>
      </c>
      <c r="I1004" t="n">
        <v>0</v>
      </c>
      <c r="J1004" t="n">
        <v>0</v>
      </c>
      <c r="K1004" t="n">
        <v>0</v>
      </c>
      <c r="L1004" t="n">
        <v>0</v>
      </c>
      <c r="M1004" t="n">
        <v>0</v>
      </c>
      <c r="N1004" t="n">
        <v>0</v>
      </c>
      <c r="O1004" t="n">
        <v>0</v>
      </c>
      <c r="P1004" t="n">
        <v>0</v>
      </c>
      <c r="Q1004" t="n">
        <v>0</v>
      </c>
      <c r="R1004" t="n">
        <v>0</v>
      </c>
      <c r="S1004" t="n">
        <v>0</v>
      </c>
      <c r="T1004" t="n">
        <v>0</v>
      </c>
      <c r="U1004" t="n">
        <v>0</v>
      </c>
      <c r="V1004" t="n">
        <v>0</v>
      </c>
      <c r="W1004" t="n">
        <v>0</v>
      </c>
      <c r="X1004" t="n">
        <v>0</v>
      </c>
      <c r="Y1004" t="n">
        <v>0</v>
      </c>
      <c r="Z1004" t="n">
        <v>0</v>
      </c>
      <c r="AA1004" t="n">
        <v>0</v>
      </c>
      <c r="AB1004" t="n">
        <v>0</v>
      </c>
      <c r="AC1004" t="n">
        <v>0</v>
      </c>
      <c r="AD1004" t="n">
        <v>1</v>
      </c>
      <c r="AE1004" t="n">
        <v>0</v>
      </c>
      <c r="AF1004" t="n">
        <v>0</v>
      </c>
      <c r="AG1004" t="n">
        <v>0</v>
      </c>
      <c r="AH1004" t="n">
        <v>0</v>
      </c>
      <c r="AI1004" t="n">
        <v>0</v>
      </c>
      <c r="AJ1004" t="n">
        <v>0</v>
      </c>
      <c r="AK1004" t="n">
        <v>0</v>
      </c>
      <c r="AL1004" t="n">
        <v>0</v>
      </c>
      <c r="AM1004" t="n">
        <v>0</v>
      </c>
      <c r="AN1004" t="n">
        <v>1</v>
      </c>
      <c r="AO1004" t="n">
        <v>0</v>
      </c>
      <c r="AP1004" t="n">
        <v>0</v>
      </c>
      <c r="AQ1004" t="n">
        <v>0</v>
      </c>
      <c r="AR1004" t="n">
        <v>1</v>
      </c>
      <c r="AS1004" t="n">
        <v>0</v>
      </c>
      <c r="AT1004" t="n">
        <v>1</v>
      </c>
      <c r="AU1004" s="63" t="n">
        <v>31</v>
      </c>
      <c r="AV1004" s="64">
        <f>IFERROR(INDEX($B1004:$AT1004,1,'번호선택_참고표'!$C$55),0)+IFERROR(INDEX($B1004:$AT1004,1,'번호선택_참고표'!$D$55),0)+IFERROR(INDEX($B1004:$AT1004,1,'번호선택_참고표'!$E$55),0)+IFERROR(INDEX($B1004:$AT1004,1,'번호선택_참고표'!$F$55),0)+IFERROR(INDEX($B1004:$AT1004,1,'번호선택_참고표'!$G$55),0)+IFERROR(INDEX($B1004:$AT1004,1,'번호선택_참고표'!$H$55),0)</f>
        <v/>
      </c>
      <c r="AW1004" s="64">
        <f>IF(OR('번호선택_참고표'!$C$55=$AU1004,'번호선택_참고표'!$D$55=$AU1004,'번호선택_참고표'!$E$55=$AU1004,'번호선택_참고표'!$F$55=$AU1004,'번호선택_참고표'!$G$55=$AU1004,'번호선택_참고표'!$H$55=$AU1004),1,0)</f>
        <v/>
      </c>
      <c r="AX1004" s="64">
        <f>IF(AV1004=6,6,IF(AND(AV1004=5,AW1004=1),5,IF(AND(AV1004=5,AW1004=0),4,IF(AV1004=4,3,IF(AV1004=3,2,0)))))</f>
        <v/>
      </c>
      <c r="AY1004" s="64">
        <f>IF(AV1004=6,"1등",IF(AND(AV1004=5,AW1004=1),"2등",IF(AND(AV1004=5,AW1004=0),"3등",IF(AV1004=4,"4등",IF(AV1004=3,"5등","-")))))</f>
        <v/>
      </c>
      <c r="AZ1004" s="64">
        <f>AV1004*10000+AW1004*1000+ROW()</f>
        <v/>
      </c>
      <c r="BB1004" s="63" t="inlineStr">
        <is>
          <t>1 4 29 39 43 45</t>
        </is>
      </c>
    </row>
    <row r="1005">
      <c r="A1005" s="64" t="n">
        <v>1004</v>
      </c>
      <c r="B1005" t="n">
        <v>0</v>
      </c>
      <c r="C1005" t="n">
        <v>0</v>
      </c>
      <c r="D1005" t="n">
        <v>0</v>
      </c>
      <c r="E1005" t="n">
        <v>0</v>
      </c>
      <c r="F1005" t="n">
        <v>0</v>
      </c>
      <c r="G1005" t="n">
        <v>0</v>
      </c>
      <c r="H1005" t="n">
        <v>1</v>
      </c>
      <c r="I1005" t="n">
        <v>0</v>
      </c>
      <c r="J1005" t="n">
        <v>0</v>
      </c>
      <c r="K1005" t="n">
        <v>0</v>
      </c>
      <c r="L1005" t="n">
        <v>0</v>
      </c>
      <c r="M1005" t="n">
        <v>0</v>
      </c>
      <c r="N1005" t="n">
        <v>0</v>
      </c>
      <c r="O1005" t="n">
        <v>0</v>
      </c>
      <c r="P1005" t="n">
        <v>1</v>
      </c>
      <c r="Q1005" t="n">
        <v>0</v>
      </c>
      <c r="R1005" t="n">
        <v>0</v>
      </c>
      <c r="S1005" t="n">
        <v>0</v>
      </c>
      <c r="T1005" t="n">
        <v>0</v>
      </c>
      <c r="U1005" t="n">
        <v>0</v>
      </c>
      <c r="V1005" t="n">
        <v>0</v>
      </c>
      <c r="W1005" t="n">
        <v>0</v>
      </c>
      <c r="X1005" t="n">
        <v>0</v>
      </c>
      <c r="Y1005" t="n">
        <v>0</v>
      </c>
      <c r="Z1005" t="n">
        <v>0</v>
      </c>
      <c r="AA1005" t="n">
        <v>0</v>
      </c>
      <c r="AB1005" t="n">
        <v>0</v>
      </c>
      <c r="AC1005" t="n">
        <v>0</v>
      </c>
      <c r="AD1005" t="n">
        <v>0</v>
      </c>
      <c r="AE1005" t="n">
        <v>1</v>
      </c>
      <c r="AF1005" t="n">
        <v>0</v>
      </c>
      <c r="AG1005" t="n">
        <v>0</v>
      </c>
      <c r="AH1005" t="n">
        <v>0</v>
      </c>
      <c r="AI1005" t="n">
        <v>0</v>
      </c>
      <c r="AJ1005" t="n">
        <v>0</v>
      </c>
      <c r="AK1005" t="n">
        <v>0</v>
      </c>
      <c r="AL1005" t="n">
        <v>1</v>
      </c>
      <c r="AM1005" t="n">
        <v>0</v>
      </c>
      <c r="AN1005" t="n">
        <v>1</v>
      </c>
      <c r="AO1005" t="n">
        <v>0</v>
      </c>
      <c r="AP1005" t="n">
        <v>0</v>
      </c>
      <c r="AQ1005" t="n">
        <v>0</v>
      </c>
      <c r="AR1005" t="n">
        <v>0</v>
      </c>
      <c r="AS1005" t="n">
        <v>1</v>
      </c>
      <c r="AT1005" t="n">
        <v>0</v>
      </c>
      <c r="AU1005" s="63" t="n">
        <v>18</v>
      </c>
      <c r="AV1005" s="64">
        <f>IFERROR(INDEX($B1005:$AT1005,1,'번호선택_참고표'!$C$55),0)+IFERROR(INDEX($B1005:$AT1005,1,'번호선택_참고표'!$D$55),0)+IFERROR(INDEX($B1005:$AT1005,1,'번호선택_참고표'!$E$55),0)+IFERROR(INDEX($B1005:$AT1005,1,'번호선택_참고표'!$F$55),0)+IFERROR(INDEX($B1005:$AT1005,1,'번호선택_참고표'!$G$55),0)+IFERROR(INDEX($B1005:$AT1005,1,'번호선택_참고표'!$H$55),0)</f>
        <v/>
      </c>
      <c r="AW1005" s="64">
        <f>IF(OR('번호선택_참고표'!$C$55=$AU1005,'번호선택_참고표'!$D$55=$AU1005,'번호선택_참고표'!$E$55=$AU1005,'번호선택_참고표'!$F$55=$AU1005,'번호선택_참고표'!$G$55=$AU1005,'번호선택_참고표'!$H$55=$AU1005),1,0)</f>
        <v/>
      </c>
      <c r="AX1005" s="64">
        <f>IF(AV1005=6,6,IF(AND(AV1005=5,AW1005=1),5,IF(AND(AV1005=5,AW1005=0),4,IF(AV1005=4,3,IF(AV1005=3,2,0)))))</f>
        <v/>
      </c>
      <c r="AY1005" s="64">
        <f>IF(AV1005=6,"1등",IF(AND(AV1005=5,AW1005=1),"2등",IF(AND(AV1005=5,AW1005=0),"3등",IF(AV1005=4,"4등",IF(AV1005=3,"5등","-")))))</f>
        <v/>
      </c>
      <c r="AZ1005" s="64">
        <f>AV1005*10000+AW1005*1000+ROW()</f>
        <v/>
      </c>
      <c r="BB1005" s="63" t="inlineStr">
        <is>
          <t>7 15 30 37 39 44</t>
        </is>
      </c>
    </row>
    <row r="1006">
      <c r="A1006" s="64" t="n">
        <v>1005</v>
      </c>
      <c r="B1006" t="n">
        <v>0</v>
      </c>
      <c r="C1006" t="n">
        <v>0</v>
      </c>
      <c r="D1006" t="n">
        <v>0</v>
      </c>
      <c r="E1006" t="n">
        <v>0</v>
      </c>
      <c r="F1006" t="n">
        <v>0</v>
      </c>
      <c r="G1006" t="n">
        <v>0</v>
      </c>
      <c r="H1006" t="n">
        <v>0</v>
      </c>
      <c r="I1006" t="n">
        <v>1</v>
      </c>
      <c r="J1006" t="n">
        <v>0</v>
      </c>
      <c r="K1006" t="n">
        <v>0</v>
      </c>
      <c r="L1006" t="n">
        <v>0</v>
      </c>
      <c r="M1006" t="n">
        <v>0</v>
      </c>
      <c r="N1006" t="n">
        <v>1</v>
      </c>
      <c r="O1006" t="n">
        <v>0</v>
      </c>
      <c r="P1006" t="n">
        <v>0</v>
      </c>
      <c r="Q1006" t="n">
        <v>0</v>
      </c>
      <c r="R1006" t="n">
        <v>0</v>
      </c>
      <c r="S1006" t="n">
        <v>1</v>
      </c>
      <c r="T1006" t="n">
        <v>0</v>
      </c>
      <c r="U1006" t="n">
        <v>0</v>
      </c>
      <c r="V1006" t="n">
        <v>0</v>
      </c>
      <c r="W1006" t="n">
        <v>0</v>
      </c>
      <c r="X1006" t="n">
        <v>0</v>
      </c>
      <c r="Y1006" t="n">
        <v>1</v>
      </c>
      <c r="Z1006" t="n">
        <v>0</v>
      </c>
      <c r="AA1006" t="n">
        <v>0</v>
      </c>
      <c r="AB1006" t="n">
        <v>1</v>
      </c>
      <c r="AC1006" t="n">
        <v>0</v>
      </c>
      <c r="AD1006" t="n">
        <v>1</v>
      </c>
      <c r="AE1006" t="n">
        <v>0</v>
      </c>
      <c r="AF1006" t="n">
        <v>0</v>
      </c>
      <c r="AG1006" t="n">
        <v>0</v>
      </c>
      <c r="AH1006" t="n">
        <v>0</v>
      </c>
      <c r="AI1006" t="n">
        <v>0</v>
      </c>
      <c r="AJ1006" t="n">
        <v>0</v>
      </c>
      <c r="AK1006" t="n">
        <v>0</v>
      </c>
      <c r="AL1006" t="n">
        <v>0</v>
      </c>
      <c r="AM1006" t="n">
        <v>0</v>
      </c>
      <c r="AN1006" t="n">
        <v>0</v>
      </c>
      <c r="AO1006" t="n">
        <v>0</v>
      </c>
      <c r="AP1006" t="n">
        <v>0</v>
      </c>
      <c r="AQ1006" t="n">
        <v>0</v>
      </c>
      <c r="AR1006" t="n">
        <v>0</v>
      </c>
      <c r="AS1006" t="n">
        <v>0</v>
      </c>
      <c r="AT1006" t="n">
        <v>0</v>
      </c>
      <c r="AU1006" s="63" t="n">
        <v>17</v>
      </c>
      <c r="AV1006" s="64">
        <f>IFERROR(INDEX($B1006:$AT1006,1,'번호선택_참고표'!$C$55),0)+IFERROR(INDEX($B1006:$AT1006,1,'번호선택_참고표'!$D$55),0)+IFERROR(INDEX($B1006:$AT1006,1,'번호선택_참고표'!$E$55),0)+IFERROR(INDEX($B1006:$AT1006,1,'번호선택_참고표'!$F$55),0)+IFERROR(INDEX($B1006:$AT1006,1,'번호선택_참고표'!$G$55),0)+IFERROR(INDEX($B1006:$AT1006,1,'번호선택_참고표'!$H$55),0)</f>
        <v/>
      </c>
      <c r="AW1006" s="64">
        <f>IF(OR('번호선택_참고표'!$C$55=$AU1006,'번호선택_참고표'!$D$55=$AU1006,'번호선택_참고표'!$E$55=$AU1006,'번호선택_참고표'!$F$55=$AU1006,'번호선택_참고표'!$G$55=$AU1006,'번호선택_참고표'!$H$55=$AU1006),1,0)</f>
        <v/>
      </c>
      <c r="AX1006" s="64">
        <f>IF(AV1006=6,6,IF(AND(AV1006=5,AW1006=1),5,IF(AND(AV1006=5,AW1006=0),4,IF(AV1006=4,3,IF(AV1006=3,2,0)))))</f>
        <v/>
      </c>
      <c r="AY1006" s="64">
        <f>IF(AV1006=6,"1등",IF(AND(AV1006=5,AW1006=1),"2등",IF(AND(AV1006=5,AW1006=0),"3등",IF(AV1006=4,"4등",IF(AV1006=3,"5등","-")))))</f>
        <v/>
      </c>
      <c r="AZ1006" s="64">
        <f>AV1006*10000+AW1006*1000+ROW()</f>
        <v/>
      </c>
      <c r="BB1006" s="63" t="inlineStr">
        <is>
          <t>8 13 18 24 27 29</t>
        </is>
      </c>
    </row>
    <row r="1007">
      <c r="A1007" s="64" t="n">
        <v>1006</v>
      </c>
      <c r="B1007" t="n">
        <v>0</v>
      </c>
      <c r="C1007" t="n">
        <v>0</v>
      </c>
      <c r="D1007" t="n">
        <v>0</v>
      </c>
      <c r="E1007" t="n">
        <v>0</v>
      </c>
      <c r="F1007" t="n">
        <v>0</v>
      </c>
      <c r="G1007" t="n">
        <v>0</v>
      </c>
      <c r="H1007" t="n">
        <v>0</v>
      </c>
      <c r="I1007" t="n">
        <v>1</v>
      </c>
      <c r="J1007" t="n">
        <v>0</v>
      </c>
      <c r="K1007" t="n">
        <v>0</v>
      </c>
      <c r="L1007" t="n">
        <v>1</v>
      </c>
      <c r="M1007" t="n">
        <v>0</v>
      </c>
      <c r="N1007" t="n">
        <v>0</v>
      </c>
      <c r="O1007" t="n">
        <v>0</v>
      </c>
      <c r="P1007" t="n">
        <v>1</v>
      </c>
      <c r="Q1007" t="n">
        <v>1</v>
      </c>
      <c r="R1007" t="n">
        <v>1</v>
      </c>
      <c r="S1007" t="n">
        <v>0</v>
      </c>
      <c r="T1007" t="n">
        <v>0</v>
      </c>
      <c r="U1007" t="n">
        <v>0</v>
      </c>
      <c r="V1007" t="n">
        <v>0</v>
      </c>
      <c r="W1007" t="n">
        <v>0</v>
      </c>
      <c r="X1007" t="n">
        <v>0</v>
      </c>
      <c r="Y1007" t="n">
        <v>0</v>
      </c>
      <c r="Z1007" t="n">
        <v>0</v>
      </c>
      <c r="AA1007" t="n">
        <v>0</v>
      </c>
      <c r="AB1007" t="n">
        <v>0</v>
      </c>
      <c r="AC1007" t="n">
        <v>0</v>
      </c>
      <c r="AD1007" t="n">
        <v>0</v>
      </c>
      <c r="AE1007" t="n">
        <v>0</v>
      </c>
      <c r="AF1007" t="n">
        <v>0</v>
      </c>
      <c r="AG1007" t="n">
        <v>0</v>
      </c>
      <c r="AH1007" t="n">
        <v>0</v>
      </c>
      <c r="AI1007" t="n">
        <v>0</v>
      </c>
      <c r="AJ1007" t="n">
        <v>0</v>
      </c>
      <c r="AK1007" t="n">
        <v>0</v>
      </c>
      <c r="AL1007" t="n">
        <v>1</v>
      </c>
      <c r="AM1007" t="n">
        <v>0</v>
      </c>
      <c r="AN1007" t="n">
        <v>0</v>
      </c>
      <c r="AO1007" t="n">
        <v>0</v>
      </c>
      <c r="AP1007" t="n">
        <v>0</v>
      </c>
      <c r="AQ1007" t="n">
        <v>0</v>
      </c>
      <c r="AR1007" t="n">
        <v>0</v>
      </c>
      <c r="AS1007" t="n">
        <v>0</v>
      </c>
      <c r="AT1007" t="n">
        <v>0</v>
      </c>
      <c r="AU1007" s="63" t="n">
        <v>36</v>
      </c>
      <c r="AV1007" s="64">
        <f>IFERROR(INDEX($B1007:$AT1007,1,'번호선택_참고표'!$C$55),0)+IFERROR(INDEX($B1007:$AT1007,1,'번호선택_참고표'!$D$55),0)+IFERROR(INDEX($B1007:$AT1007,1,'번호선택_참고표'!$E$55),0)+IFERROR(INDEX($B1007:$AT1007,1,'번호선택_참고표'!$F$55),0)+IFERROR(INDEX($B1007:$AT1007,1,'번호선택_참고표'!$G$55),0)+IFERROR(INDEX($B1007:$AT1007,1,'번호선택_참고표'!$H$55),0)</f>
        <v/>
      </c>
      <c r="AW1007" s="64">
        <f>IF(OR('번호선택_참고표'!$C$55=$AU1007,'번호선택_참고표'!$D$55=$AU1007,'번호선택_참고표'!$E$55=$AU1007,'번호선택_참고표'!$F$55=$AU1007,'번호선택_참고표'!$G$55=$AU1007,'번호선택_참고표'!$H$55=$AU1007),1,0)</f>
        <v/>
      </c>
      <c r="AX1007" s="64">
        <f>IF(AV1007=6,6,IF(AND(AV1007=5,AW1007=1),5,IF(AND(AV1007=5,AW1007=0),4,IF(AV1007=4,3,IF(AV1007=3,2,0)))))</f>
        <v/>
      </c>
      <c r="AY1007" s="64">
        <f>IF(AV1007=6,"1등",IF(AND(AV1007=5,AW1007=1),"2등",IF(AND(AV1007=5,AW1007=0),"3등",IF(AV1007=4,"4등",IF(AV1007=3,"5등","-")))))</f>
        <v/>
      </c>
      <c r="AZ1007" s="64">
        <f>AV1007*10000+AW1007*1000+ROW()</f>
        <v/>
      </c>
      <c r="BB1007" s="63" t="inlineStr">
        <is>
          <t>8 11 15 16 17 37</t>
        </is>
      </c>
    </row>
    <row r="1008">
      <c r="A1008" s="64" t="n">
        <v>1007</v>
      </c>
      <c r="B1008" t="n">
        <v>0</v>
      </c>
      <c r="C1008" t="n">
        <v>0</v>
      </c>
      <c r="D1008" t="n">
        <v>0</v>
      </c>
      <c r="E1008" t="n">
        <v>0</v>
      </c>
      <c r="F1008" t="n">
        <v>0</v>
      </c>
      <c r="G1008" t="n">
        <v>0</v>
      </c>
      <c r="H1008" t="n">
        <v>0</v>
      </c>
      <c r="I1008" t="n">
        <v>1</v>
      </c>
      <c r="J1008" t="n">
        <v>0</v>
      </c>
      <c r="K1008" t="n">
        <v>0</v>
      </c>
      <c r="L1008" t="n">
        <v>1</v>
      </c>
      <c r="M1008" t="n">
        <v>0</v>
      </c>
      <c r="N1008" t="n">
        <v>0</v>
      </c>
      <c r="O1008" t="n">
        <v>0</v>
      </c>
      <c r="P1008" t="n">
        <v>0</v>
      </c>
      <c r="Q1008" t="n">
        <v>1</v>
      </c>
      <c r="R1008" t="n">
        <v>0</v>
      </c>
      <c r="S1008" t="n">
        <v>0</v>
      </c>
      <c r="T1008" t="n">
        <v>1</v>
      </c>
      <c r="U1008" t="n">
        <v>0</v>
      </c>
      <c r="V1008" t="n">
        <v>1</v>
      </c>
      <c r="W1008" t="n">
        <v>0</v>
      </c>
      <c r="X1008" t="n">
        <v>0</v>
      </c>
      <c r="Y1008" t="n">
        <v>0</v>
      </c>
      <c r="Z1008" t="n">
        <v>1</v>
      </c>
      <c r="AA1008" t="n">
        <v>0</v>
      </c>
      <c r="AB1008" t="n">
        <v>0</v>
      </c>
      <c r="AC1008" t="n">
        <v>0</v>
      </c>
      <c r="AD1008" t="n">
        <v>0</v>
      </c>
      <c r="AE1008" t="n">
        <v>0</v>
      </c>
      <c r="AF1008" t="n">
        <v>0</v>
      </c>
      <c r="AG1008" t="n">
        <v>0</v>
      </c>
      <c r="AH1008" t="n">
        <v>0</v>
      </c>
      <c r="AI1008" t="n">
        <v>0</v>
      </c>
      <c r="AJ1008" t="n">
        <v>0</v>
      </c>
      <c r="AK1008" t="n">
        <v>0</v>
      </c>
      <c r="AL1008" t="n">
        <v>0</v>
      </c>
      <c r="AM1008" t="n">
        <v>0</v>
      </c>
      <c r="AN1008" t="n">
        <v>0</v>
      </c>
      <c r="AO1008" t="n">
        <v>0</v>
      </c>
      <c r="AP1008" t="n">
        <v>0</v>
      </c>
      <c r="AQ1008" t="n">
        <v>0</v>
      </c>
      <c r="AR1008" t="n">
        <v>0</v>
      </c>
      <c r="AS1008" t="n">
        <v>0</v>
      </c>
      <c r="AT1008" t="n">
        <v>0</v>
      </c>
      <c r="AU1008" s="63" t="n">
        <v>40</v>
      </c>
      <c r="AV1008" s="64">
        <f>IFERROR(INDEX($B1008:$AT1008,1,'번호선택_참고표'!$C$55),0)+IFERROR(INDEX($B1008:$AT1008,1,'번호선택_참고표'!$D$55),0)+IFERROR(INDEX($B1008:$AT1008,1,'번호선택_참고표'!$E$55),0)+IFERROR(INDEX($B1008:$AT1008,1,'번호선택_참고표'!$F$55),0)+IFERROR(INDEX($B1008:$AT1008,1,'번호선택_참고표'!$G$55),0)+IFERROR(INDEX($B1008:$AT1008,1,'번호선택_참고표'!$H$55),0)</f>
        <v/>
      </c>
      <c r="AW1008" s="64">
        <f>IF(OR('번호선택_참고표'!$C$55=$AU1008,'번호선택_참고표'!$D$55=$AU1008,'번호선택_참고표'!$E$55=$AU1008,'번호선택_참고표'!$F$55=$AU1008,'번호선택_참고표'!$G$55=$AU1008,'번호선택_참고표'!$H$55=$AU1008),1,0)</f>
        <v/>
      </c>
      <c r="AX1008" s="64">
        <f>IF(AV1008=6,6,IF(AND(AV1008=5,AW1008=1),5,IF(AND(AV1008=5,AW1008=0),4,IF(AV1008=4,3,IF(AV1008=3,2,0)))))</f>
        <v/>
      </c>
      <c r="AY1008" s="64">
        <f>IF(AV1008=6,"1등",IF(AND(AV1008=5,AW1008=1),"2등",IF(AND(AV1008=5,AW1008=0),"3등",IF(AV1008=4,"4등",IF(AV1008=3,"5등","-")))))</f>
        <v/>
      </c>
      <c r="AZ1008" s="64">
        <f>AV1008*10000+AW1008*1000+ROW()</f>
        <v/>
      </c>
      <c r="BB1008" s="63" t="inlineStr">
        <is>
          <t>8 11 16 19 21 25</t>
        </is>
      </c>
    </row>
    <row r="1009">
      <c r="A1009" s="64" t="n">
        <v>1008</v>
      </c>
      <c r="B1009" t="n">
        <v>0</v>
      </c>
      <c r="C1009" t="n">
        <v>0</v>
      </c>
      <c r="D1009" t="n">
        <v>0</v>
      </c>
      <c r="E1009" t="n">
        <v>0</v>
      </c>
      <c r="F1009" t="n">
        <v>0</v>
      </c>
      <c r="G1009" t="n">
        <v>0</v>
      </c>
      <c r="H1009" t="n">
        <v>0</v>
      </c>
      <c r="I1009" t="n">
        <v>0</v>
      </c>
      <c r="J1009" t="n">
        <v>1</v>
      </c>
      <c r="K1009" t="n">
        <v>0</v>
      </c>
      <c r="L1009" t="n">
        <v>1</v>
      </c>
      <c r="M1009" t="n">
        <v>0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 t="n">
        <v>0</v>
      </c>
      <c r="U1009" t="n">
        <v>0</v>
      </c>
      <c r="V1009" t="n">
        <v>0</v>
      </c>
      <c r="W1009" t="n">
        <v>0</v>
      </c>
      <c r="X1009" t="n">
        <v>0</v>
      </c>
      <c r="Y1009" t="n">
        <v>0</v>
      </c>
      <c r="Z1009" t="n">
        <v>0</v>
      </c>
      <c r="AA1009" t="n">
        <v>0</v>
      </c>
      <c r="AB1009" t="n">
        <v>0</v>
      </c>
      <c r="AC1009" t="n">
        <v>0</v>
      </c>
      <c r="AD1009" t="n">
        <v>0</v>
      </c>
      <c r="AE1009" t="n">
        <v>1</v>
      </c>
      <c r="AF1009" t="n">
        <v>1</v>
      </c>
      <c r="AG1009" t="n">
        <v>0</v>
      </c>
      <c r="AH1009" t="n">
        <v>0</v>
      </c>
      <c r="AI1009" t="n">
        <v>0</v>
      </c>
      <c r="AJ1009" t="n">
        <v>0</v>
      </c>
      <c r="AK1009" t="n">
        <v>0</v>
      </c>
      <c r="AL1009" t="n">
        <v>0</v>
      </c>
      <c r="AM1009" t="n">
        <v>0</v>
      </c>
      <c r="AN1009" t="n">
        <v>0</v>
      </c>
      <c r="AO1009" t="n">
        <v>0</v>
      </c>
      <c r="AP1009" t="n">
        <v>1</v>
      </c>
      <c r="AQ1009" t="n">
        <v>0</v>
      </c>
      <c r="AR1009" t="n">
        <v>0</v>
      </c>
      <c r="AS1009" t="n">
        <v>1</v>
      </c>
      <c r="AT1009" t="n">
        <v>0</v>
      </c>
      <c r="AU1009" s="63" t="n">
        <v>33</v>
      </c>
      <c r="AV1009" s="64">
        <f>IFERROR(INDEX($B1009:$AT1009,1,'번호선택_참고표'!$C$55),0)+IFERROR(INDEX($B1009:$AT1009,1,'번호선택_참고표'!$D$55),0)+IFERROR(INDEX($B1009:$AT1009,1,'번호선택_참고표'!$E$55),0)+IFERROR(INDEX($B1009:$AT1009,1,'번호선택_참고표'!$F$55),0)+IFERROR(INDEX($B1009:$AT1009,1,'번호선택_참고표'!$G$55),0)+IFERROR(INDEX($B1009:$AT1009,1,'번호선택_참고표'!$H$55),0)</f>
        <v/>
      </c>
      <c r="AW1009" s="64">
        <f>IF(OR('번호선택_참고표'!$C$55=$AU1009,'번호선택_참고표'!$D$55=$AU1009,'번호선택_참고표'!$E$55=$AU1009,'번호선택_참고표'!$F$55=$AU1009,'번호선택_참고표'!$G$55=$AU1009,'번호선택_참고표'!$H$55=$AU1009),1,0)</f>
        <v/>
      </c>
      <c r="AX1009" s="64">
        <f>IF(AV1009=6,6,IF(AND(AV1009=5,AW1009=1),5,IF(AND(AV1009=5,AW1009=0),4,IF(AV1009=4,3,IF(AV1009=3,2,0)))))</f>
        <v/>
      </c>
      <c r="AY1009" s="64">
        <f>IF(AV1009=6,"1등",IF(AND(AV1009=5,AW1009=1),"2등",IF(AND(AV1009=5,AW1009=0),"3등",IF(AV1009=4,"4등",IF(AV1009=3,"5등","-")))))</f>
        <v/>
      </c>
      <c r="AZ1009" s="64">
        <f>AV1009*10000+AW1009*1000+ROW()</f>
        <v/>
      </c>
      <c r="BB1009" s="63" t="inlineStr">
        <is>
          <t>9 11 30 31 41 44</t>
        </is>
      </c>
    </row>
    <row r="1010">
      <c r="A1010" s="64" t="n">
        <v>1009</v>
      </c>
      <c r="B1010" t="n">
        <v>0</v>
      </c>
      <c r="C1010" t="n">
        <v>0</v>
      </c>
      <c r="D1010" t="n">
        <v>0</v>
      </c>
      <c r="E1010" t="n">
        <v>0</v>
      </c>
      <c r="F1010" t="n">
        <v>0</v>
      </c>
      <c r="G1010" t="n">
        <v>0</v>
      </c>
      <c r="H1010" t="n">
        <v>0</v>
      </c>
      <c r="I1010" t="n">
        <v>0</v>
      </c>
      <c r="J1010" t="n">
        <v>0</v>
      </c>
      <c r="K1010" t="n">
        <v>0</v>
      </c>
      <c r="L1010" t="n">
        <v>0</v>
      </c>
      <c r="M1010" t="n">
        <v>0</v>
      </c>
      <c r="N1010" t="n">
        <v>0</v>
      </c>
      <c r="O1010" t="n">
        <v>0</v>
      </c>
      <c r="P1010" t="n">
        <v>1</v>
      </c>
      <c r="Q1010" t="n">
        <v>0</v>
      </c>
      <c r="R1010" t="n">
        <v>0</v>
      </c>
      <c r="S1010" t="n">
        <v>0</v>
      </c>
      <c r="T1010" t="n">
        <v>0</v>
      </c>
      <c r="U1010" t="n">
        <v>0</v>
      </c>
      <c r="V1010" t="n">
        <v>0</v>
      </c>
      <c r="W1010" t="n">
        <v>0</v>
      </c>
      <c r="X1010" t="n">
        <v>1</v>
      </c>
      <c r="Y1010" t="n">
        <v>0</v>
      </c>
      <c r="Z1010" t="n">
        <v>0</v>
      </c>
      <c r="AA1010" t="n">
        <v>0</v>
      </c>
      <c r="AB1010" t="n">
        <v>0</v>
      </c>
      <c r="AC1010" t="n">
        <v>0</v>
      </c>
      <c r="AD1010" t="n">
        <v>1</v>
      </c>
      <c r="AE1010" t="n">
        <v>0</v>
      </c>
      <c r="AF1010" t="n">
        <v>0</v>
      </c>
      <c r="AG1010" t="n">
        <v>0</v>
      </c>
      <c r="AH1010" t="n">
        <v>0</v>
      </c>
      <c r="AI1010" t="n">
        <v>1</v>
      </c>
      <c r="AJ1010" t="n">
        <v>0</v>
      </c>
      <c r="AK1010" t="n">
        <v>0</v>
      </c>
      <c r="AL1010" t="n">
        <v>0</v>
      </c>
      <c r="AM1010" t="n">
        <v>0</v>
      </c>
      <c r="AN1010" t="n">
        <v>0</v>
      </c>
      <c r="AO1010" t="n">
        <v>1</v>
      </c>
      <c r="AP1010" t="n">
        <v>0</v>
      </c>
      <c r="AQ1010" t="n">
        <v>0</v>
      </c>
      <c r="AR1010" t="n">
        <v>0</v>
      </c>
      <c r="AS1010" t="n">
        <v>1</v>
      </c>
      <c r="AT1010" t="n">
        <v>0</v>
      </c>
      <c r="AU1010" s="63" t="n">
        <v>20</v>
      </c>
      <c r="AV1010" s="64">
        <f>IFERROR(INDEX($B1010:$AT1010,1,'번호선택_참고표'!$C$55),0)+IFERROR(INDEX($B1010:$AT1010,1,'번호선택_참고표'!$D$55),0)+IFERROR(INDEX($B1010:$AT1010,1,'번호선택_참고표'!$E$55),0)+IFERROR(INDEX($B1010:$AT1010,1,'번호선택_참고표'!$F$55),0)+IFERROR(INDEX($B1010:$AT1010,1,'번호선택_참고표'!$G$55),0)+IFERROR(INDEX($B1010:$AT1010,1,'번호선택_참고표'!$H$55),0)</f>
        <v/>
      </c>
      <c r="AW1010" s="64">
        <f>IF(OR('번호선택_참고표'!$C$55=$AU1010,'번호선택_참고표'!$D$55=$AU1010,'번호선택_참고표'!$E$55=$AU1010,'번호선택_참고표'!$F$55=$AU1010,'번호선택_참고표'!$G$55=$AU1010,'번호선택_참고표'!$H$55=$AU1010),1,0)</f>
        <v/>
      </c>
      <c r="AX1010" s="64">
        <f>IF(AV1010=6,6,IF(AND(AV1010=5,AW1010=1),5,IF(AND(AV1010=5,AW1010=0),4,IF(AV1010=4,3,IF(AV1010=3,2,0)))))</f>
        <v/>
      </c>
      <c r="AY1010" s="64">
        <f>IF(AV1010=6,"1등",IF(AND(AV1010=5,AW1010=1),"2등",IF(AND(AV1010=5,AW1010=0),"3등",IF(AV1010=4,"4등",IF(AV1010=3,"5등","-")))))</f>
        <v/>
      </c>
      <c r="AZ1010" s="64">
        <f>AV1010*10000+AW1010*1000+ROW()</f>
        <v/>
      </c>
      <c r="BB1010" s="63" t="inlineStr">
        <is>
          <t>15 23 29 34 40 44</t>
        </is>
      </c>
    </row>
    <row r="1011">
      <c r="A1011" s="64" t="n">
        <v>1010</v>
      </c>
      <c r="B1011" t="n">
        <v>0</v>
      </c>
      <c r="C1011" t="n">
        <v>0</v>
      </c>
      <c r="D1011" t="n">
        <v>0</v>
      </c>
      <c r="E1011" t="n">
        <v>0</v>
      </c>
      <c r="F1011" t="n">
        <v>0</v>
      </c>
      <c r="G1011" t="n">
        <v>0</v>
      </c>
      <c r="H1011" t="n">
        <v>0</v>
      </c>
      <c r="I1011" t="n">
        <v>0</v>
      </c>
      <c r="J1011" t="n">
        <v>1</v>
      </c>
      <c r="K1011" t="n">
        <v>0</v>
      </c>
      <c r="L1011" t="n">
        <v>0</v>
      </c>
      <c r="M1011" t="n">
        <v>1</v>
      </c>
      <c r="N1011" t="n">
        <v>0</v>
      </c>
      <c r="O1011" t="n">
        <v>0</v>
      </c>
      <c r="P1011" t="n">
        <v>1</v>
      </c>
      <c r="Q1011" t="n">
        <v>0</v>
      </c>
      <c r="R1011" t="n">
        <v>0</v>
      </c>
      <c r="S1011" t="n">
        <v>0</v>
      </c>
      <c r="T1011" t="n">
        <v>0</v>
      </c>
      <c r="U1011" t="n">
        <v>0</v>
      </c>
      <c r="V1011" t="n">
        <v>0</v>
      </c>
      <c r="W1011" t="n">
        <v>0</v>
      </c>
      <c r="X1011" t="n">
        <v>0</v>
      </c>
      <c r="Y1011" t="n">
        <v>0</v>
      </c>
      <c r="Z1011" t="n">
        <v>1</v>
      </c>
      <c r="AA1011" t="n">
        <v>0</v>
      </c>
      <c r="AB1011" t="n">
        <v>0</v>
      </c>
      <c r="AC1011" t="n">
        <v>0</v>
      </c>
      <c r="AD1011" t="n">
        <v>0</v>
      </c>
      <c r="AE1011" t="n">
        <v>0</v>
      </c>
      <c r="AF1011" t="n">
        <v>0</v>
      </c>
      <c r="AG1011" t="n">
        <v>0</v>
      </c>
      <c r="AH1011" t="n">
        <v>0</v>
      </c>
      <c r="AI1011" t="n">
        <v>1</v>
      </c>
      <c r="AJ1011" t="n">
        <v>0</v>
      </c>
      <c r="AK1011" t="n">
        <v>1</v>
      </c>
      <c r="AL1011" t="n">
        <v>0</v>
      </c>
      <c r="AM1011" t="n">
        <v>0</v>
      </c>
      <c r="AN1011" t="n">
        <v>0</v>
      </c>
      <c r="AO1011" t="n">
        <v>0</v>
      </c>
      <c r="AP1011" t="n">
        <v>0</v>
      </c>
      <c r="AQ1011" t="n">
        <v>0</v>
      </c>
      <c r="AR1011" t="n">
        <v>0</v>
      </c>
      <c r="AS1011" t="n">
        <v>0</v>
      </c>
      <c r="AT1011" t="n">
        <v>0</v>
      </c>
      <c r="AU1011" s="63" t="n">
        <v>3</v>
      </c>
      <c r="AV1011" s="64">
        <f>IFERROR(INDEX($B1011:$AT1011,1,'번호선택_참고표'!$C$55),0)+IFERROR(INDEX($B1011:$AT1011,1,'번호선택_참고표'!$D$55),0)+IFERROR(INDEX($B1011:$AT1011,1,'번호선택_참고표'!$E$55),0)+IFERROR(INDEX($B1011:$AT1011,1,'번호선택_참고표'!$F$55),0)+IFERROR(INDEX($B1011:$AT1011,1,'번호선택_참고표'!$G$55),0)+IFERROR(INDEX($B1011:$AT1011,1,'번호선택_참고표'!$H$55),0)</f>
        <v/>
      </c>
      <c r="AW1011" s="64">
        <f>IF(OR('번호선택_참고표'!$C$55=$AU1011,'번호선택_참고표'!$D$55=$AU1011,'번호선택_참고표'!$E$55=$AU1011,'번호선택_참고표'!$F$55=$AU1011,'번호선택_참고표'!$G$55=$AU1011,'번호선택_참고표'!$H$55=$AU1011),1,0)</f>
        <v/>
      </c>
      <c r="AX1011" s="64">
        <f>IF(AV1011=6,6,IF(AND(AV1011=5,AW1011=1),5,IF(AND(AV1011=5,AW1011=0),4,IF(AV1011=4,3,IF(AV1011=3,2,0)))))</f>
        <v/>
      </c>
      <c r="AY1011" s="64">
        <f>IF(AV1011=6,"1등",IF(AND(AV1011=5,AW1011=1),"2등",IF(AND(AV1011=5,AW1011=0),"3등",IF(AV1011=4,"4등",IF(AV1011=3,"5등","-")))))</f>
        <v/>
      </c>
      <c r="AZ1011" s="64">
        <f>AV1011*10000+AW1011*1000+ROW()</f>
        <v/>
      </c>
      <c r="BB1011" s="63" t="inlineStr">
        <is>
          <t>9 12 15 25 34 36</t>
        </is>
      </c>
    </row>
    <row r="1012">
      <c r="A1012" s="64" t="n">
        <v>1011</v>
      </c>
      <c r="B1012" t="n">
        <v>1</v>
      </c>
      <c r="C1012" t="n">
        <v>0</v>
      </c>
      <c r="D1012" t="n">
        <v>0</v>
      </c>
      <c r="E1012" t="n">
        <v>0</v>
      </c>
      <c r="F1012" t="n">
        <v>0</v>
      </c>
      <c r="G1012" t="n">
        <v>0</v>
      </c>
      <c r="H1012" t="n">
        <v>0</v>
      </c>
      <c r="I1012" t="n">
        <v>0</v>
      </c>
      <c r="J1012" t="n">
        <v>1</v>
      </c>
      <c r="K1012" t="n">
        <v>0</v>
      </c>
      <c r="L1012" t="n">
        <v>0</v>
      </c>
      <c r="M1012" t="n">
        <v>1</v>
      </c>
      <c r="N1012" t="n">
        <v>0</v>
      </c>
      <c r="O1012" t="n">
        <v>0</v>
      </c>
      <c r="P1012" t="n">
        <v>0</v>
      </c>
      <c r="Q1012" t="n">
        <v>0</v>
      </c>
      <c r="R1012" t="n">
        <v>0</v>
      </c>
      <c r="S1012" t="n">
        <v>0</v>
      </c>
      <c r="T1012" t="n">
        <v>0</v>
      </c>
      <c r="U1012" t="n">
        <v>0</v>
      </c>
      <c r="V1012" t="n">
        <v>0</v>
      </c>
      <c r="W1012" t="n">
        <v>0</v>
      </c>
      <c r="X1012" t="n">
        <v>0</v>
      </c>
      <c r="Y1012" t="n">
        <v>0</v>
      </c>
      <c r="Z1012" t="n">
        <v>0</v>
      </c>
      <c r="AA1012" t="n">
        <v>1</v>
      </c>
      <c r="AB1012" t="n">
        <v>0</v>
      </c>
      <c r="AC1012" t="n">
        <v>0</v>
      </c>
      <c r="AD1012" t="n">
        <v>0</v>
      </c>
      <c r="AE1012" t="n">
        <v>0</v>
      </c>
      <c r="AF1012" t="n">
        <v>0</v>
      </c>
      <c r="AG1012" t="n">
        <v>0</v>
      </c>
      <c r="AH1012" t="n">
        <v>0</v>
      </c>
      <c r="AI1012" t="n">
        <v>0</v>
      </c>
      <c r="AJ1012" t="n">
        <v>1</v>
      </c>
      <c r="AK1012" t="n">
        <v>0</v>
      </c>
      <c r="AL1012" t="n">
        <v>0</v>
      </c>
      <c r="AM1012" t="n">
        <v>1</v>
      </c>
      <c r="AN1012" t="n">
        <v>0</v>
      </c>
      <c r="AO1012" t="n">
        <v>0</v>
      </c>
      <c r="AP1012" t="n">
        <v>0</v>
      </c>
      <c r="AQ1012" t="n">
        <v>0</v>
      </c>
      <c r="AR1012" t="n">
        <v>0</v>
      </c>
      <c r="AS1012" t="n">
        <v>0</v>
      </c>
      <c r="AT1012" t="n">
        <v>0</v>
      </c>
      <c r="AU1012" s="63" t="n">
        <v>42</v>
      </c>
      <c r="AV1012" s="64">
        <f>IFERROR(INDEX($B1012:$AT1012,1,'번호선택_참고표'!$C$55),0)+IFERROR(INDEX($B1012:$AT1012,1,'번호선택_참고표'!$D$55),0)+IFERROR(INDEX($B1012:$AT1012,1,'번호선택_참고표'!$E$55),0)+IFERROR(INDEX($B1012:$AT1012,1,'번호선택_참고표'!$F$55),0)+IFERROR(INDEX($B1012:$AT1012,1,'번호선택_참고표'!$G$55),0)+IFERROR(INDEX($B1012:$AT1012,1,'번호선택_참고표'!$H$55),0)</f>
        <v/>
      </c>
      <c r="AW1012" s="64">
        <f>IF(OR('번호선택_참고표'!$C$55=$AU1012,'번호선택_참고표'!$D$55=$AU1012,'번호선택_참고표'!$E$55=$AU1012,'번호선택_참고표'!$F$55=$AU1012,'번호선택_참고표'!$G$55=$AU1012,'번호선택_참고표'!$H$55=$AU1012),1,0)</f>
        <v/>
      </c>
      <c r="AX1012" s="64">
        <f>IF(AV1012=6,6,IF(AND(AV1012=5,AW1012=1),5,IF(AND(AV1012=5,AW1012=0),4,IF(AV1012=4,3,IF(AV1012=3,2,0)))))</f>
        <v/>
      </c>
      <c r="AY1012" s="64">
        <f>IF(AV1012=6,"1등",IF(AND(AV1012=5,AW1012=1),"2등",IF(AND(AV1012=5,AW1012=0),"3등",IF(AV1012=4,"4등",IF(AV1012=3,"5등","-")))))</f>
        <v/>
      </c>
      <c r="AZ1012" s="64">
        <f>AV1012*10000+AW1012*1000+ROW()</f>
        <v/>
      </c>
      <c r="BB1012" s="63" t="inlineStr">
        <is>
          <t>1 9 12 26 35 38</t>
        </is>
      </c>
    </row>
    <row r="1013">
      <c r="A1013" s="64" t="n">
        <v>1012</v>
      </c>
      <c r="B1013" t="n">
        <v>0</v>
      </c>
      <c r="C1013" t="n">
        <v>0</v>
      </c>
      <c r="D1013" t="n">
        <v>0</v>
      </c>
      <c r="E1013" t="n">
        <v>0</v>
      </c>
      <c r="F1013" t="n">
        <v>1</v>
      </c>
      <c r="G1013" t="n">
        <v>0</v>
      </c>
      <c r="H1013" t="n">
        <v>0</v>
      </c>
      <c r="I1013" t="n">
        <v>0</v>
      </c>
      <c r="J1013" t="n">
        <v>0</v>
      </c>
      <c r="K1013" t="n">
        <v>0</v>
      </c>
      <c r="L1013" t="n">
        <v>1</v>
      </c>
      <c r="M1013" t="n">
        <v>0</v>
      </c>
      <c r="N1013" t="n">
        <v>0</v>
      </c>
      <c r="O1013" t="n">
        <v>0</v>
      </c>
      <c r="P1013" t="n">
        <v>0</v>
      </c>
      <c r="Q1013" t="n">
        <v>0</v>
      </c>
      <c r="R1013" t="n">
        <v>0</v>
      </c>
      <c r="S1013" t="n">
        <v>1</v>
      </c>
      <c r="T1013" t="n">
        <v>0</v>
      </c>
      <c r="U1013" t="n">
        <v>1</v>
      </c>
      <c r="V1013" t="n">
        <v>0</v>
      </c>
      <c r="W1013" t="n">
        <v>0</v>
      </c>
      <c r="X1013" t="n">
        <v>0</v>
      </c>
      <c r="Y1013" t="n">
        <v>0</v>
      </c>
      <c r="Z1013" t="n">
        <v>0</v>
      </c>
      <c r="AA1013" t="n">
        <v>0</v>
      </c>
      <c r="AB1013" t="n">
        <v>0</v>
      </c>
      <c r="AC1013" t="n">
        <v>0</v>
      </c>
      <c r="AD1013" t="n">
        <v>0</v>
      </c>
      <c r="AE1013" t="n">
        <v>0</v>
      </c>
      <c r="AF1013" t="n">
        <v>0</v>
      </c>
      <c r="AG1013" t="n">
        <v>0</v>
      </c>
      <c r="AH1013" t="n">
        <v>0</v>
      </c>
      <c r="AI1013" t="n">
        <v>0</v>
      </c>
      <c r="AJ1013" t="n">
        <v>1</v>
      </c>
      <c r="AK1013" t="n">
        <v>0</v>
      </c>
      <c r="AL1013" t="n">
        <v>0</v>
      </c>
      <c r="AM1013" t="n">
        <v>0</v>
      </c>
      <c r="AN1013" t="n">
        <v>0</v>
      </c>
      <c r="AO1013" t="n">
        <v>0</v>
      </c>
      <c r="AP1013" t="n">
        <v>0</v>
      </c>
      <c r="AQ1013" t="n">
        <v>0</v>
      </c>
      <c r="AR1013" t="n">
        <v>0</v>
      </c>
      <c r="AS1013" t="n">
        <v>0</v>
      </c>
      <c r="AT1013" t="n">
        <v>1</v>
      </c>
      <c r="AU1013" s="63" t="n">
        <v>3</v>
      </c>
      <c r="AV1013" s="64">
        <f>IFERROR(INDEX($B1013:$AT1013,1,'번호선택_참고표'!$C$55),0)+IFERROR(INDEX($B1013:$AT1013,1,'번호선택_참고표'!$D$55),0)+IFERROR(INDEX($B1013:$AT1013,1,'번호선택_참고표'!$E$55),0)+IFERROR(INDEX($B1013:$AT1013,1,'번호선택_참고표'!$F$55),0)+IFERROR(INDEX($B1013:$AT1013,1,'번호선택_참고표'!$G$55),0)+IFERROR(INDEX($B1013:$AT1013,1,'번호선택_참고표'!$H$55),0)</f>
        <v/>
      </c>
      <c r="AW1013" s="64">
        <f>IF(OR('번호선택_참고표'!$C$55=$AU1013,'번호선택_참고표'!$D$55=$AU1013,'번호선택_참고표'!$E$55=$AU1013,'번호선택_참고표'!$F$55=$AU1013,'번호선택_참고표'!$G$55=$AU1013,'번호선택_참고표'!$H$55=$AU1013),1,0)</f>
        <v/>
      </c>
      <c r="AX1013" s="64">
        <f>IF(AV1013=6,6,IF(AND(AV1013=5,AW1013=1),5,IF(AND(AV1013=5,AW1013=0),4,IF(AV1013=4,3,IF(AV1013=3,2,0)))))</f>
        <v/>
      </c>
      <c r="AY1013" s="64">
        <f>IF(AV1013=6,"1등",IF(AND(AV1013=5,AW1013=1),"2등",IF(AND(AV1013=5,AW1013=0),"3등",IF(AV1013=4,"4등",IF(AV1013=3,"5등","-")))))</f>
        <v/>
      </c>
      <c r="AZ1013" s="64">
        <f>AV1013*10000+AW1013*1000+ROW()</f>
        <v/>
      </c>
      <c r="BB1013" s="63" t="inlineStr">
        <is>
          <t>5 11 18 20 35 45</t>
        </is>
      </c>
    </row>
    <row r="1014">
      <c r="A1014" s="64" t="n">
        <v>1013</v>
      </c>
      <c r="B1014" t="n">
        <v>0</v>
      </c>
      <c r="C1014" t="n">
        <v>0</v>
      </c>
      <c r="D1014" t="n">
        <v>0</v>
      </c>
      <c r="E1014" t="n">
        <v>0</v>
      </c>
      <c r="F1014" t="n">
        <v>0</v>
      </c>
      <c r="G1014" t="n">
        <v>0</v>
      </c>
      <c r="H1014" t="n">
        <v>0</v>
      </c>
      <c r="I1014" t="n">
        <v>0</v>
      </c>
      <c r="J1014" t="n">
        <v>0</v>
      </c>
      <c r="K1014" t="n">
        <v>0</v>
      </c>
      <c r="L1014" t="n">
        <v>0</v>
      </c>
      <c r="M1014" t="n">
        <v>0</v>
      </c>
      <c r="N1014" t="n">
        <v>0</v>
      </c>
      <c r="O1014" t="n">
        <v>0</v>
      </c>
      <c r="P1014" t="n">
        <v>0</v>
      </c>
      <c r="Q1014" t="n">
        <v>0</v>
      </c>
      <c r="R1014" t="n">
        <v>0</v>
      </c>
      <c r="S1014" t="n">
        <v>0</v>
      </c>
      <c r="T1014" t="n">
        <v>0</v>
      </c>
      <c r="U1014" t="n">
        <v>0</v>
      </c>
      <c r="V1014" t="n">
        <v>1</v>
      </c>
      <c r="W1014" t="n">
        <v>1</v>
      </c>
      <c r="X1014" t="n">
        <v>0</v>
      </c>
      <c r="Y1014" t="n">
        <v>0</v>
      </c>
      <c r="Z1014" t="n">
        <v>0</v>
      </c>
      <c r="AA1014" t="n">
        <v>1</v>
      </c>
      <c r="AB1014" t="n">
        <v>0</v>
      </c>
      <c r="AC1014" t="n">
        <v>0</v>
      </c>
      <c r="AD1014" t="n">
        <v>0</v>
      </c>
      <c r="AE1014" t="n">
        <v>0</v>
      </c>
      <c r="AF1014" t="n">
        <v>0</v>
      </c>
      <c r="AG1014" t="n">
        <v>0</v>
      </c>
      <c r="AH1014" t="n">
        <v>0</v>
      </c>
      <c r="AI1014" t="n">
        <v>1</v>
      </c>
      <c r="AJ1014" t="n">
        <v>0</v>
      </c>
      <c r="AK1014" t="n">
        <v>1</v>
      </c>
      <c r="AL1014" t="n">
        <v>0</v>
      </c>
      <c r="AM1014" t="n">
        <v>0</v>
      </c>
      <c r="AN1014" t="n">
        <v>0</v>
      </c>
      <c r="AO1014" t="n">
        <v>0</v>
      </c>
      <c r="AP1014" t="n">
        <v>1</v>
      </c>
      <c r="AQ1014" t="n">
        <v>0</v>
      </c>
      <c r="AR1014" t="n">
        <v>0</v>
      </c>
      <c r="AS1014" t="n">
        <v>0</v>
      </c>
      <c r="AT1014" t="n">
        <v>0</v>
      </c>
      <c r="AU1014" s="63" t="n">
        <v>32</v>
      </c>
      <c r="AV1014" s="64">
        <f>IFERROR(INDEX($B1014:$AT1014,1,'번호선택_참고표'!$C$55),0)+IFERROR(INDEX($B1014:$AT1014,1,'번호선택_참고표'!$D$55),0)+IFERROR(INDEX($B1014:$AT1014,1,'번호선택_참고표'!$E$55),0)+IFERROR(INDEX($B1014:$AT1014,1,'번호선택_참고표'!$F$55),0)+IFERROR(INDEX($B1014:$AT1014,1,'번호선택_참고표'!$G$55),0)+IFERROR(INDEX($B1014:$AT1014,1,'번호선택_참고표'!$H$55),0)</f>
        <v/>
      </c>
      <c r="AW1014" s="64">
        <f>IF(OR('번호선택_참고표'!$C$55=$AU1014,'번호선택_참고표'!$D$55=$AU1014,'번호선택_참고표'!$E$55=$AU1014,'번호선택_참고표'!$F$55=$AU1014,'번호선택_참고표'!$G$55=$AU1014,'번호선택_참고표'!$H$55=$AU1014),1,0)</f>
        <v/>
      </c>
      <c r="AX1014" s="64">
        <f>IF(AV1014=6,6,IF(AND(AV1014=5,AW1014=1),5,IF(AND(AV1014=5,AW1014=0),4,IF(AV1014=4,3,IF(AV1014=3,2,0)))))</f>
        <v/>
      </c>
      <c r="AY1014" s="64">
        <f>IF(AV1014=6,"1등",IF(AND(AV1014=5,AW1014=1),"2등",IF(AND(AV1014=5,AW1014=0),"3등",IF(AV1014=4,"4등",IF(AV1014=3,"5등","-")))))</f>
        <v/>
      </c>
      <c r="AZ1014" s="64">
        <f>AV1014*10000+AW1014*1000+ROW()</f>
        <v/>
      </c>
      <c r="BB1014" s="63" t="inlineStr">
        <is>
          <t>21 22 26 34 36 41</t>
        </is>
      </c>
    </row>
    <row r="1015">
      <c r="A1015" s="64" t="n">
        <v>1014</v>
      </c>
      <c r="B1015" t="n">
        <v>0</v>
      </c>
      <c r="C1015" t="n">
        <v>0</v>
      </c>
      <c r="D1015" t="n">
        <v>1</v>
      </c>
      <c r="E1015" t="n">
        <v>0</v>
      </c>
      <c r="F1015" t="n">
        <v>0</v>
      </c>
      <c r="G1015" t="n">
        <v>0</v>
      </c>
      <c r="H1015" t="n">
        <v>0</v>
      </c>
      <c r="I1015" t="n">
        <v>0</v>
      </c>
      <c r="J1015" t="n">
        <v>0</v>
      </c>
      <c r="K1015" t="n">
        <v>0</v>
      </c>
      <c r="L1015" t="n">
        <v>1</v>
      </c>
      <c r="M1015" t="n">
        <v>0</v>
      </c>
      <c r="N1015" t="n">
        <v>0</v>
      </c>
      <c r="O1015" t="n">
        <v>1</v>
      </c>
      <c r="P1015" t="n">
        <v>0</v>
      </c>
      <c r="Q1015" t="n">
        <v>0</v>
      </c>
      <c r="R1015" t="n">
        <v>0</v>
      </c>
      <c r="S1015" t="n">
        <v>1</v>
      </c>
      <c r="T1015" t="n">
        <v>0</v>
      </c>
      <c r="U1015" t="n">
        <v>0</v>
      </c>
      <c r="V1015" t="n">
        <v>0</v>
      </c>
      <c r="W1015" t="n">
        <v>0</v>
      </c>
      <c r="X1015" t="n">
        <v>0</v>
      </c>
      <c r="Y1015" t="n">
        <v>0</v>
      </c>
      <c r="Z1015" t="n">
        <v>0</v>
      </c>
      <c r="AA1015" t="n">
        <v>1</v>
      </c>
      <c r="AB1015" t="n">
        <v>1</v>
      </c>
      <c r="AC1015" t="n">
        <v>0</v>
      </c>
      <c r="AD1015" t="n">
        <v>0</v>
      </c>
      <c r="AE1015" t="n">
        <v>0</v>
      </c>
      <c r="AF1015" t="n">
        <v>0</v>
      </c>
      <c r="AG1015" t="n">
        <v>0</v>
      </c>
      <c r="AH1015" t="n">
        <v>0</v>
      </c>
      <c r="AI1015" t="n">
        <v>0</v>
      </c>
      <c r="AJ1015" t="n">
        <v>0</v>
      </c>
      <c r="AK1015" t="n">
        <v>0</v>
      </c>
      <c r="AL1015" t="n">
        <v>0</v>
      </c>
      <c r="AM1015" t="n">
        <v>0</v>
      </c>
      <c r="AN1015" t="n">
        <v>0</v>
      </c>
      <c r="AO1015" t="n">
        <v>0</v>
      </c>
      <c r="AP1015" t="n">
        <v>0</v>
      </c>
      <c r="AQ1015" t="n">
        <v>0</v>
      </c>
      <c r="AR1015" t="n">
        <v>0</v>
      </c>
      <c r="AS1015" t="n">
        <v>0</v>
      </c>
      <c r="AT1015" t="n">
        <v>0</v>
      </c>
      <c r="AU1015" s="63" t="n">
        <v>21</v>
      </c>
      <c r="AV1015" s="64">
        <f>IFERROR(INDEX($B1015:$AT1015,1,'번호선택_참고표'!$C$55),0)+IFERROR(INDEX($B1015:$AT1015,1,'번호선택_참고표'!$D$55),0)+IFERROR(INDEX($B1015:$AT1015,1,'번호선택_참고표'!$E$55),0)+IFERROR(INDEX($B1015:$AT1015,1,'번호선택_참고표'!$F$55),0)+IFERROR(INDEX($B1015:$AT1015,1,'번호선택_참고표'!$G$55),0)+IFERROR(INDEX($B1015:$AT1015,1,'번호선택_참고표'!$H$55),0)</f>
        <v/>
      </c>
      <c r="AW1015" s="64">
        <f>IF(OR('번호선택_참고표'!$C$55=$AU1015,'번호선택_참고표'!$D$55=$AU1015,'번호선택_참고표'!$E$55=$AU1015,'번호선택_참고표'!$F$55=$AU1015,'번호선택_참고표'!$G$55=$AU1015,'번호선택_참고표'!$H$55=$AU1015),1,0)</f>
        <v/>
      </c>
      <c r="AX1015" s="64">
        <f>IF(AV1015=6,6,IF(AND(AV1015=5,AW1015=1),5,IF(AND(AV1015=5,AW1015=0),4,IF(AV1015=4,3,IF(AV1015=3,2,0)))))</f>
        <v/>
      </c>
      <c r="AY1015" s="64">
        <f>IF(AV1015=6,"1등",IF(AND(AV1015=5,AW1015=1),"2등",IF(AND(AV1015=5,AW1015=0),"3등",IF(AV1015=4,"4등",IF(AV1015=3,"5등","-")))))</f>
        <v/>
      </c>
      <c r="AZ1015" s="64">
        <f>AV1015*10000+AW1015*1000+ROW()</f>
        <v/>
      </c>
      <c r="BB1015" s="63" t="inlineStr">
        <is>
          <t>3 11 14 18 26 27</t>
        </is>
      </c>
    </row>
    <row r="1016">
      <c r="A1016" s="64" t="n">
        <v>1015</v>
      </c>
      <c r="B1016" t="n">
        <v>0</v>
      </c>
      <c r="C1016" t="n">
        <v>0</v>
      </c>
      <c r="D1016" t="n">
        <v>0</v>
      </c>
      <c r="E1016" t="n">
        <v>0</v>
      </c>
      <c r="F1016" t="n">
        <v>0</v>
      </c>
      <c r="G1016" t="n">
        <v>0</v>
      </c>
      <c r="H1016" t="n">
        <v>0</v>
      </c>
      <c r="I1016" t="n">
        <v>0</v>
      </c>
      <c r="J1016" t="n">
        <v>0</v>
      </c>
      <c r="K1016" t="n">
        <v>0</v>
      </c>
      <c r="L1016" t="n">
        <v>0</v>
      </c>
      <c r="M1016" t="n">
        <v>0</v>
      </c>
      <c r="N1016" t="n">
        <v>0</v>
      </c>
      <c r="O1016" t="n">
        <v>1</v>
      </c>
      <c r="P1016" t="n">
        <v>0</v>
      </c>
      <c r="Q1016" t="n">
        <v>0</v>
      </c>
      <c r="R1016" t="n">
        <v>0</v>
      </c>
      <c r="S1016" t="n">
        <v>0</v>
      </c>
      <c r="T1016" t="n">
        <v>0</v>
      </c>
      <c r="U1016" t="n">
        <v>0</v>
      </c>
      <c r="V1016" t="n">
        <v>0</v>
      </c>
      <c r="W1016" t="n">
        <v>0</v>
      </c>
      <c r="X1016" t="n">
        <v>1</v>
      </c>
      <c r="Y1016" t="n">
        <v>0</v>
      </c>
      <c r="Z1016" t="n">
        <v>0</v>
      </c>
      <c r="AA1016" t="n">
        <v>0</v>
      </c>
      <c r="AB1016" t="n">
        <v>0</v>
      </c>
      <c r="AC1016" t="n">
        <v>0</v>
      </c>
      <c r="AD1016" t="n">
        <v>0</v>
      </c>
      <c r="AE1016" t="n">
        <v>0</v>
      </c>
      <c r="AF1016" t="n">
        <v>1</v>
      </c>
      <c r="AG1016" t="n">
        <v>0</v>
      </c>
      <c r="AH1016" t="n">
        <v>1</v>
      </c>
      <c r="AI1016" t="n">
        <v>0</v>
      </c>
      <c r="AJ1016" t="n">
        <v>0</v>
      </c>
      <c r="AK1016" t="n">
        <v>0</v>
      </c>
      <c r="AL1016" t="n">
        <v>1</v>
      </c>
      <c r="AM1016" t="n">
        <v>0</v>
      </c>
      <c r="AN1016" t="n">
        <v>0</v>
      </c>
      <c r="AO1016" t="n">
        <v>1</v>
      </c>
      <c r="AP1016" t="n">
        <v>0</v>
      </c>
      <c r="AQ1016" t="n">
        <v>0</v>
      </c>
      <c r="AR1016" t="n">
        <v>0</v>
      </c>
      <c r="AS1016" t="n">
        <v>0</v>
      </c>
      <c r="AT1016" t="n">
        <v>0</v>
      </c>
      <c r="AU1016" s="63" t="n">
        <v>44</v>
      </c>
      <c r="AV1016" s="64">
        <f>IFERROR(INDEX($B1016:$AT1016,1,'번호선택_참고표'!$C$55),0)+IFERROR(INDEX($B1016:$AT1016,1,'번호선택_참고표'!$D$55),0)+IFERROR(INDEX($B1016:$AT1016,1,'번호선택_참고표'!$E$55),0)+IFERROR(INDEX($B1016:$AT1016,1,'번호선택_참고표'!$F$55),0)+IFERROR(INDEX($B1016:$AT1016,1,'번호선택_참고표'!$G$55),0)+IFERROR(INDEX($B1016:$AT1016,1,'번호선택_참고표'!$H$55),0)</f>
        <v/>
      </c>
      <c r="AW1016" s="64">
        <f>IF(OR('번호선택_참고표'!$C$55=$AU1016,'번호선택_참고표'!$D$55=$AU1016,'번호선택_참고표'!$E$55=$AU1016,'번호선택_참고표'!$F$55=$AU1016,'번호선택_참고표'!$G$55=$AU1016,'번호선택_참고표'!$H$55=$AU1016),1,0)</f>
        <v/>
      </c>
      <c r="AX1016" s="64">
        <f>IF(AV1016=6,6,IF(AND(AV1016=5,AW1016=1),5,IF(AND(AV1016=5,AW1016=0),4,IF(AV1016=4,3,IF(AV1016=3,2,0)))))</f>
        <v/>
      </c>
      <c r="AY1016" s="64">
        <f>IF(AV1016=6,"1등",IF(AND(AV1016=5,AW1016=1),"2등",IF(AND(AV1016=5,AW1016=0),"3등",IF(AV1016=4,"4등",IF(AV1016=3,"5등","-")))))</f>
        <v/>
      </c>
      <c r="AZ1016" s="64">
        <f>AV1016*10000+AW1016*1000+ROW()</f>
        <v/>
      </c>
      <c r="BB1016" s="63" t="inlineStr">
        <is>
          <t>14 23 31 33 37 40</t>
        </is>
      </c>
    </row>
    <row r="1017">
      <c r="A1017" s="64" t="n">
        <v>1016</v>
      </c>
      <c r="B1017" t="n">
        <v>0</v>
      </c>
      <c r="C1017" t="n">
        <v>0</v>
      </c>
      <c r="D1017" t="n">
        <v>0</v>
      </c>
      <c r="E1017" t="n">
        <v>0</v>
      </c>
      <c r="F1017" t="n">
        <v>0</v>
      </c>
      <c r="G1017" t="n">
        <v>0</v>
      </c>
      <c r="H1017" t="n">
        <v>0</v>
      </c>
      <c r="I1017" t="n">
        <v>0</v>
      </c>
      <c r="J1017" t="n">
        <v>0</v>
      </c>
      <c r="K1017" t="n">
        <v>0</v>
      </c>
      <c r="L1017" t="n">
        <v>0</v>
      </c>
      <c r="M1017" t="n">
        <v>0</v>
      </c>
      <c r="N1017" t="n">
        <v>0</v>
      </c>
      <c r="O1017" t="n">
        <v>0</v>
      </c>
      <c r="P1017" t="n">
        <v>1</v>
      </c>
      <c r="Q1017" t="n">
        <v>0</v>
      </c>
      <c r="R1017" t="n">
        <v>0</v>
      </c>
      <c r="S1017" t="n">
        <v>0</v>
      </c>
      <c r="T1017" t="n">
        <v>0</v>
      </c>
      <c r="U1017" t="n">
        <v>0</v>
      </c>
      <c r="V1017" t="n">
        <v>0</v>
      </c>
      <c r="W1017" t="n">
        <v>0</v>
      </c>
      <c r="X1017" t="n">
        <v>0</v>
      </c>
      <c r="Y1017" t="n">
        <v>0</v>
      </c>
      <c r="Z1017" t="n">
        <v>0</v>
      </c>
      <c r="AA1017" t="n">
        <v>1</v>
      </c>
      <c r="AB1017" t="n">
        <v>0</v>
      </c>
      <c r="AC1017" t="n">
        <v>1</v>
      </c>
      <c r="AD1017" t="n">
        <v>0</v>
      </c>
      <c r="AE1017" t="n">
        <v>0</v>
      </c>
      <c r="AF1017" t="n">
        <v>0</v>
      </c>
      <c r="AG1017" t="n">
        <v>0</v>
      </c>
      <c r="AH1017" t="n">
        <v>0</v>
      </c>
      <c r="AI1017" t="n">
        <v>1</v>
      </c>
      <c r="AJ1017" t="n">
        <v>0</v>
      </c>
      <c r="AK1017" t="n">
        <v>0</v>
      </c>
      <c r="AL1017" t="n">
        <v>0</v>
      </c>
      <c r="AM1017" t="n">
        <v>0</v>
      </c>
      <c r="AN1017" t="n">
        <v>0</v>
      </c>
      <c r="AO1017" t="n">
        <v>0</v>
      </c>
      <c r="AP1017" t="n">
        <v>1</v>
      </c>
      <c r="AQ1017" t="n">
        <v>1</v>
      </c>
      <c r="AR1017" t="n">
        <v>0</v>
      </c>
      <c r="AS1017" t="n">
        <v>0</v>
      </c>
      <c r="AT1017" t="n">
        <v>0</v>
      </c>
      <c r="AU1017" s="63" t="n">
        <v>44</v>
      </c>
      <c r="AV1017" s="64">
        <f>IFERROR(INDEX($B1017:$AT1017,1,'번호선택_참고표'!$C$55),0)+IFERROR(INDEX($B1017:$AT1017,1,'번호선택_참고표'!$D$55),0)+IFERROR(INDEX($B1017:$AT1017,1,'번호선택_참고표'!$E$55),0)+IFERROR(INDEX($B1017:$AT1017,1,'번호선택_참고표'!$F$55),0)+IFERROR(INDEX($B1017:$AT1017,1,'번호선택_참고표'!$G$55),0)+IFERROR(INDEX($B1017:$AT1017,1,'번호선택_참고표'!$H$55),0)</f>
        <v/>
      </c>
      <c r="AW1017" s="64">
        <f>IF(OR('번호선택_참고표'!$C$55=$AU1017,'번호선택_참고표'!$D$55=$AU1017,'번호선택_참고표'!$E$55=$AU1017,'번호선택_참고표'!$F$55=$AU1017,'번호선택_참고표'!$G$55=$AU1017,'번호선택_참고표'!$H$55=$AU1017),1,0)</f>
        <v/>
      </c>
      <c r="AX1017" s="64">
        <f>IF(AV1017=6,6,IF(AND(AV1017=5,AW1017=1),5,IF(AND(AV1017=5,AW1017=0),4,IF(AV1017=4,3,IF(AV1017=3,2,0)))))</f>
        <v/>
      </c>
      <c r="AY1017" s="64">
        <f>IF(AV1017=6,"1등",IF(AND(AV1017=5,AW1017=1),"2등",IF(AND(AV1017=5,AW1017=0),"3등",IF(AV1017=4,"4등",IF(AV1017=3,"5등","-")))))</f>
        <v/>
      </c>
      <c r="AZ1017" s="64">
        <f>AV1017*10000+AW1017*1000+ROW()</f>
        <v/>
      </c>
      <c r="BB1017" s="63" t="inlineStr">
        <is>
          <t>15 26 28 34 41 42</t>
        </is>
      </c>
    </row>
    <row r="1018">
      <c r="A1018" s="64" t="n">
        <v>1017</v>
      </c>
      <c r="B1018" t="n">
        <v>0</v>
      </c>
      <c r="C1018" t="n">
        <v>0</v>
      </c>
      <c r="D1018" t="n">
        <v>0</v>
      </c>
      <c r="E1018" t="n">
        <v>0</v>
      </c>
      <c r="F1018" t="n">
        <v>0</v>
      </c>
      <c r="G1018" t="n">
        <v>0</v>
      </c>
      <c r="H1018" t="n">
        <v>0</v>
      </c>
      <c r="I1018" t="n">
        <v>0</v>
      </c>
      <c r="J1018" t="n">
        <v>0</v>
      </c>
      <c r="K1018" t="n">
        <v>0</v>
      </c>
      <c r="L1018" t="n">
        <v>0</v>
      </c>
      <c r="M1018" t="n">
        <v>1</v>
      </c>
      <c r="N1018" t="n">
        <v>0</v>
      </c>
      <c r="O1018" t="n">
        <v>0</v>
      </c>
      <c r="P1018" t="n">
        <v>0</v>
      </c>
      <c r="Q1018" t="n">
        <v>0</v>
      </c>
      <c r="R1018" t="n">
        <v>0</v>
      </c>
      <c r="S1018" t="n">
        <v>1</v>
      </c>
      <c r="T1018" t="n">
        <v>0</v>
      </c>
      <c r="U1018" t="n">
        <v>0</v>
      </c>
      <c r="V1018" t="n">
        <v>0</v>
      </c>
      <c r="W1018" t="n">
        <v>1</v>
      </c>
      <c r="X1018" t="n">
        <v>1</v>
      </c>
      <c r="Y1018" t="n">
        <v>0</v>
      </c>
      <c r="Z1018" t="n">
        <v>0</v>
      </c>
      <c r="AA1018" t="n">
        <v>0</v>
      </c>
      <c r="AB1018" t="n">
        <v>0</v>
      </c>
      <c r="AC1018" t="n">
        <v>0</v>
      </c>
      <c r="AD1018" t="n">
        <v>0</v>
      </c>
      <c r="AE1018" t="n">
        <v>1</v>
      </c>
      <c r="AF1018" t="n">
        <v>0</v>
      </c>
      <c r="AG1018" t="n">
        <v>0</v>
      </c>
      <c r="AH1018" t="n">
        <v>0</v>
      </c>
      <c r="AI1018" t="n">
        <v>1</v>
      </c>
      <c r="AJ1018" t="n">
        <v>0</v>
      </c>
      <c r="AK1018" t="n">
        <v>0</v>
      </c>
      <c r="AL1018" t="n">
        <v>0</v>
      </c>
      <c r="AM1018" t="n">
        <v>0</v>
      </c>
      <c r="AN1018" t="n">
        <v>0</v>
      </c>
      <c r="AO1018" t="n">
        <v>0</v>
      </c>
      <c r="AP1018" t="n">
        <v>0</v>
      </c>
      <c r="AQ1018" t="n">
        <v>0</v>
      </c>
      <c r="AR1018" t="n">
        <v>0</v>
      </c>
      <c r="AS1018" t="n">
        <v>0</v>
      </c>
      <c r="AT1018" t="n">
        <v>0</v>
      </c>
      <c r="AU1018" s="63" t="n">
        <v>32</v>
      </c>
      <c r="AV1018" s="64">
        <f>IFERROR(INDEX($B1018:$AT1018,1,'번호선택_참고표'!$C$55),0)+IFERROR(INDEX($B1018:$AT1018,1,'번호선택_참고표'!$D$55),0)+IFERROR(INDEX($B1018:$AT1018,1,'번호선택_참고표'!$E$55),0)+IFERROR(INDEX($B1018:$AT1018,1,'번호선택_참고표'!$F$55),0)+IFERROR(INDEX($B1018:$AT1018,1,'번호선택_참고표'!$G$55),0)+IFERROR(INDEX($B1018:$AT1018,1,'번호선택_참고표'!$H$55),0)</f>
        <v/>
      </c>
      <c r="AW1018" s="64">
        <f>IF(OR('번호선택_참고표'!$C$55=$AU1018,'번호선택_참고표'!$D$55=$AU1018,'번호선택_참고표'!$E$55=$AU1018,'번호선택_참고표'!$F$55=$AU1018,'번호선택_참고표'!$G$55=$AU1018,'번호선택_참고표'!$H$55=$AU1018),1,0)</f>
        <v/>
      </c>
      <c r="AX1018" s="64">
        <f>IF(AV1018=6,6,IF(AND(AV1018=5,AW1018=1),5,IF(AND(AV1018=5,AW1018=0),4,IF(AV1018=4,3,IF(AV1018=3,2,0)))))</f>
        <v/>
      </c>
      <c r="AY1018" s="64">
        <f>IF(AV1018=6,"1등",IF(AND(AV1018=5,AW1018=1),"2등",IF(AND(AV1018=5,AW1018=0),"3등",IF(AV1018=4,"4등",IF(AV1018=3,"5등","-")))))</f>
        <v/>
      </c>
      <c r="AZ1018" s="64">
        <f>AV1018*10000+AW1018*1000+ROW()</f>
        <v/>
      </c>
      <c r="BB1018" s="63" t="inlineStr">
        <is>
          <t>12 18 22 23 30 34</t>
        </is>
      </c>
    </row>
    <row r="1019">
      <c r="A1019" s="64" t="n">
        <v>1018</v>
      </c>
      <c r="B1019" t="n">
        <v>0</v>
      </c>
      <c r="C1019" t="n">
        <v>0</v>
      </c>
      <c r="D1019" t="n">
        <v>1</v>
      </c>
      <c r="E1019" t="n">
        <v>0</v>
      </c>
      <c r="F1019" t="n">
        <v>0</v>
      </c>
      <c r="G1019" t="n">
        <v>0</v>
      </c>
      <c r="H1019" t="n">
        <v>0</v>
      </c>
      <c r="I1019" t="n">
        <v>0</v>
      </c>
      <c r="J1019" t="n">
        <v>0</v>
      </c>
      <c r="K1019" t="n">
        <v>0</v>
      </c>
      <c r="L1019" t="n">
        <v>0</v>
      </c>
      <c r="M1019" t="n">
        <v>0</v>
      </c>
      <c r="N1019" t="n">
        <v>0</v>
      </c>
      <c r="O1019" t="n">
        <v>0</v>
      </c>
      <c r="P1019" t="n">
        <v>0</v>
      </c>
      <c r="Q1019" t="n">
        <v>0</v>
      </c>
      <c r="R1019" t="n">
        <v>0</v>
      </c>
      <c r="S1019" t="n">
        <v>0</v>
      </c>
      <c r="T1019" t="n">
        <v>1</v>
      </c>
      <c r="U1019" t="n">
        <v>0</v>
      </c>
      <c r="V1019" t="n">
        <v>1</v>
      </c>
      <c r="W1019" t="n">
        <v>0</v>
      </c>
      <c r="X1019" t="n">
        <v>0</v>
      </c>
      <c r="Y1019" t="n">
        <v>0</v>
      </c>
      <c r="Z1019" t="n">
        <v>1</v>
      </c>
      <c r="AA1019" t="n">
        <v>0</v>
      </c>
      <c r="AB1019" t="n">
        <v>0</v>
      </c>
      <c r="AC1019" t="n">
        <v>0</v>
      </c>
      <c r="AD1019" t="n">
        <v>0</v>
      </c>
      <c r="AE1019" t="n">
        <v>0</v>
      </c>
      <c r="AF1019" t="n">
        <v>0</v>
      </c>
      <c r="AG1019" t="n">
        <v>0</v>
      </c>
      <c r="AH1019" t="n">
        <v>0</v>
      </c>
      <c r="AI1019" t="n">
        <v>0</v>
      </c>
      <c r="AJ1019" t="n">
        <v>0</v>
      </c>
      <c r="AK1019" t="n">
        <v>0</v>
      </c>
      <c r="AL1019" t="n">
        <v>1</v>
      </c>
      <c r="AM1019" t="n">
        <v>0</v>
      </c>
      <c r="AN1019" t="n">
        <v>0</v>
      </c>
      <c r="AO1019" t="n">
        <v>0</v>
      </c>
      <c r="AP1019" t="n">
        <v>0</v>
      </c>
      <c r="AQ1019" t="n">
        <v>0</v>
      </c>
      <c r="AR1019" t="n">
        <v>0</v>
      </c>
      <c r="AS1019" t="n">
        <v>0</v>
      </c>
      <c r="AT1019" t="n">
        <v>1</v>
      </c>
      <c r="AU1019" s="63" t="n">
        <v>35</v>
      </c>
      <c r="AV1019" s="64">
        <f>IFERROR(INDEX($B1019:$AT1019,1,'번호선택_참고표'!$C$55),0)+IFERROR(INDEX($B1019:$AT1019,1,'번호선택_참고표'!$D$55),0)+IFERROR(INDEX($B1019:$AT1019,1,'번호선택_참고표'!$E$55),0)+IFERROR(INDEX($B1019:$AT1019,1,'번호선택_참고표'!$F$55),0)+IFERROR(INDEX($B1019:$AT1019,1,'번호선택_참고표'!$G$55),0)+IFERROR(INDEX($B1019:$AT1019,1,'번호선택_참고표'!$H$55),0)</f>
        <v/>
      </c>
      <c r="AW1019" s="64">
        <f>IF(OR('번호선택_참고표'!$C$55=$AU1019,'번호선택_참고표'!$D$55=$AU1019,'번호선택_참고표'!$E$55=$AU1019,'번호선택_참고표'!$F$55=$AU1019,'번호선택_참고표'!$G$55=$AU1019,'번호선택_참고표'!$H$55=$AU1019),1,0)</f>
        <v/>
      </c>
      <c r="AX1019" s="64">
        <f>IF(AV1019=6,6,IF(AND(AV1019=5,AW1019=1),5,IF(AND(AV1019=5,AW1019=0),4,IF(AV1019=4,3,IF(AV1019=3,2,0)))))</f>
        <v/>
      </c>
      <c r="AY1019" s="64">
        <f>IF(AV1019=6,"1등",IF(AND(AV1019=5,AW1019=1),"2등",IF(AND(AV1019=5,AW1019=0),"3등",IF(AV1019=4,"4등",IF(AV1019=3,"5등","-")))))</f>
        <v/>
      </c>
      <c r="AZ1019" s="64">
        <f>AV1019*10000+AW1019*1000+ROW()</f>
        <v/>
      </c>
      <c r="BB1019" s="63" t="inlineStr">
        <is>
          <t>3 19 21 25 37 45</t>
        </is>
      </c>
    </row>
    <row r="1020">
      <c r="A1020" s="64" t="n">
        <v>1019</v>
      </c>
      <c r="B1020" t="n">
        <v>1</v>
      </c>
      <c r="C1020" t="n">
        <v>0</v>
      </c>
      <c r="D1020" t="n">
        <v>0</v>
      </c>
      <c r="E1020" t="n">
        <v>1</v>
      </c>
      <c r="F1020" t="n">
        <v>0</v>
      </c>
      <c r="G1020" t="n">
        <v>0</v>
      </c>
      <c r="H1020" t="n">
        <v>0</v>
      </c>
      <c r="I1020" t="n">
        <v>0</v>
      </c>
      <c r="J1020" t="n">
        <v>0</v>
      </c>
      <c r="K1020" t="n">
        <v>0</v>
      </c>
      <c r="L1020" t="n">
        <v>0</v>
      </c>
      <c r="M1020" t="n">
        <v>0</v>
      </c>
      <c r="N1020" t="n">
        <v>1</v>
      </c>
      <c r="O1020" t="n">
        <v>0</v>
      </c>
      <c r="P1020" t="n">
        <v>0</v>
      </c>
      <c r="Q1020" t="n">
        <v>0</v>
      </c>
      <c r="R1020" t="n">
        <v>1</v>
      </c>
      <c r="S1020" t="n">
        <v>0</v>
      </c>
      <c r="T1020" t="n">
        <v>0</v>
      </c>
      <c r="U1020" t="n">
        <v>0</v>
      </c>
      <c r="V1020" t="n">
        <v>0</v>
      </c>
      <c r="W1020" t="n">
        <v>0</v>
      </c>
      <c r="X1020" t="n">
        <v>0</v>
      </c>
      <c r="Y1020" t="n">
        <v>0</v>
      </c>
      <c r="Z1020" t="n">
        <v>0</v>
      </c>
      <c r="AA1020" t="n">
        <v>0</v>
      </c>
      <c r="AB1020" t="n">
        <v>0</v>
      </c>
      <c r="AC1020" t="n">
        <v>0</v>
      </c>
      <c r="AD1020" t="n">
        <v>0</v>
      </c>
      <c r="AE1020" t="n">
        <v>0</v>
      </c>
      <c r="AF1020" t="n">
        <v>0</v>
      </c>
      <c r="AG1020" t="n">
        <v>0</v>
      </c>
      <c r="AH1020" t="n">
        <v>0</v>
      </c>
      <c r="AI1020" t="n">
        <v>1</v>
      </c>
      <c r="AJ1020" t="n">
        <v>0</v>
      </c>
      <c r="AK1020" t="n">
        <v>0</v>
      </c>
      <c r="AL1020" t="n">
        <v>0</v>
      </c>
      <c r="AM1020" t="n">
        <v>0</v>
      </c>
      <c r="AN1020" t="n">
        <v>1</v>
      </c>
      <c r="AO1020" t="n">
        <v>0</v>
      </c>
      <c r="AP1020" t="n">
        <v>0</v>
      </c>
      <c r="AQ1020" t="n">
        <v>0</v>
      </c>
      <c r="AR1020" t="n">
        <v>0</v>
      </c>
      <c r="AS1020" t="n">
        <v>0</v>
      </c>
      <c r="AT1020" t="n">
        <v>0</v>
      </c>
      <c r="AU1020" s="63" t="n">
        <v>6</v>
      </c>
      <c r="AV1020" s="64">
        <f>IFERROR(INDEX($B1020:$AT1020,1,'번호선택_참고표'!$C$55),0)+IFERROR(INDEX($B1020:$AT1020,1,'번호선택_참고표'!$D$55),0)+IFERROR(INDEX($B1020:$AT1020,1,'번호선택_참고표'!$E$55),0)+IFERROR(INDEX($B1020:$AT1020,1,'번호선택_참고표'!$F$55),0)+IFERROR(INDEX($B1020:$AT1020,1,'번호선택_참고표'!$G$55),0)+IFERROR(INDEX($B1020:$AT1020,1,'번호선택_참고표'!$H$55),0)</f>
        <v/>
      </c>
      <c r="AW1020" s="64">
        <f>IF(OR('번호선택_참고표'!$C$55=$AU1020,'번호선택_참고표'!$D$55=$AU1020,'번호선택_참고표'!$E$55=$AU1020,'번호선택_참고표'!$F$55=$AU1020,'번호선택_참고표'!$G$55=$AU1020,'번호선택_참고표'!$H$55=$AU1020),1,0)</f>
        <v/>
      </c>
      <c r="AX1020" s="64">
        <f>IF(AV1020=6,6,IF(AND(AV1020=5,AW1020=1),5,IF(AND(AV1020=5,AW1020=0),4,IF(AV1020=4,3,IF(AV1020=3,2,0)))))</f>
        <v/>
      </c>
      <c r="AY1020" s="64">
        <f>IF(AV1020=6,"1등",IF(AND(AV1020=5,AW1020=1),"2등",IF(AND(AV1020=5,AW1020=0),"3등",IF(AV1020=4,"4등",IF(AV1020=3,"5등","-")))))</f>
        <v/>
      </c>
      <c r="AZ1020" s="64">
        <f>AV1020*10000+AW1020*1000+ROW()</f>
        <v/>
      </c>
      <c r="BB1020" s="63" t="inlineStr">
        <is>
          <t>1 4 13 17 34 39</t>
        </is>
      </c>
    </row>
    <row r="1021">
      <c r="A1021" s="64" t="n">
        <v>1020</v>
      </c>
      <c r="B1021" t="n">
        <v>0</v>
      </c>
      <c r="C1021" t="n">
        <v>0</v>
      </c>
      <c r="D1021" t="n">
        <v>0</v>
      </c>
      <c r="E1021" t="n">
        <v>0</v>
      </c>
      <c r="F1021" t="n">
        <v>0</v>
      </c>
      <c r="G1021" t="n">
        <v>0</v>
      </c>
      <c r="H1021" t="n">
        <v>0</v>
      </c>
      <c r="I1021" t="n">
        <v>0</v>
      </c>
      <c r="J1021" t="n">
        <v>0</v>
      </c>
      <c r="K1021" t="n">
        <v>0</v>
      </c>
      <c r="L1021" t="n">
        <v>0</v>
      </c>
      <c r="M1021" t="n">
        <v>1</v>
      </c>
      <c r="N1021" t="n">
        <v>0</v>
      </c>
      <c r="O1021" t="n">
        <v>0</v>
      </c>
      <c r="P1021" t="n">
        <v>0</v>
      </c>
      <c r="Q1021" t="n">
        <v>0</v>
      </c>
      <c r="R1021" t="n">
        <v>0</v>
      </c>
      <c r="S1021" t="n">
        <v>0</v>
      </c>
      <c r="T1021" t="n">
        <v>0</v>
      </c>
      <c r="U1021" t="n">
        <v>0</v>
      </c>
      <c r="V1021" t="n">
        <v>0</v>
      </c>
      <c r="W1021" t="n">
        <v>0</v>
      </c>
      <c r="X1021" t="n">
        <v>0</v>
      </c>
      <c r="Y1021" t="n">
        <v>0</v>
      </c>
      <c r="Z1021" t="n">
        <v>0</v>
      </c>
      <c r="AA1021" t="n">
        <v>0</v>
      </c>
      <c r="AB1021" t="n">
        <v>1</v>
      </c>
      <c r="AC1021" t="n">
        <v>0</v>
      </c>
      <c r="AD1021" t="n">
        <v>1</v>
      </c>
      <c r="AE1021" t="n">
        <v>0</v>
      </c>
      <c r="AF1021" t="n">
        <v>0</v>
      </c>
      <c r="AG1021" t="n">
        <v>0</v>
      </c>
      <c r="AH1021" t="n">
        <v>0</v>
      </c>
      <c r="AI1021" t="n">
        <v>0</v>
      </c>
      <c r="AJ1021" t="n">
        <v>0</v>
      </c>
      <c r="AK1021" t="n">
        <v>0</v>
      </c>
      <c r="AL1021" t="n">
        <v>0</v>
      </c>
      <c r="AM1021" t="n">
        <v>1</v>
      </c>
      <c r="AN1021" t="n">
        <v>0</v>
      </c>
      <c r="AO1021" t="n">
        <v>0</v>
      </c>
      <c r="AP1021" t="n">
        <v>1</v>
      </c>
      <c r="AQ1021" t="n">
        <v>0</v>
      </c>
      <c r="AR1021" t="n">
        <v>0</v>
      </c>
      <c r="AS1021" t="n">
        <v>0</v>
      </c>
      <c r="AT1021" t="n">
        <v>1</v>
      </c>
      <c r="AU1021" s="63" t="n">
        <v>6</v>
      </c>
      <c r="AV1021" s="64">
        <f>IFERROR(INDEX($B1021:$AT1021,1,'번호선택_참고표'!$C$55),0)+IFERROR(INDEX($B1021:$AT1021,1,'번호선택_참고표'!$D$55),0)+IFERROR(INDEX($B1021:$AT1021,1,'번호선택_참고표'!$E$55),0)+IFERROR(INDEX($B1021:$AT1021,1,'번호선택_참고표'!$F$55),0)+IFERROR(INDEX($B1021:$AT1021,1,'번호선택_참고표'!$G$55),0)+IFERROR(INDEX($B1021:$AT1021,1,'번호선택_참고표'!$H$55),0)</f>
        <v/>
      </c>
      <c r="AW1021" s="64">
        <f>IF(OR('번호선택_참고표'!$C$55=$AU1021,'번호선택_참고표'!$D$55=$AU1021,'번호선택_참고표'!$E$55=$AU1021,'번호선택_참고표'!$F$55=$AU1021,'번호선택_참고표'!$G$55=$AU1021,'번호선택_참고표'!$H$55=$AU1021),1,0)</f>
        <v/>
      </c>
      <c r="AX1021" s="64">
        <f>IF(AV1021=6,6,IF(AND(AV1021=5,AW1021=1),5,IF(AND(AV1021=5,AW1021=0),4,IF(AV1021=4,3,IF(AV1021=3,2,0)))))</f>
        <v/>
      </c>
      <c r="AY1021" s="64">
        <f>IF(AV1021=6,"1등",IF(AND(AV1021=5,AW1021=1),"2등",IF(AND(AV1021=5,AW1021=0),"3등",IF(AV1021=4,"4등",IF(AV1021=3,"5등","-")))))</f>
        <v/>
      </c>
      <c r="AZ1021" s="64">
        <f>AV1021*10000+AW1021*1000+ROW()</f>
        <v/>
      </c>
      <c r="BB1021" s="63" t="inlineStr">
        <is>
          <t>12 27 29 38 41 45</t>
        </is>
      </c>
    </row>
    <row r="1022">
      <c r="A1022" s="64" t="n">
        <v>1021</v>
      </c>
      <c r="B1022" t="n">
        <v>0</v>
      </c>
      <c r="C1022" t="n">
        <v>0</v>
      </c>
      <c r="D1022" t="n">
        <v>0</v>
      </c>
      <c r="E1022" t="n">
        <v>0</v>
      </c>
      <c r="F1022" t="n">
        <v>0</v>
      </c>
      <c r="G1022" t="n">
        <v>0</v>
      </c>
      <c r="H1022" t="n">
        <v>0</v>
      </c>
      <c r="I1022" t="n">
        <v>0</v>
      </c>
      <c r="J1022" t="n">
        <v>0</v>
      </c>
      <c r="K1022" t="n">
        <v>0</v>
      </c>
      <c r="L1022" t="n">
        <v>0</v>
      </c>
      <c r="M1022" t="n">
        <v>1</v>
      </c>
      <c r="N1022" t="n">
        <v>0</v>
      </c>
      <c r="O1022" t="n">
        <v>0</v>
      </c>
      <c r="P1022" t="n">
        <v>1</v>
      </c>
      <c r="Q1022" t="n">
        <v>0</v>
      </c>
      <c r="R1022" t="n">
        <v>1</v>
      </c>
      <c r="S1022" t="n">
        <v>0</v>
      </c>
      <c r="T1022" t="n">
        <v>0</v>
      </c>
      <c r="U1022" t="n">
        <v>0</v>
      </c>
      <c r="V1022" t="n">
        <v>0</v>
      </c>
      <c r="W1022" t="n">
        <v>0</v>
      </c>
      <c r="X1022" t="n">
        <v>0</v>
      </c>
      <c r="Y1022" t="n">
        <v>1</v>
      </c>
      <c r="Z1022" t="n">
        <v>0</v>
      </c>
      <c r="AA1022" t="n">
        <v>0</v>
      </c>
      <c r="AB1022" t="n">
        <v>0</v>
      </c>
      <c r="AC1022" t="n">
        <v>0</v>
      </c>
      <c r="AD1022" t="n">
        <v>1</v>
      </c>
      <c r="AE1022" t="n">
        <v>0</v>
      </c>
      <c r="AF1022" t="n">
        <v>0</v>
      </c>
      <c r="AG1022" t="n">
        <v>0</v>
      </c>
      <c r="AH1022" t="n">
        <v>0</v>
      </c>
      <c r="AI1022" t="n">
        <v>0</v>
      </c>
      <c r="AJ1022" t="n">
        <v>0</v>
      </c>
      <c r="AK1022" t="n">
        <v>0</v>
      </c>
      <c r="AL1022" t="n">
        <v>0</v>
      </c>
      <c r="AM1022" t="n">
        <v>0</v>
      </c>
      <c r="AN1022" t="n">
        <v>0</v>
      </c>
      <c r="AO1022" t="n">
        <v>0</v>
      </c>
      <c r="AP1022" t="n">
        <v>0</v>
      </c>
      <c r="AQ1022" t="n">
        <v>0</v>
      </c>
      <c r="AR1022" t="n">
        <v>0</v>
      </c>
      <c r="AS1022" t="n">
        <v>0</v>
      </c>
      <c r="AT1022" t="n">
        <v>1</v>
      </c>
      <c r="AU1022" s="63" t="n">
        <v>16</v>
      </c>
      <c r="AV1022" s="64">
        <f>IFERROR(INDEX($B1022:$AT1022,1,'번호선택_참고표'!$C$55),0)+IFERROR(INDEX($B1022:$AT1022,1,'번호선택_참고표'!$D$55),0)+IFERROR(INDEX($B1022:$AT1022,1,'번호선택_참고표'!$E$55),0)+IFERROR(INDEX($B1022:$AT1022,1,'번호선택_참고표'!$F$55),0)+IFERROR(INDEX($B1022:$AT1022,1,'번호선택_참고표'!$G$55),0)+IFERROR(INDEX($B1022:$AT1022,1,'번호선택_참고표'!$H$55),0)</f>
        <v/>
      </c>
      <c r="AW1022" s="64">
        <f>IF(OR('번호선택_참고표'!$C$55=$AU1022,'번호선택_참고표'!$D$55=$AU1022,'번호선택_참고표'!$E$55=$AU1022,'번호선택_참고표'!$F$55=$AU1022,'번호선택_참고표'!$G$55=$AU1022,'번호선택_참고표'!$H$55=$AU1022),1,0)</f>
        <v/>
      </c>
      <c r="AX1022" s="64">
        <f>IF(AV1022=6,6,IF(AND(AV1022=5,AW1022=1),5,IF(AND(AV1022=5,AW1022=0),4,IF(AV1022=4,3,IF(AV1022=3,2,0)))))</f>
        <v/>
      </c>
      <c r="AY1022" s="64">
        <f>IF(AV1022=6,"1등",IF(AND(AV1022=5,AW1022=1),"2등",IF(AND(AV1022=5,AW1022=0),"3등",IF(AV1022=4,"4등",IF(AV1022=3,"5등","-")))))</f>
        <v/>
      </c>
      <c r="AZ1022" s="64">
        <f>AV1022*10000+AW1022*1000+ROW()</f>
        <v/>
      </c>
      <c r="BB1022" s="63" t="inlineStr">
        <is>
          <t>12 15 17 24 29 45</t>
        </is>
      </c>
    </row>
    <row r="1023">
      <c r="A1023" s="64" t="n">
        <v>1022</v>
      </c>
      <c r="B1023" t="n">
        <v>0</v>
      </c>
      <c r="C1023" t="n">
        <v>0</v>
      </c>
      <c r="D1023" t="n">
        <v>0</v>
      </c>
      <c r="E1023" t="n">
        <v>0</v>
      </c>
      <c r="F1023" t="n">
        <v>1</v>
      </c>
      <c r="G1023" t="n">
        <v>1</v>
      </c>
      <c r="H1023" t="n">
        <v>0</v>
      </c>
      <c r="I1023" t="n">
        <v>0</v>
      </c>
      <c r="J1023" t="n">
        <v>0</v>
      </c>
      <c r="K1023" t="n">
        <v>0</v>
      </c>
      <c r="L1023" t="n">
        <v>1</v>
      </c>
      <c r="M1023" t="n">
        <v>0</v>
      </c>
      <c r="N1023" t="n">
        <v>0</v>
      </c>
      <c r="O1023" t="n">
        <v>0</v>
      </c>
      <c r="P1023" t="n">
        <v>0</v>
      </c>
      <c r="Q1023" t="n">
        <v>0</v>
      </c>
      <c r="R1023" t="n">
        <v>0</v>
      </c>
      <c r="S1023" t="n">
        <v>0</v>
      </c>
      <c r="T1023" t="n">
        <v>0</v>
      </c>
      <c r="U1023" t="n">
        <v>0</v>
      </c>
      <c r="V1023" t="n">
        <v>0</v>
      </c>
      <c r="W1023" t="n">
        <v>0</v>
      </c>
      <c r="X1023" t="n">
        <v>0</v>
      </c>
      <c r="Y1023" t="n">
        <v>0</v>
      </c>
      <c r="Z1023" t="n">
        <v>0</v>
      </c>
      <c r="AA1023" t="n">
        <v>0</v>
      </c>
      <c r="AB1023" t="n">
        <v>0</v>
      </c>
      <c r="AC1023" t="n">
        <v>0</v>
      </c>
      <c r="AD1023" t="n">
        <v>1</v>
      </c>
      <c r="AE1023" t="n">
        <v>0</v>
      </c>
      <c r="AF1023" t="n">
        <v>0</v>
      </c>
      <c r="AG1023" t="n">
        <v>0</v>
      </c>
      <c r="AH1023" t="n">
        <v>0</v>
      </c>
      <c r="AI1023" t="n">
        <v>0</v>
      </c>
      <c r="AJ1023" t="n">
        <v>0</v>
      </c>
      <c r="AK1023" t="n">
        <v>0</v>
      </c>
      <c r="AL1023" t="n">
        <v>0</v>
      </c>
      <c r="AM1023" t="n">
        <v>0</v>
      </c>
      <c r="AN1023" t="n">
        <v>0</v>
      </c>
      <c r="AO1023" t="n">
        <v>0</v>
      </c>
      <c r="AP1023" t="n">
        <v>0</v>
      </c>
      <c r="AQ1023" t="n">
        <v>1</v>
      </c>
      <c r="AR1023" t="n">
        <v>0</v>
      </c>
      <c r="AS1023" t="n">
        <v>0</v>
      </c>
      <c r="AT1023" t="n">
        <v>1</v>
      </c>
      <c r="AU1023" s="63" t="n">
        <v>28</v>
      </c>
      <c r="AV1023" s="64">
        <f>IFERROR(INDEX($B1023:$AT1023,1,'번호선택_참고표'!$C$55),0)+IFERROR(INDEX($B1023:$AT1023,1,'번호선택_참고표'!$D$55),0)+IFERROR(INDEX($B1023:$AT1023,1,'번호선택_참고표'!$E$55),0)+IFERROR(INDEX($B1023:$AT1023,1,'번호선택_참고표'!$F$55),0)+IFERROR(INDEX($B1023:$AT1023,1,'번호선택_참고표'!$G$55),0)+IFERROR(INDEX($B1023:$AT1023,1,'번호선택_참고표'!$H$55),0)</f>
        <v/>
      </c>
      <c r="AW1023" s="64">
        <f>IF(OR('번호선택_참고표'!$C$55=$AU1023,'번호선택_참고표'!$D$55=$AU1023,'번호선택_참고표'!$E$55=$AU1023,'번호선택_참고표'!$F$55=$AU1023,'번호선택_참고표'!$G$55=$AU1023,'번호선택_참고표'!$H$55=$AU1023),1,0)</f>
        <v/>
      </c>
      <c r="AX1023" s="64">
        <f>IF(AV1023=6,6,IF(AND(AV1023=5,AW1023=1),5,IF(AND(AV1023=5,AW1023=0),4,IF(AV1023=4,3,IF(AV1023=3,2,0)))))</f>
        <v/>
      </c>
      <c r="AY1023" s="64">
        <f>IF(AV1023=6,"1등",IF(AND(AV1023=5,AW1023=1),"2등",IF(AND(AV1023=5,AW1023=0),"3등",IF(AV1023=4,"4등",IF(AV1023=3,"5등","-")))))</f>
        <v/>
      </c>
      <c r="AZ1023" s="64">
        <f>AV1023*10000+AW1023*1000+ROW()</f>
        <v/>
      </c>
      <c r="BB1023" s="63" t="inlineStr">
        <is>
          <t>5 6 11 29 42 45</t>
        </is>
      </c>
    </row>
    <row r="1024">
      <c r="A1024" s="64" t="n">
        <v>1023</v>
      </c>
      <c r="B1024" t="n">
        <v>0</v>
      </c>
      <c r="C1024" t="n">
        <v>0</v>
      </c>
      <c r="D1024" t="n">
        <v>0</v>
      </c>
      <c r="E1024" t="n">
        <v>0</v>
      </c>
      <c r="F1024" t="n">
        <v>0</v>
      </c>
      <c r="G1024" t="n">
        <v>0</v>
      </c>
      <c r="H1024" t="n">
        <v>0</v>
      </c>
      <c r="I1024" t="n">
        <v>0</v>
      </c>
      <c r="J1024" t="n">
        <v>0</v>
      </c>
      <c r="K1024" t="n">
        <v>1</v>
      </c>
      <c r="L1024" t="n">
        <v>0</v>
      </c>
      <c r="M1024" t="n">
        <v>0</v>
      </c>
      <c r="N1024" t="n">
        <v>0</v>
      </c>
      <c r="O1024" t="n">
        <v>1</v>
      </c>
      <c r="P1024" t="n">
        <v>0</v>
      </c>
      <c r="Q1024" t="n">
        <v>1</v>
      </c>
      <c r="R1024" t="n">
        <v>0</v>
      </c>
      <c r="S1024" t="n">
        <v>1</v>
      </c>
      <c r="T1024" t="n">
        <v>0</v>
      </c>
      <c r="U1024" t="n">
        <v>0</v>
      </c>
      <c r="V1024" t="n">
        <v>0</v>
      </c>
      <c r="W1024" t="n">
        <v>0</v>
      </c>
      <c r="X1024" t="n">
        <v>0</v>
      </c>
      <c r="Y1024" t="n">
        <v>0</v>
      </c>
      <c r="Z1024" t="n">
        <v>0</v>
      </c>
      <c r="AA1024" t="n">
        <v>0</v>
      </c>
      <c r="AB1024" t="n">
        <v>0</v>
      </c>
      <c r="AC1024" t="n">
        <v>0</v>
      </c>
      <c r="AD1024" t="n">
        <v>1</v>
      </c>
      <c r="AE1024" t="n">
        <v>0</v>
      </c>
      <c r="AF1024" t="n">
        <v>0</v>
      </c>
      <c r="AG1024" t="n">
        <v>0</v>
      </c>
      <c r="AH1024" t="n">
        <v>0</v>
      </c>
      <c r="AI1024" t="n">
        <v>0</v>
      </c>
      <c r="AJ1024" t="n">
        <v>1</v>
      </c>
      <c r="AK1024" t="n">
        <v>0</v>
      </c>
      <c r="AL1024" t="n">
        <v>0</v>
      </c>
      <c r="AM1024" t="n">
        <v>0</v>
      </c>
      <c r="AN1024" t="n">
        <v>0</v>
      </c>
      <c r="AO1024" t="n">
        <v>0</v>
      </c>
      <c r="AP1024" t="n">
        <v>0</v>
      </c>
      <c r="AQ1024" t="n">
        <v>0</v>
      </c>
      <c r="AR1024" t="n">
        <v>0</v>
      </c>
      <c r="AS1024" t="n">
        <v>0</v>
      </c>
      <c r="AT1024" t="n">
        <v>0</v>
      </c>
      <c r="AU1024" s="63" t="n">
        <v>25</v>
      </c>
      <c r="AV1024" s="64">
        <f>IFERROR(INDEX($B1024:$AT1024,1,'번호선택_참고표'!$C$55),0)+IFERROR(INDEX($B1024:$AT1024,1,'번호선택_참고표'!$D$55),0)+IFERROR(INDEX($B1024:$AT1024,1,'번호선택_참고표'!$E$55),0)+IFERROR(INDEX($B1024:$AT1024,1,'번호선택_참고표'!$F$55),0)+IFERROR(INDEX($B1024:$AT1024,1,'번호선택_참고표'!$G$55),0)+IFERROR(INDEX($B1024:$AT1024,1,'번호선택_참고표'!$H$55),0)</f>
        <v/>
      </c>
      <c r="AW1024" s="64">
        <f>IF(OR('번호선택_참고표'!$C$55=$AU1024,'번호선택_참고표'!$D$55=$AU1024,'번호선택_참고표'!$E$55=$AU1024,'번호선택_참고표'!$F$55=$AU1024,'번호선택_참고표'!$G$55=$AU1024,'번호선택_참고표'!$H$55=$AU1024),1,0)</f>
        <v/>
      </c>
      <c r="AX1024" s="64">
        <f>IF(AV1024=6,6,IF(AND(AV1024=5,AW1024=1),5,IF(AND(AV1024=5,AW1024=0),4,IF(AV1024=4,3,IF(AV1024=3,2,0)))))</f>
        <v/>
      </c>
      <c r="AY1024" s="64">
        <f>IF(AV1024=6,"1등",IF(AND(AV1024=5,AW1024=1),"2등",IF(AND(AV1024=5,AW1024=0),"3등",IF(AV1024=4,"4등",IF(AV1024=3,"5등","-")))))</f>
        <v/>
      </c>
      <c r="AZ1024" s="64">
        <f>AV1024*10000+AW1024*1000+ROW()</f>
        <v/>
      </c>
      <c r="BB1024" s="63" t="inlineStr">
        <is>
          <t>10 14 16 18 29 35</t>
        </is>
      </c>
    </row>
    <row r="1025">
      <c r="A1025" s="64" t="n">
        <v>1024</v>
      </c>
      <c r="B1025" t="n">
        <v>0</v>
      </c>
      <c r="C1025" t="n">
        <v>0</v>
      </c>
      <c r="D1025" t="n">
        <v>0</v>
      </c>
      <c r="E1025" t="n">
        <v>0</v>
      </c>
      <c r="F1025" t="n">
        <v>0</v>
      </c>
      <c r="G1025" t="n">
        <v>0</v>
      </c>
      <c r="H1025" t="n">
        <v>0</v>
      </c>
      <c r="I1025" t="n">
        <v>0</v>
      </c>
      <c r="J1025" t="n">
        <v>1</v>
      </c>
      <c r="K1025" t="n">
        <v>0</v>
      </c>
      <c r="L1025" t="n">
        <v>0</v>
      </c>
      <c r="M1025" t="n">
        <v>0</v>
      </c>
      <c r="N1025" t="n">
        <v>0</v>
      </c>
      <c r="O1025" t="n">
        <v>0</v>
      </c>
      <c r="P1025" t="n">
        <v>0</v>
      </c>
      <c r="Q1025" t="n">
        <v>0</v>
      </c>
      <c r="R1025" t="n">
        <v>0</v>
      </c>
      <c r="S1025" t="n">
        <v>1</v>
      </c>
      <c r="T1025" t="n">
        <v>0</v>
      </c>
      <c r="U1025" t="n">
        <v>1</v>
      </c>
      <c r="V1025" t="n">
        <v>0</v>
      </c>
      <c r="W1025" t="n">
        <v>1</v>
      </c>
      <c r="X1025" t="n">
        <v>0</v>
      </c>
      <c r="Y1025" t="n">
        <v>0</v>
      </c>
      <c r="Z1025" t="n">
        <v>0</v>
      </c>
      <c r="AA1025" t="n">
        <v>0</v>
      </c>
      <c r="AB1025" t="n">
        <v>0</v>
      </c>
      <c r="AC1025" t="n">
        <v>0</v>
      </c>
      <c r="AD1025" t="n">
        <v>0</v>
      </c>
      <c r="AE1025" t="n">
        <v>0</v>
      </c>
      <c r="AF1025" t="n">
        <v>0</v>
      </c>
      <c r="AG1025" t="n">
        <v>0</v>
      </c>
      <c r="AH1025" t="n">
        <v>0</v>
      </c>
      <c r="AI1025" t="n">
        <v>0</v>
      </c>
      <c r="AJ1025" t="n">
        <v>0</v>
      </c>
      <c r="AK1025" t="n">
        <v>0</v>
      </c>
      <c r="AL1025" t="n">
        <v>0</v>
      </c>
      <c r="AM1025" t="n">
        <v>1</v>
      </c>
      <c r="AN1025" t="n">
        <v>0</v>
      </c>
      <c r="AO1025" t="n">
        <v>0</v>
      </c>
      <c r="AP1025" t="n">
        <v>0</v>
      </c>
      <c r="AQ1025" t="n">
        <v>0</v>
      </c>
      <c r="AR1025" t="n">
        <v>0</v>
      </c>
      <c r="AS1025" t="n">
        <v>1</v>
      </c>
      <c r="AT1025" t="n">
        <v>0</v>
      </c>
      <c r="AU1025" s="63" t="n">
        <v>10</v>
      </c>
      <c r="AV1025" s="64">
        <f>IFERROR(INDEX($B1025:$AT1025,1,'번호선택_참고표'!$C$55),0)+IFERROR(INDEX($B1025:$AT1025,1,'번호선택_참고표'!$D$55),0)+IFERROR(INDEX($B1025:$AT1025,1,'번호선택_참고표'!$E$55),0)+IFERROR(INDEX($B1025:$AT1025,1,'번호선택_참고표'!$F$55),0)+IFERROR(INDEX($B1025:$AT1025,1,'번호선택_참고표'!$G$55),0)+IFERROR(INDEX($B1025:$AT1025,1,'번호선택_참고표'!$H$55),0)</f>
        <v/>
      </c>
      <c r="AW1025" s="64">
        <f>IF(OR('번호선택_참고표'!$C$55=$AU1025,'번호선택_참고표'!$D$55=$AU1025,'번호선택_참고표'!$E$55=$AU1025,'번호선택_참고표'!$F$55=$AU1025,'번호선택_참고표'!$G$55=$AU1025,'번호선택_참고표'!$H$55=$AU1025),1,0)</f>
        <v/>
      </c>
      <c r="AX1025" s="64">
        <f>IF(AV1025=6,6,IF(AND(AV1025=5,AW1025=1),5,IF(AND(AV1025=5,AW1025=0),4,IF(AV1025=4,3,IF(AV1025=3,2,0)))))</f>
        <v/>
      </c>
      <c r="AY1025" s="64">
        <f>IF(AV1025=6,"1등",IF(AND(AV1025=5,AW1025=1),"2등",IF(AND(AV1025=5,AW1025=0),"3등",IF(AV1025=4,"4등",IF(AV1025=3,"5등","-")))))</f>
        <v/>
      </c>
      <c r="AZ1025" s="64">
        <f>AV1025*10000+AW1025*1000+ROW()</f>
        <v/>
      </c>
      <c r="BB1025" s="63" t="inlineStr">
        <is>
          <t>9 18 20 22 38 44</t>
        </is>
      </c>
    </row>
    <row r="1026">
      <c r="A1026" s="64" t="n">
        <v>1025</v>
      </c>
      <c r="B1026" t="n">
        <v>0</v>
      </c>
      <c r="C1026" t="n">
        <v>0</v>
      </c>
      <c r="D1026" t="n">
        <v>0</v>
      </c>
      <c r="E1026" t="n">
        <v>0</v>
      </c>
      <c r="F1026" t="n">
        <v>0</v>
      </c>
      <c r="G1026" t="n">
        <v>0</v>
      </c>
      <c r="H1026" t="n">
        <v>0</v>
      </c>
      <c r="I1026" t="n">
        <v>1</v>
      </c>
      <c r="J1026" t="n">
        <v>1</v>
      </c>
      <c r="K1026" t="n">
        <v>0</v>
      </c>
      <c r="L1026" t="n">
        <v>0</v>
      </c>
      <c r="M1026" t="n">
        <v>0</v>
      </c>
      <c r="N1026" t="n">
        <v>0</v>
      </c>
      <c r="O1026" t="n">
        <v>0</v>
      </c>
      <c r="P1026" t="n">
        <v>0</v>
      </c>
      <c r="Q1026" t="n">
        <v>0</v>
      </c>
      <c r="R1026" t="n">
        <v>0</v>
      </c>
      <c r="S1026" t="n">
        <v>0</v>
      </c>
      <c r="T1026" t="n">
        <v>0</v>
      </c>
      <c r="U1026" t="n">
        <v>1</v>
      </c>
      <c r="V1026" t="n">
        <v>0</v>
      </c>
      <c r="W1026" t="n">
        <v>0</v>
      </c>
      <c r="X1026" t="n">
        <v>0</v>
      </c>
      <c r="Y1026" t="n">
        <v>0</v>
      </c>
      <c r="Z1026" t="n">
        <v>1</v>
      </c>
      <c r="AA1026" t="n">
        <v>0</v>
      </c>
      <c r="AB1026" t="n">
        <v>0</v>
      </c>
      <c r="AC1026" t="n">
        <v>0</v>
      </c>
      <c r="AD1026" t="n">
        <v>1</v>
      </c>
      <c r="AE1026" t="n">
        <v>0</v>
      </c>
      <c r="AF1026" t="n">
        <v>0</v>
      </c>
      <c r="AG1026" t="n">
        <v>0</v>
      </c>
      <c r="AH1026" t="n">
        <v>1</v>
      </c>
      <c r="AI1026" t="n">
        <v>0</v>
      </c>
      <c r="AJ1026" t="n">
        <v>0</v>
      </c>
      <c r="AK1026" t="n">
        <v>0</v>
      </c>
      <c r="AL1026" t="n">
        <v>0</v>
      </c>
      <c r="AM1026" t="n">
        <v>0</v>
      </c>
      <c r="AN1026" t="n">
        <v>0</v>
      </c>
      <c r="AO1026" t="n">
        <v>0</v>
      </c>
      <c r="AP1026" t="n">
        <v>0</v>
      </c>
      <c r="AQ1026" t="n">
        <v>0</v>
      </c>
      <c r="AR1026" t="n">
        <v>0</v>
      </c>
      <c r="AS1026" t="n">
        <v>0</v>
      </c>
      <c r="AT1026" t="n">
        <v>0</v>
      </c>
      <c r="AU1026" s="63" t="n">
        <v>7</v>
      </c>
      <c r="AV1026" s="64">
        <f>IFERROR(INDEX($B1026:$AT1026,1,'번호선택_참고표'!$C$55),0)+IFERROR(INDEX($B1026:$AT1026,1,'번호선택_참고표'!$D$55),0)+IFERROR(INDEX($B1026:$AT1026,1,'번호선택_참고표'!$E$55),0)+IFERROR(INDEX($B1026:$AT1026,1,'번호선택_참고표'!$F$55),0)+IFERROR(INDEX($B1026:$AT1026,1,'번호선택_참고표'!$G$55),0)+IFERROR(INDEX($B1026:$AT1026,1,'번호선택_참고표'!$H$55),0)</f>
        <v/>
      </c>
      <c r="AW1026" s="64">
        <f>IF(OR('번호선택_참고표'!$C$55=$AU1026,'번호선택_참고표'!$D$55=$AU1026,'번호선택_참고표'!$E$55=$AU1026,'번호선택_참고표'!$F$55=$AU1026,'번호선택_참고표'!$G$55=$AU1026,'번호선택_참고표'!$H$55=$AU1026),1,0)</f>
        <v/>
      </c>
      <c r="AX1026" s="64">
        <f>IF(AV1026=6,6,IF(AND(AV1026=5,AW1026=1),5,IF(AND(AV1026=5,AW1026=0),4,IF(AV1026=4,3,IF(AV1026=3,2,0)))))</f>
        <v/>
      </c>
      <c r="AY1026" s="64">
        <f>IF(AV1026=6,"1등",IF(AND(AV1026=5,AW1026=1),"2등",IF(AND(AV1026=5,AW1026=0),"3등",IF(AV1026=4,"4등",IF(AV1026=3,"5등","-")))))</f>
        <v/>
      </c>
      <c r="AZ1026" s="64">
        <f>AV1026*10000+AW1026*1000+ROW()</f>
        <v/>
      </c>
      <c r="BB1026" s="63" t="inlineStr">
        <is>
          <t>8 9 20 25 29 33</t>
        </is>
      </c>
    </row>
    <row r="1027">
      <c r="A1027" s="64" t="n">
        <v>1026</v>
      </c>
      <c r="B1027" t="n">
        <v>0</v>
      </c>
      <c r="C1027" t="n">
        <v>0</v>
      </c>
      <c r="D1027" t="n">
        <v>0</v>
      </c>
      <c r="E1027" t="n">
        <v>0</v>
      </c>
      <c r="F1027" t="n">
        <v>1</v>
      </c>
      <c r="G1027" t="n">
        <v>0</v>
      </c>
      <c r="H1027" t="n">
        <v>0</v>
      </c>
      <c r="I1027" t="n">
        <v>0</v>
      </c>
      <c r="J1027" t="n">
        <v>0</v>
      </c>
      <c r="K1027" t="n">
        <v>0</v>
      </c>
      <c r="L1027" t="n">
        <v>0</v>
      </c>
      <c r="M1027" t="n">
        <v>1</v>
      </c>
      <c r="N1027" t="n">
        <v>1</v>
      </c>
      <c r="O1027" t="n">
        <v>0</v>
      </c>
      <c r="P1027" t="n">
        <v>0</v>
      </c>
      <c r="Q1027" t="n">
        <v>0</v>
      </c>
      <c r="R1027" t="n">
        <v>0</v>
      </c>
      <c r="S1027" t="n">
        <v>0</v>
      </c>
      <c r="T1027" t="n">
        <v>0</v>
      </c>
      <c r="U1027" t="n">
        <v>0</v>
      </c>
      <c r="V1027" t="n">
        <v>0</v>
      </c>
      <c r="W1027" t="n">
        <v>0</v>
      </c>
      <c r="X1027" t="n">
        <v>0</v>
      </c>
      <c r="Y1027" t="n">
        <v>0</v>
      </c>
      <c r="Z1027" t="n">
        <v>0</v>
      </c>
      <c r="AA1027" t="n">
        <v>0</v>
      </c>
      <c r="AB1027" t="n">
        <v>0</v>
      </c>
      <c r="AC1027" t="n">
        <v>0</v>
      </c>
      <c r="AD1027" t="n">
        <v>0</v>
      </c>
      <c r="AE1027" t="n">
        <v>0</v>
      </c>
      <c r="AF1027" t="n">
        <v>1</v>
      </c>
      <c r="AG1027" t="n">
        <v>1</v>
      </c>
      <c r="AH1027" t="n">
        <v>0</v>
      </c>
      <c r="AI1027" t="n">
        <v>0</v>
      </c>
      <c r="AJ1027" t="n">
        <v>0</v>
      </c>
      <c r="AK1027" t="n">
        <v>0</v>
      </c>
      <c r="AL1027" t="n">
        <v>0</v>
      </c>
      <c r="AM1027" t="n">
        <v>0</v>
      </c>
      <c r="AN1027" t="n">
        <v>0</v>
      </c>
      <c r="AO1027" t="n">
        <v>0</v>
      </c>
      <c r="AP1027" t="n">
        <v>1</v>
      </c>
      <c r="AQ1027" t="n">
        <v>0</v>
      </c>
      <c r="AR1027" t="n">
        <v>0</v>
      </c>
      <c r="AS1027" t="n">
        <v>0</v>
      </c>
      <c r="AT1027" t="n">
        <v>0</v>
      </c>
      <c r="AU1027" s="63" t="n">
        <v>34</v>
      </c>
      <c r="AV1027" s="64">
        <f>IFERROR(INDEX($B1027:$AT1027,1,'번호선택_참고표'!$C$55),0)+IFERROR(INDEX($B1027:$AT1027,1,'번호선택_참고표'!$D$55),0)+IFERROR(INDEX($B1027:$AT1027,1,'번호선택_참고표'!$E$55),0)+IFERROR(INDEX($B1027:$AT1027,1,'번호선택_참고표'!$F$55),0)+IFERROR(INDEX($B1027:$AT1027,1,'번호선택_참고표'!$G$55),0)+IFERROR(INDEX($B1027:$AT1027,1,'번호선택_참고표'!$H$55),0)</f>
        <v/>
      </c>
      <c r="AW1027" s="64">
        <f>IF(OR('번호선택_참고표'!$C$55=$AU1027,'번호선택_참고표'!$D$55=$AU1027,'번호선택_참고표'!$E$55=$AU1027,'번호선택_참고표'!$F$55=$AU1027,'번호선택_참고표'!$G$55=$AU1027,'번호선택_참고표'!$H$55=$AU1027),1,0)</f>
        <v/>
      </c>
      <c r="AX1027" s="64">
        <f>IF(AV1027=6,6,IF(AND(AV1027=5,AW1027=1),5,IF(AND(AV1027=5,AW1027=0),4,IF(AV1027=4,3,IF(AV1027=3,2,0)))))</f>
        <v/>
      </c>
      <c r="AY1027" s="64">
        <f>IF(AV1027=6,"1등",IF(AND(AV1027=5,AW1027=1),"2등",IF(AND(AV1027=5,AW1027=0),"3등",IF(AV1027=4,"4등",IF(AV1027=3,"5등","-")))))</f>
        <v/>
      </c>
      <c r="AZ1027" s="64">
        <f>AV1027*10000+AW1027*1000+ROW()</f>
        <v/>
      </c>
      <c r="BB1027" s="63" t="inlineStr">
        <is>
          <t>5 12 13 31 32 41</t>
        </is>
      </c>
    </row>
    <row r="1028">
      <c r="A1028" s="64" t="n">
        <v>1027</v>
      </c>
      <c r="B1028" t="n">
        <v>0</v>
      </c>
      <c r="C1028" t="n">
        <v>0</v>
      </c>
      <c r="D1028" t="n">
        <v>0</v>
      </c>
      <c r="E1028" t="n">
        <v>0</v>
      </c>
      <c r="F1028" t="n">
        <v>0</v>
      </c>
      <c r="G1028" t="n">
        <v>0</v>
      </c>
      <c r="H1028" t="n">
        <v>0</v>
      </c>
      <c r="I1028" t="n">
        <v>0</v>
      </c>
      <c r="J1028" t="n">
        <v>0</v>
      </c>
      <c r="K1028" t="n">
        <v>0</v>
      </c>
      <c r="L1028" t="n">
        <v>0</v>
      </c>
      <c r="M1028" t="n">
        <v>0</v>
      </c>
      <c r="N1028" t="n">
        <v>0</v>
      </c>
      <c r="O1028" t="n">
        <v>1</v>
      </c>
      <c r="P1028" t="n">
        <v>0</v>
      </c>
      <c r="Q1028" t="n">
        <v>1</v>
      </c>
      <c r="R1028" t="n">
        <v>0</v>
      </c>
      <c r="S1028" t="n">
        <v>0</v>
      </c>
      <c r="T1028" t="n">
        <v>0</v>
      </c>
      <c r="U1028" t="n">
        <v>0</v>
      </c>
      <c r="V1028" t="n">
        <v>0</v>
      </c>
      <c r="W1028" t="n">
        <v>0</v>
      </c>
      <c r="X1028" t="n">
        <v>0</v>
      </c>
      <c r="Y1028" t="n">
        <v>0</v>
      </c>
      <c r="Z1028" t="n">
        <v>0</v>
      </c>
      <c r="AA1028" t="n">
        <v>0</v>
      </c>
      <c r="AB1028" t="n">
        <v>1</v>
      </c>
      <c r="AC1028" t="n">
        <v>0</v>
      </c>
      <c r="AD1028" t="n">
        <v>0</v>
      </c>
      <c r="AE1028" t="n">
        <v>0</v>
      </c>
      <c r="AF1028" t="n">
        <v>0</v>
      </c>
      <c r="AG1028" t="n">
        <v>0</v>
      </c>
      <c r="AH1028" t="n">
        <v>0</v>
      </c>
      <c r="AI1028" t="n">
        <v>0</v>
      </c>
      <c r="AJ1028" t="n">
        <v>1</v>
      </c>
      <c r="AK1028" t="n">
        <v>0</v>
      </c>
      <c r="AL1028" t="n">
        <v>0</v>
      </c>
      <c r="AM1028" t="n">
        <v>0</v>
      </c>
      <c r="AN1028" t="n">
        <v>1</v>
      </c>
      <c r="AO1028" t="n">
        <v>0</v>
      </c>
      <c r="AP1028" t="n">
        <v>0</v>
      </c>
      <c r="AQ1028" t="n">
        <v>0</v>
      </c>
      <c r="AR1028" t="n">
        <v>0</v>
      </c>
      <c r="AS1028" t="n">
        <v>0</v>
      </c>
      <c r="AT1028" t="n">
        <v>1</v>
      </c>
      <c r="AU1028" s="63" t="n">
        <v>5</v>
      </c>
      <c r="AV1028" s="64">
        <f>IFERROR(INDEX($B1028:$AT1028,1,'번호선택_참고표'!$C$55),0)+IFERROR(INDEX($B1028:$AT1028,1,'번호선택_참고표'!$D$55),0)+IFERROR(INDEX($B1028:$AT1028,1,'번호선택_참고표'!$E$55),0)+IFERROR(INDEX($B1028:$AT1028,1,'번호선택_참고표'!$F$55),0)+IFERROR(INDEX($B1028:$AT1028,1,'번호선택_참고표'!$G$55),0)+IFERROR(INDEX($B1028:$AT1028,1,'번호선택_참고표'!$H$55),0)</f>
        <v/>
      </c>
      <c r="AW1028" s="64">
        <f>IF(OR('번호선택_참고표'!$C$55=$AU1028,'번호선택_참고표'!$D$55=$AU1028,'번호선택_참고표'!$E$55=$AU1028,'번호선택_참고표'!$F$55=$AU1028,'번호선택_참고표'!$G$55=$AU1028,'번호선택_참고표'!$H$55=$AU1028),1,0)</f>
        <v/>
      </c>
      <c r="AX1028" s="64">
        <f>IF(AV1028=6,6,IF(AND(AV1028=5,AW1028=1),5,IF(AND(AV1028=5,AW1028=0),4,IF(AV1028=4,3,IF(AV1028=3,2,0)))))</f>
        <v/>
      </c>
      <c r="AY1028" s="64">
        <f>IF(AV1028=6,"1등",IF(AND(AV1028=5,AW1028=1),"2등",IF(AND(AV1028=5,AW1028=0),"3등",IF(AV1028=4,"4등",IF(AV1028=3,"5등","-")))))</f>
        <v/>
      </c>
      <c r="AZ1028" s="64">
        <f>AV1028*10000+AW1028*1000+ROW()</f>
        <v/>
      </c>
      <c r="BB1028" s="63" t="inlineStr">
        <is>
          <t>14 16 27 35 39 45</t>
        </is>
      </c>
    </row>
    <row r="1029">
      <c r="A1029" s="64" t="n">
        <v>1028</v>
      </c>
      <c r="B1029" t="n">
        <v>0</v>
      </c>
      <c r="C1029" t="n">
        <v>0</v>
      </c>
      <c r="D1029" t="n">
        <v>0</v>
      </c>
      <c r="E1029" t="n">
        <v>0</v>
      </c>
      <c r="F1029" t="n">
        <v>1</v>
      </c>
      <c r="G1029" t="n">
        <v>0</v>
      </c>
      <c r="H1029" t="n">
        <v>1</v>
      </c>
      <c r="I1029" t="n">
        <v>0</v>
      </c>
      <c r="J1029" t="n">
        <v>0</v>
      </c>
      <c r="K1029" t="n">
        <v>0</v>
      </c>
      <c r="L1029" t="n">
        <v>0</v>
      </c>
      <c r="M1029" t="n">
        <v>1</v>
      </c>
      <c r="N1029" t="n">
        <v>1</v>
      </c>
      <c r="O1029" t="n">
        <v>0</v>
      </c>
      <c r="P1029" t="n">
        <v>0</v>
      </c>
      <c r="Q1029" t="n">
        <v>0</v>
      </c>
      <c r="R1029" t="n">
        <v>0</v>
      </c>
      <c r="S1029" t="n">
        <v>1</v>
      </c>
      <c r="T1029" t="n">
        <v>0</v>
      </c>
      <c r="U1029" t="n">
        <v>0</v>
      </c>
      <c r="V1029" t="n">
        <v>0</v>
      </c>
      <c r="W1029" t="n">
        <v>0</v>
      </c>
      <c r="X1029" t="n">
        <v>0</v>
      </c>
      <c r="Y1029" t="n">
        <v>0</v>
      </c>
      <c r="Z1029" t="n">
        <v>0</v>
      </c>
      <c r="AA1029" t="n">
        <v>0</v>
      </c>
      <c r="AB1029" t="n">
        <v>0</v>
      </c>
      <c r="AC1029" t="n">
        <v>0</v>
      </c>
      <c r="AD1029" t="n">
        <v>0</v>
      </c>
      <c r="AE1029" t="n">
        <v>0</v>
      </c>
      <c r="AF1029" t="n">
        <v>0</v>
      </c>
      <c r="AG1029" t="n">
        <v>0</v>
      </c>
      <c r="AH1029" t="n">
        <v>0</v>
      </c>
      <c r="AI1029" t="n">
        <v>0</v>
      </c>
      <c r="AJ1029" t="n">
        <v>1</v>
      </c>
      <c r="AK1029" t="n">
        <v>0</v>
      </c>
      <c r="AL1029" t="n">
        <v>0</v>
      </c>
      <c r="AM1029" t="n">
        <v>0</v>
      </c>
      <c r="AN1029" t="n">
        <v>0</v>
      </c>
      <c r="AO1029" t="n">
        <v>0</v>
      </c>
      <c r="AP1029" t="n">
        <v>0</v>
      </c>
      <c r="AQ1029" t="n">
        <v>0</v>
      </c>
      <c r="AR1029" t="n">
        <v>0</v>
      </c>
      <c r="AS1029" t="n">
        <v>0</v>
      </c>
      <c r="AT1029" t="n">
        <v>0</v>
      </c>
      <c r="AU1029" s="63" t="n">
        <v>23</v>
      </c>
      <c r="AV1029" s="64">
        <f>IFERROR(INDEX($B1029:$AT1029,1,'번호선택_참고표'!$C$55),0)+IFERROR(INDEX($B1029:$AT1029,1,'번호선택_참고표'!$D$55),0)+IFERROR(INDEX($B1029:$AT1029,1,'번호선택_참고표'!$E$55),0)+IFERROR(INDEX($B1029:$AT1029,1,'번호선택_참고표'!$F$55),0)+IFERROR(INDEX($B1029:$AT1029,1,'번호선택_참고표'!$G$55),0)+IFERROR(INDEX($B1029:$AT1029,1,'번호선택_참고표'!$H$55),0)</f>
        <v/>
      </c>
      <c r="AW1029" s="64">
        <f>IF(OR('번호선택_참고표'!$C$55=$AU1029,'번호선택_참고표'!$D$55=$AU1029,'번호선택_참고표'!$E$55=$AU1029,'번호선택_참고표'!$F$55=$AU1029,'번호선택_참고표'!$G$55=$AU1029,'번호선택_참고표'!$H$55=$AU1029),1,0)</f>
        <v/>
      </c>
      <c r="AX1029" s="64">
        <f>IF(AV1029=6,6,IF(AND(AV1029=5,AW1029=1),5,IF(AND(AV1029=5,AW1029=0),4,IF(AV1029=4,3,IF(AV1029=3,2,0)))))</f>
        <v/>
      </c>
      <c r="AY1029" s="64">
        <f>IF(AV1029=6,"1등",IF(AND(AV1029=5,AW1029=1),"2등",IF(AND(AV1029=5,AW1029=0),"3등",IF(AV1029=4,"4등",IF(AV1029=3,"5등","-")))))</f>
        <v/>
      </c>
      <c r="AZ1029" s="64">
        <f>AV1029*10000+AW1029*1000+ROW()</f>
        <v/>
      </c>
      <c r="BB1029" s="63" t="inlineStr">
        <is>
          <t>5 7 12 13 18 35</t>
        </is>
      </c>
    </row>
    <row r="1030">
      <c r="A1030" s="64" t="n">
        <v>1029</v>
      </c>
      <c r="B1030" t="n">
        <v>0</v>
      </c>
      <c r="C1030" t="n">
        <v>0</v>
      </c>
      <c r="D1030" t="n">
        <v>0</v>
      </c>
      <c r="E1030" t="n">
        <v>0</v>
      </c>
      <c r="F1030" t="n">
        <v>0</v>
      </c>
      <c r="G1030" t="n">
        <v>0</v>
      </c>
      <c r="H1030" t="n">
        <v>0</v>
      </c>
      <c r="I1030" t="n">
        <v>0</v>
      </c>
      <c r="J1030" t="n">
        <v>0</v>
      </c>
      <c r="K1030" t="n">
        <v>0</v>
      </c>
      <c r="L1030" t="n">
        <v>0</v>
      </c>
      <c r="M1030" t="n">
        <v>1</v>
      </c>
      <c r="N1030" t="n">
        <v>0</v>
      </c>
      <c r="O1030" t="n">
        <v>0</v>
      </c>
      <c r="P1030" t="n">
        <v>0</v>
      </c>
      <c r="Q1030" t="n">
        <v>0</v>
      </c>
      <c r="R1030" t="n">
        <v>0</v>
      </c>
      <c r="S1030" t="n">
        <v>0</v>
      </c>
      <c r="T1030" t="n">
        <v>0</v>
      </c>
      <c r="U1030" t="n">
        <v>0</v>
      </c>
      <c r="V1030" t="n">
        <v>0</v>
      </c>
      <c r="W1030" t="n">
        <v>0</v>
      </c>
      <c r="X1030" t="n">
        <v>0</v>
      </c>
      <c r="Y1030" t="n">
        <v>0</v>
      </c>
      <c r="Z1030" t="n">
        <v>0</v>
      </c>
      <c r="AA1030" t="n">
        <v>0</v>
      </c>
      <c r="AB1030" t="n">
        <v>0</v>
      </c>
      <c r="AC1030" t="n">
        <v>0</v>
      </c>
      <c r="AD1030" t="n">
        <v>0</v>
      </c>
      <c r="AE1030" t="n">
        <v>1</v>
      </c>
      <c r="AF1030" t="n">
        <v>0</v>
      </c>
      <c r="AG1030" t="n">
        <v>1</v>
      </c>
      <c r="AH1030" t="n">
        <v>0</v>
      </c>
      <c r="AI1030" t="n">
        <v>0</v>
      </c>
      <c r="AJ1030" t="n">
        <v>0</v>
      </c>
      <c r="AK1030" t="n">
        <v>0</v>
      </c>
      <c r="AL1030" t="n">
        <v>1</v>
      </c>
      <c r="AM1030" t="n">
        <v>0</v>
      </c>
      <c r="AN1030" t="n">
        <v>1</v>
      </c>
      <c r="AO1030" t="n">
        <v>0</v>
      </c>
      <c r="AP1030" t="n">
        <v>1</v>
      </c>
      <c r="AQ1030" t="n">
        <v>0</v>
      </c>
      <c r="AR1030" t="n">
        <v>0</v>
      </c>
      <c r="AS1030" t="n">
        <v>0</v>
      </c>
      <c r="AT1030" t="n">
        <v>0</v>
      </c>
      <c r="AU1030" s="63" t="n">
        <v>24</v>
      </c>
      <c r="AV1030" s="64">
        <f>IFERROR(INDEX($B1030:$AT1030,1,'번호선택_참고표'!$C$55),0)+IFERROR(INDEX($B1030:$AT1030,1,'번호선택_참고표'!$D$55),0)+IFERROR(INDEX($B1030:$AT1030,1,'번호선택_참고표'!$E$55),0)+IFERROR(INDEX($B1030:$AT1030,1,'번호선택_참고표'!$F$55),0)+IFERROR(INDEX($B1030:$AT1030,1,'번호선택_참고표'!$G$55),0)+IFERROR(INDEX($B1030:$AT1030,1,'번호선택_참고표'!$H$55),0)</f>
        <v/>
      </c>
      <c r="AW1030" s="64">
        <f>IF(OR('번호선택_참고표'!$C$55=$AU1030,'번호선택_참고표'!$D$55=$AU1030,'번호선택_참고표'!$E$55=$AU1030,'번호선택_참고표'!$F$55=$AU1030,'번호선택_참고표'!$G$55=$AU1030,'번호선택_참고표'!$H$55=$AU1030),1,0)</f>
        <v/>
      </c>
      <c r="AX1030" s="64">
        <f>IF(AV1030=6,6,IF(AND(AV1030=5,AW1030=1),5,IF(AND(AV1030=5,AW1030=0),4,IF(AV1030=4,3,IF(AV1030=3,2,0)))))</f>
        <v/>
      </c>
      <c r="AY1030" s="64">
        <f>IF(AV1030=6,"1등",IF(AND(AV1030=5,AW1030=1),"2등",IF(AND(AV1030=5,AW1030=0),"3등",IF(AV1030=4,"4등",IF(AV1030=3,"5등","-")))))</f>
        <v/>
      </c>
      <c r="AZ1030" s="64">
        <f>AV1030*10000+AW1030*1000+ROW()</f>
        <v/>
      </c>
      <c r="BB1030" s="63" t="inlineStr">
        <is>
          <t>12 30 32 37 39 41</t>
        </is>
      </c>
    </row>
    <row r="1031">
      <c r="A1031" s="64" t="n">
        <v>1030</v>
      </c>
      <c r="B1031" t="n">
        <v>0</v>
      </c>
      <c r="C1031" t="n">
        <v>1</v>
      </c>
      <c r="D1031" t="n">
        <v>0</v>
      </c>
      <c r="E1031" t="n">
        <v>0</v>
      </c>
      <c r="F1031" t="n">
        <v>1</v>
      </c>
      <c r="G1031" t="n">
        <v>0</v>
      </c>
      <c r="H1031" t="n">
        <v>0</v>
      </c>
      <c r="I1031" t="n">
        <v>0</v>
      </c>
      <c r="J1031" t="n">
        <v>0</v>
      </c>
      <c r="K1031" t="n">
        <v>0</v>
      </c>
      <c r="L1031" t="n">
        <v>1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1</v>
      </c>
      <c r="S1031" t="n">
        <v>0</v>
      </c>
      <c r="T1031" t="n">
        <v>0</v>
      </c>
      <c r="U1031" t="n">
        <v>0</v>
      </c>
      <c r="V1031" t="n">
        <v>0</v>
      </c>
      <c r="W1031" t="n">
        <v>0</v>
      </c>
      <c r="X1031" t="n">
        <v>0</v>
      </c>
      <c r="Y1031" t="n">
        <v>1</v>
      </c>
      <c r="Z1031" t="n">
        <v>0</v>
      </c>
      <c r="AA1031" t="n">
        <v>0</v>
      </c>
      <c r="AB1031" t="n">
        <v>0</v>
      </c>
      <c r="AC1031" t="n">
        <v>0</v>
      </c>
      <c r="AD1031" t="n">
        <v>1</v>
      </c>
      <c r="AE1031" t="n">
        <v>0</v>
      </c>
      <c r="AF1031" t="n">
        <v>0</v>
      </c>
      <c r="AG1031" t="n">
        <v>0</v>
      </c>
      <c r="AH1031" t="n">
        <v>0</v>
      </c>
      <c r="AI1031" t="n">
        <v>0</v>
      </c>
      <c r="AJ1031" t="n">
        <v>0</v>
      </c>
      <c r="AK1031" t="n">
        <v>0</v>
      </c>
      <c r="AL1031" t="n">
        <v>0</v>
      </c>
      <c r="AM1031" t="n">
        <v>0</v>
      </c>
      <c r="AN1031" t="n">
        <v>0</v>
      </c>
      <c r="AO1031" t="n">
        <v>0</v>
      </c>
      <c r="AP1031" t="n">
        <v>0</v>
      </c>
      <c r="AQ1031" t="n">
        <v>0</v>
      </c>
      <c r="AR1031" t="n">
        <v>0</v>
      </c>
      <c r="AS1031" t="n">
        <v>0</v>
      </c>
      <c r="AT1031" t="n">
        <v>0</v>
      </c>
      <c r="AU1031" s="63" t="n">
        <v>9</v>
      </c>
      <c r="AV1031" s="64">
        <f>IFERROR(INDEX($B1031:$AT1031,1,'번호선택_참고표'!$C$55),0)+IFERROR(INDEX($B1031:$AT1031,1,'번호선택_참고표'!$D$55),0)+IFERROR(INDEX($B1031:$AT1031,1,'번호선택_참고표'!$E$55),0)+IFERROR(INDEX($B1031:$AT1031,1,'번호선택_참고표'!$F$55),0)+IFERROR(INDEX($B1031:$AT1031,1,'번호선택_참고표'!$G$55),0)+IFERROR(INDEX($B1031:$AT1031,1,'번호선택_참고표'!$H$55),0)</f>
        <v/>
      </c>
      <c r="AW1031" s="64">
        <f>IF(OR('번호선택_참고표'!$C$55=$AU1031,'번호선택_참고표'!$D$55=$AU1031,'번호선택_참고표'!$E$55=$AU1031,'번호선택_참고표'!$F$55=$AU1031,'번호선택_참고표'!$G$55=$AU1031,'번호선택_참고표'!$H$55=$AU1031),1,0)</f>
        <v/>
      </c>
      <c r="AX1031" s="64">
        <f>IF(AV1031=6,6,IF(AND(AV1031=5,AW1031=1),5,IF(AND(AV1031=5,AW1031=0),4,IF(AV1031=4,3,IF(AV1031=3,2,0)))))</f>
        <v/>
      </c>
      <c r="AY1031" s="64">
        <f>IF(AV1031=6,"1등",IF(AND(AV1031=5,AW1031=1),"2등",IF(AND(AV1031=5,AW1031=0),"3등",IF(AV1031=4,"4등",IF(AV1031=3,"5등","-")))))</f>
        <v/>
      </c>
      <c r="AZ1031" s="64">
        <f>AV1031*10000+AW1031*1000+ROW()</f>
        <v/>
      </c>
      <c r="BB1031" s="63" t="inlineStr">
        <is>
          <t>2 5 11 17 24 29</t>
        </is>
      </c>
    </row>
    <row r="1032">
      <c r="A1032" s="64" t="n">
        <v>1031</v>
      </c>
      <c r="B1032" t="n">
        <v>0</v>
      </c>
      <c r="C1032" t="n">
        <v>0</v>
      </c>
      <c r="D1032" t="n">
        <v>0</v>
      </c>
      <c r="E1032" t="n">
        <v>0</v>
      </c>
      <c r="F1032" t="n">
        <v>0</v>
      </c>
      <c r="G1032" t="n">
        <v>1</v>
      </c>
      <c r="H1032" t="n">
        <v>1</v>
      </c>
      <c r="I1032" t="n">
        <v>0</v>
      </c>
      <c r="J1032" t="n">
        <v>0</v>
      </c>
      <c r="K1032" t="n">
        <v>0</v>
      </c>
      <c r="L1032" t="n">
        <v>0</v>
      </c>
      <c r="M1032" t="n">
        <v>0</v>
      </c>
      <c r="N1032" t="n">
        <v>0</v>
      </c>
      <c r="O1032" t="n">
        <v>0</v>
      </c>
      <c r="P1032" t="n">
        <v>0</v>
      </c>
      <c r="Q1032" t="n">
        <v>0</v>
      </c>
      <c r="R1032" t="n">
        <v>0</v>
      </c>
      <c r="S1032" t="n">
        <v>0</v>
      </c>
      <c r="T1032" t="n">
        <v>0</v>
      </c>
      <c r="U1032" t="n">
        <v>0</v>
      </c>
      <c r="V1032" t="n">
        <v>0</v>
      </c>
      <c r="W1032" t="n">
        <v>1</v>
      </c>
      <c r="X1032" t="n">
        <v>0</v>
      </c>
      <c r="Y1032" t="n">
        <v>0</v>
      </c>
      <c r="Z1032" t="n">
        <v>0</v>
      </c>
      <c r="AA1032" t="n">
        <v>0</v>
      </c>
      <c r="AB1032" t="n">
        <v>0</v>
      </c>
      <c r="AC1032" t="n">
        <v>0</v>
      </c>
      <c r="AD1032" t="n">
        <v>0</v>
      </c>
      <c r="AE1032" t="n">
        <v>0</v>
      </c>
      <c r="AF1032" t="n">
        <v>0</v>
      </c>
      <c r="AG1032" t="n">
        <v>1</v>
      </c>
      <c r="AH1032" t="n">
        <v>0</v>
      </c>
      <c r="AI1032" t="n">
        <v>0</v>
      </c>
      <c r="AJ1032" t="n">
        <v>1</v>
      </c>
      <c r="AK1032" t="n">
        <v>1</v>
      </c>
      <c r="AL1032" t="n">
        <v>0</v>
      </c>
      <c r="AM1032" t="n">
        <v>0</v>
      </c>
      <c r="AN1032" t="n">
        <v>0</v>
      </c>
      <c r="AO1032" t="n">
        <v>0</v>
      </c>
      <c r="AP1032" t="n">
        <v>0</v>
      </c>
      <c r="AQ1032" t="n">
        <v>0</v>
      </c>
      <c r="AR1032" t="n">
        <v>0</v>
      </c>
      <c r="AS1032" t="n">
        <v>0</v>
      </c>
      <c r="AT1032" t="n">
        <v>0</v>
      </c>
      <c r="AU1032" s="63" t="n">
        <v>19</v>
      </c>
      <c r="AV1032" s="64">
        <f>IFERROR(INDEX($B1032:$AT1032,1,'번호선택_참고표'!$C$55),0)+IFERROR(INDEX($B1032:$AT1032,1,'번호선택_참고표'!$D$55),0)+IFERROR(INDEX($B1032:$AT1032,1,'번호선택_참고표'!$E$55),0)+IFERROR(INDEX($B1032:$AT1032,1,'번호선택_참고표'!$F$55),0)+IFERROR(INDEX($B1032:$AT1032,1,'번호선택_참고표'!$G$55),0)+IFERROR(INDEX($B1032:$AT1032,1,'번호선택_참고표'!$H$55),0)</f>
        <v/>
      </c>
      <c r="AW1032" s="64">
        <f>IF(OR('번호선택_참고표'!$C$55=$AU1032,'번호선택_참고표'!$D$55=$AU1032,'번호선택_참고표'!$E$55=$AU1032,'번호선택_참고표'!$F$55=$AU1032,'번호선택_참고표'!$G$55=$AU1032,'번호선택_참고표'!$H$55=$AU1032),1,0)</f>
        <v/>
      </c>
      <c r="AX1032" s="64">
        <f>IF(AV1032=6,6,IF(AND(AV1032=5,AW1032=1),5,IF(AND(AV1032=5,AW1032=0),4,IF(AV1032=4,3,IF(AV1032=3,2,0)))))</f>
        <v/>
      </c>
      <c r="AY1032" s="64">
        <f>IF(AV1032=6,"1등",IF(AND(AV1032=5,AW1032=1),"2등",IF(AND(AV1032=5,AW1032=0),"3등",IF(AV1032=4,"4등",IF(AV1032=3,"5등","-")))))</f>
        <v/>
      </c>
      <c r="AZ1032" s="64">
        <f>AV1032*10000+AW1032*1000+ROW()</f>
        <v/>
      </c>
      <c r="BB1032" s="63" t="inlineStr">
        <is>
          <t>6 7 22 32 35 36</t>
        </is>
      </c>
    </row>
    <row r="1033">
      <c r="A1033" s="64" t="n">
        <v>1032</v>
      </c>
      <c r="B1033" t="n">
        <v>1</v>
      </c>
      <c r="C1033" t="n">
        <v>0</v>
      </c>
      <c r="D1033" t="n">
        <v>0</v>
      </c>
      <c r="E1033" t="n">
        <v>0</v>
      </c>
      <c r="F1033" t="n">
        <v>0</v>
      </c>
      <c r="G1033" t="n">
        <v>1</v>
      </c>
      <c r="H1033" t="n">
        <v>0</v>
      </c>
      <c r="I1033" t="n">
        <v>0</v>
      </c>
      <c r="J1033" t="n">
        <v>0</v>
      </c>
      <c r="K1033" t="n">
        <v>0</v>
      </c>
      <c r="L1033" t="n">
        <v>0</v>
      </c>
      <c r="M1033" t="n">
        <v>1</v>
      </c>
      <c r="N1033" t="n">
        <v>0</v>
      </c>
      <c r="O1033" t="n">
        <v>0</v>
      </c>
      <c r="P1033" t="n">
        <v>0</v>
      </c>
      <c r="Q1033" t="n">
        <v>0</v>
      </c>
      <c r="R1033" t="n">
        <v>0</v>
      </c>
      <c r="S1033" t="n">
        <v>0</v>
      </c>
      <c r="T1033" t="n">
        <v>1</v>
      </c>
      <c r="U1033" t="n">
        <v>0</v>
      </c>
      <c r="V1033" t="n">
        <v>0</v>
      </c>
      <c r="W1033" t="n">
        <v>0</v>
      </c>
      <c r="X1033" t="n">
        <v>0</v>
      </c>
      <c r="Y1033" t="n">
        <v>0</v>
      </c>
      <c r="Z1033" t="n">
        <v>0</v>
      </c>
      <c r="AA1033" t="n">
        <v>0</v>
      </c>
      <c r="AB1033" t="n">
        <v>0</v>
      </c>
      <c r="AC1033" t="n">
        <v>0</v>
      </c>
      <c r="AD1033" t="n">
        <v>0</v>
      </c>
      <c r="AE1033" t="n">
        <v>0</v>
      </c>
      <c r="AF1033" t="n">
        <v>0</v>
      </c>
      <c r="AG1033" t="n">
        <v>0</v>
      </c>
      <c r="AH1033" t="n">
        <v>0</v>
      </c>
      <c r="AI1033" t="n">
        <v>0</v>
      </c>
      <c r="AJ1033" t="n">
        <v>0</v>
      </c>
      <c r="AK1033" t="n">
        <v>1</v>
      </c>
      <c r="AL1033" t="n">
        <v>0</v>
      </c>
      <c r="AM1033" t="n">
        <v>0</v>
      </c>
      <c r="AN1033" t="n">
        <v>0</v>
      </c>
      <c r="AO1033" t="n">
        <v>0</v>
      </c>
      <c r="AP1033" t="n">
        <v>0</v>
      </c>
      <c r="AQ1033" t="n">
        <v>1</v>
      </c>
      <c r="AR1033" t="n">
        <v>0</v>
      </c>
      <c r="AS1033" t="n">
        <v>0</v>
      </c>
      <c r="AT1033" t="n">
        <v>0</v>
      </c>
      <c r="AU1033" s="63" t="n">
        <v>28</v>
      </c>
      <c r="AV1033" s="64">
        <f>IFERROR(INDEX($B1033:$AT1033,1,'번호선택_참고표'!$C$55),0)+IFERROR(INDEX($B1033:$AT1033,1,'번호선택_참고표'!$D$55),0)+IFERROR(INDEX($B1033:$AT1033,1,'번호선택_참고표'!$E$55),0)+IFERROR(INDEX($B1033:$AT1033,1,'번호선택_참고표'!$F$55),0)+IFERROR(INDEX($B1033:$AT1033,1,'번호선택_참고표'!$G$55),0)+IFERROR(INDEX($B1033:$AT1033,1,'번호선택_참고표'!$H$55),0)</f>
        <v/>
      </c>
      <c r="AW1033" s="64">
        <f>IF(OR('번호선택_참고표'!$C$55=$AU1033,'번호선택_참고표'!$D$55=$AU1033,'번호선택_참고표'!$E$55=$AU1033,'번호선택_참고표'!$F$55=$AU1033,'번호선택_참고표'!$G$55=$AU1033,'번호선택_참고표'!$H$55=$AU1033),1,0)</f>
        <v/>
      </c>
      <c r="AX1033" s="64">
        <f>IF(AV1033=6,6,IF(AND(AV1033=5,AW1033=1),5,IF(AND(AV1033=5,AW1033=0),4,IF(AV1033=4,3,IF(AV1033=3,2,0)))))</f>
        <v/>
      </c>
      <c r="AY1033" s="64">
        <f>IF(AV1033=6,"1등",IF(AND(AV1033=5,AW1033=1),"2등",IF(AND(AV1033=5,AW1033=0),"3등",IF(AV1033=4,"4등",IF(AV1033=3,"5등","-")))))</f>
        <v/>
      </c>
      <c r="AZ1033" s="64">
        <f>AV1033*10000+AW1033*1000+ROW()</f>
        <v/>
      </c>
      <c r="BB1033" s="63" t="inlineStr">
        <is>
          <t>1 6 12 19 36 42</t>
        </is>
      </c>
    </row>
    <row r="1034">
      <c r="A1034" s="64" t="n">
        <v>1033</v>
      </c>
      <c r="B1034" t="n">
        <v>0</v>
      </c>
      <c r="C1034" t="n">
        <v>0</v>
      </c>
      <c r="D1034" t="n">
        <v>1</v>
      </c>
      <c r="E1034" t="n">
        <v>0</v>
      </c>
      <c r="F1034" t="n">
        <v>0</v>
      </c>
      <c r="G1034" t="n">
        <v>0</v>
      </c>
      <c r="H1034" t="n">
        <v>0</v>
      </c>
      <c r="I1034" t="n">
        <v>0</v>
      </c>
      <c r="J1034" t="n">
        <v>0</v>
      </c>
      <c r="K1034" t="n">
        <v>0</v>
      </c>
      <c r="L1034" t="n">
        <v>1</v>
      </c>
      <c r="M1034" t="n">
        <v>0</v>
      </c>
      <c r="N1034" t="n">
        <v>0</v>
      </c>
      <c r="O1034" t="n">
        <v>0</v>
      </c>
      <c r="P1034" t="n">
        <v>1</v>
      </c>
      <c r="Q1034" t="n">
        <v>0</v>
      </c>
      <c r="R1034" t="n">
        <v>0</v>
      </c>
      <c r="S1034" t="n">
        <v>0</v>
      </c>
      <c r="T1034" t="n">
        <v>0</v>
      </c>
      <c r="U1034" t="n">
        <v>1</v>
      </c>
      <c r="V1034" t="n">
        <v>0</v>
      </c>
      <c r="W1034" t="n">
        <v>0</v>
      </c>
      <c r="X1034" t="n">
        <v>0</v>
      </c>
      <c r="Y1034" t="n">
        <v>0</v>
      </c>
      <c r="Z1034" t="n">
        <v>0</v>
      </c>
      <c r="AA1034" t="n">
        <v>0</v>
      </c>
      <c r="AB1034" t="n">
        <v>0</v>
      </c>
      <c r="AC1034" t="n">
        <v>0</v>
      </c>
      <c r="AD1034" t="n">
        <v>0</v>
      </c>
      <c r="AE1034" t="n">
        <v>0</v>
      </c>
      <c r="AF1034" t="n">
        <v>0</v>
      </c>
      <c r="AG1034" t="n">
        <v>0</v>
      </c>
      <c r="AH1034" t="n">
        <v>0</v>
      </c>
      <c r="AI1034" t="n">
        <v>0</v>
      </c>
      <c r="AJ1034" t="n">
        <v>1</v>
      </c>
      <c r="AK1034" t="n">
        <v>0</v>
      </c>
      <c r="AL1034" t="n">
        <v>0</v>
      </c>
      <c r="AM1034" t="n">
        <v>0</v>
      </c>
      <c r="AN1034" t="n">
        <v>0</v>
      </c>
      <c r="AO1034" t="n">
        <v>0</v>
      </c>
      <c r="AP1034" t="n">
        <v>0</v>
      </c>
      <c r="AQ1034" t="n">
        <v>0</v>
      </c>
      <c r="AR1034" t="n">
        <v>0</v>
      </c>
      <c r="AS1034" t="n">
        <v>1</v>
      </c>
      <c r="AT1034" t="n">
        <v>0</v>
      </c>
      <c r="AU1034" s="63" t="n">
        <v>10</v>
      </c>
      <c r="AV1034" s="64">
        <f>IFERROR(INDEX($B1034:$AT1034,1,'번호선택_참고표'!$C$55),0)+IFERROR(INDEX($B1034:$AT1034,1,'번호선택_참고표'!$D$55),0)+IFERROR(INDEX($B1034:$AT1034,1,'번호선택_참고표'!$E$55),0)+IFERROR(INDEX($B1034:$AT1034,1,'번호선택_참고표'!$F$55),0)+IFERROR(INDEX($B1034:$AT1034,1,'번호선택_참고표'!$G$55),0)+IFERROR(INDEX($B1034:$AT1034,1,'번호선택_참고표'!$H$55),0)</f>
        <v/>
      </c>
      <c r="AW1034" s="64">
        <f>IF(OR('번호선택_참고표'!$C$55=$AU1034,'번호선택_참고표'!$D$55=$AU1034,'번호선택_참고표'!$E$55=$AU1034,'번호선택_참고표'!$F$55=$AU1034,'번호선택_참고표'!$G$55=$AU1034,'번호선택_참고표'!$H$55=$AU1034),1,0)</f>
        <v/>
      </c>
      <c r="AX1034" s="64">
        <f>IF(AV1034=6,6,IF(AND(AV1034=5,AW1034=1),5,IF(AND(AV1034=5,AW1034=0),4,IF(AV1034=4,3,IF(AV1034=3,2,0)))))</f>
        <v/>
      </c>
      <c r="AY1034" s="64">
        <f>IF(AV1034=6,"1등",IF(AND(AV1034=5,AW1034=1),"2등",IF(AND(AV1034=5,AW1034=0),"3등",IF(AV1034=4,"4등",IF(AV1034=3,"5등","-")))))</f>
        <v/>
      </c>
      <c r="AZ1034" s="64">
        <f>AV1034*10000+AW1034*1000+ROW()</f>
        <v/>
      </c>
      <c r="BB1034" s="63" t="inlineStr">
        <is>
          <t>3 11 15 20 35 44</t>
        </is>
      </c>
    </row>
    <row r="1035">
      <c r="A1035" s="64" t="n">
        <v>1034</v>
      </c>
      <c r="B1035" t="n">
        <v>0</v>
      </c>
      <c r="C1035" t="n">
        <v>0</v>
      </c>
      <c r="D1035" t="n">
        <v>0</v>
      </c>
      <c r="E1035" t="n">
        <v>0</v>
      </c>
      <c r="F1035" t="n">
        <v>0</v>
      </c>
      <c r="G1035" t="n">
        <v>0</v>
      </c>
      <c r="H1035" t="n">
        <v>0</v>
      </c>
      <c r="I1035" t="n">
        <v>0</v>
      </c>
      <c r="J1035" t="n">
        <v>0</v>
      </c>
      <c r="K1035" t="n">
        <v>0</v>
      </c>
      <c r="L1035" t="n">
        <v>0</v>
      </c>
      <c r="M1035" t="n">
        <v>0</v>
      </c>
      <c r="N1035" t="n">
        <v>0</v>
      </c>
      <c r="O1035" t="n">
        <v>0</v>
      </c>
      <c r="P1035" t="n">
        <v>0</v>
      </c>
      <c r="Q1035" t="n">
        <v>0</v>
      </c>
      <c r="R1035" t="n">
        <v>0</v>
      </c>
      <c r="S1035" t="n">
        <v>0</v>
      </c>
      <c r="T1035" t="n">
        <v>0</v>
      </c>
      <c r="U1035" t="n">
        <v>0</v>
      </c>
      <c r="V1035" t="n">
        <v>0</v>
      </c>
      <c r="W1035" t="n">
        <v>0</v>
      </c>
      <c r="X1035" t="n">
        <v>0</v>
      </c>
      <c r="Y1035" t="n">
        <v>0</v>
      </c>
      <c r="Z1035" t="n">
        <v>0</v>
      </c>
      <c r="AA1035" t="n">
        <v>1</v>
      </c>
      <c r="AB1035" t="n">
        <v>0</v>
      </c>
      <c r="AC1035" t="n">
        <v>0</v>
      </c>
      <c r="AD1035" t="n">
        <v>0</v>
      </c>
      <c r="AE1035" t="n">
        <v>0</v>
      </c>
      <c r="AF1035" t="n">
        <v>1</v>
      </c>
      <c r="AG1035" t="n">
        <v>1</v>
      </c>
      <c r="AH1035" t="n">
        <v>1</v>
      </c>
      <c r="AI1035" t="n">
        <v>0</v>
      </c>
      <c r="AJ1035" t="n">
        <v>0</v>
      </c>
      <c r="AK1035" t="n">
        <v>0</v>
      </c>
      <c r="AL1035" t="n">
        <v>0</v>
      </c>
      <c r="AM1035" t="n">
        <v>1</v>
      </c>
      <c r="AN1035" t="n">
        <v>0</v>
      </c>
      <c r="AO1035" t="n">
        <v>1</v>
      </c>
      <c r="AP1035" t="n">
        <v>0</v>
      </c>
      <c r="AQ1035" t="n">
        <v>0</v>
      </c>
      <c r="AR1035" t="n">
        <v>0</v>
      </c>
      <c r="AS1035" t="n">
        <v>0</v>
      </c>
      <c r="AT1035" t="n">
        <v>0</v>
      </c>
      <c r="AU1035" s="63" t="n">
        <v>11</v>
      </c>
      <c r="AV1035" s="64">
        <f>IFERROR(INDEX($B1035:$AT1035,1,'번호선택_참고표'!$C$55),0)+IFERROR(INDEX($B1035:$AT1035,1,'번호선택_참고표'!$D$55),0)+IFERROR(INDEX($B1035:$AT1035,1,'번호선택_참고표'!$E$55),0)+IFERROR(INDEX($B1035:$AT1035,1,'번호선택_참고표'!$F$55),0)+IFERROR(INDEX($B1035:$AT1035,1,'번호선택_참고표'!$G$55),0)+IFERROR(INDEX($B1035:$AT1035,1,'번호선택_참고표'!$H$55),0)</f>
        <v/>
      </c>
      <c r="AW1035" s="64">
        <f>IF(OR('번호선택_참고표'!$C$55=$AU1035,'번호선택_참고표'!$D$55=$AU1035,'번호선택_참고표'!$E$55=$AU1035,'번호선택_참고표'!$F$55=$AU1035,'번호선택_참고표'!$G$55=$AU1035,'번호선택_참고표'!$H$55=$AU1035),1,0)</f>
        <v/>
      </c>
      <c r="AX1035" s="64">
        <f>IF(AV1035=6,6,IF(AND(AV1035=5,AW1035=1),5,IF(AND(AV1035=5,AW1035=0),4,IF(AV1035=4,3,IF(AV1035=3,2,0)))))</f>
        <v/>
      </c>
      <c r="AY1035" s="64">
        <f>IF(AV1035=6,"1등",IF(AND(AV1035=5,AW1035=1),"2등",IF(AND(AV1035=5,AW1035=0),"3등",IF(AV1035=4,"4등",IF(AV1035=3,"5등","-")))))</f>
        <v/>
      </c>
      <c r="AZ1035" s="64">
        <f>AV1035*10000+AW1035*1000+ROW()</f>
        <v/>
      </c>
      <c r="BB1035" s="63" t="inlineStr">
        <is>
          <t>26 31 32 33 38 40</t>
        </is>
      </c>
    </row>
    <row r="1036">
      <c r="A1036" s="64" t="n">
        <v>1035</v>
      </c>
      <c r="B1036" t="n">
        <v>0</v>
      </c>
      <c r="C1036" t="n">
        <v>0</v>
      </c>
      <c r="D1036" t="n">
        <v>0</v>
      </c>
      <c r="E1036" t="n">
        <v>0</v>
      </c>
      <c r="F1036" t="n">
        <v>0</v>
      </c>
      <c r="G1036" t="n">
        <v>0</v>
      </c>
      <c r="H1036" t="n">
        <v>0</v>
      </c>
      <c r="I1036" t="n">
        <v>0</v>
      </c>
      <c r="J1036" t="n">
        <v>1</v>
      </c>
      <c r="K1036" t="n">
        <v>0</v>
      </c>
      <c r="L1036" t="n">
        <v>0</v>
      </c>
      <c r="M1036" t="n">
        <v>0</v>
      </c>
      <c r="N1036" t="n">
        <v>0</v>
      </c>
      <c r="O1036" t="n">
        <v>1</v>
      </c>
      <c r="P1036" t="n">
        <v>0</v>
      </c>
      <c r="Q1036" t="n">
        <v>0</v>
      </c>
      <c r="R1036" t="n">
        <v>0</v>
      </c>
      <c r="S1036" t="n">
        <v>0</v>
      </c>
      <c r="T1036" t="n">
        <v>0</v>
      </c>
      <c r="U1036" t="n">
        <v>0</v>
      </c>
      <c r="V1036" t="n">
        <v>0</v>
      </c>
      <c r="W1036" t="n">
        <v>0</v>
      </c>
      <c r="X1036" t="n">
        <v>0</v>
      </c>
      <c r="Y1036" t="n">
        <v>0</v>
      </c>
      <c r="Z1036" t="n">
        <v>0</v>
      </c>
      <c r="AA1036" t="n">
        <v>0</v>
      </c>
      <c r="AB1036" t="n">
        <v>0</v>
      </c>
      <c r="AC1036" t="n">
        <v>0</v>
      </c>
      <c r="AD1036" t="n">
        <v>0</v>
      </c>
      <c r="AE1036" t="n">
        <v>0</v>
      </c>
      <c r="AF1036" t="n">
        <v>0</v>
      </c>
      <c r="AG1036" t="n">
        <v>0</v>
      </c>
      <c r="AH1036" t="n">
        <v>0</v>
      </c>
      <c r="AI1036" t="n">
        <v>1</v>
      </c>
      <c r="AJ1036" t="n">
        <v>1</v>
      </c>
      <c r="AK1036" t="n">
        <v>0</v>
      </c>
      <c r="AL1036" t="n">
        <v>0</v>
      </c>
      <c r="AM1036" t="n">
        <v>0</v>
      </c>
      <c r="AN1036" t="n">
        <v>0</v>
      </c>
      <c r="AO1036" t="n">
        <v>0</v>
      </c>
      <c r="AP1036" t="n">
        <v>1</v>
      </c>
      <c r="AQ1036" t="n">
        <v>1</v>
      </c>
      <c r="AR1036" t="n">
        <v>0</v>
      </c>
      <c r="AS1036" t="n">
        <v>0</v>
      </c>
      <c r="AT1036" t="n">
        <v>0</v>
      </c>
      <c r="AU1036" s="63" t="n">
        <v>2</v>
      </c>
      <c r="AV1036" s="64">
        <f>IFERROR(INDEX($B1036:$AT1036,1,'번호선택_참고표'!$C$55),0)+IFERROR(INDEX($B1036:$AT1036,1,'번호선택_참고표'!$D$55),0)+IFERROR(INDEX($B1036:$AT1036,1,'번호선택_참고표'!$E$55),0)+IFERROR(INDEX($B1036:$AT1036,1,'번호선택_참고표'!$F$55),0)+IFERROR(INDEX($B1036:$AT1036,1,'번호선택_참고표'!$G$55),0)+IFERROR(INDEX($B1036:$AT1036,1,'번호선택_참고표'!$H$55),0)</f>
        <v/>
      </c>
      <c r="AW1036" s="64">
        <f>IF(OR('번호선택_참고표'!$C$55=$AU1036,'번호선택_참고표'!$D$55=$AU1036,'번호선택_참고표'!$E$55=$AU1036,'번호선택_참고표'!$F$55=$AU1036,'번호선택_참고표'!$G$55=$AU1036,'번호선택_참고표'!$H$55=$AU1036),1,0)</f>
        <v/>
      </c>
      <c r="AX1036" s="64">
        <f>IF(AV1036=6,6,IF(AND(AV1036=5,AW1036=1),5,IF(AND(AV1036=5,AW1036=0),4,IF(AV1036=4,3,IF(AV1036=3,2,0)))))</f>
        <v/>
      </c>
      <c r="AY1036" s="64">
        <f>IF(AV1036=6,"1등",IF(AND(AV1036=5,AW1036=1),"2등",IF(AND(AV1036=5,AW1036=0),"3등",IF(AV1036=4,"4등",IF(AV1036=3,"5등","-")))))</f>
        <v/>
      </c>
      <c r="AZ1036" s="64">
        <f>AV1036*10000+AW1036*1000+ROW()</f>
        <v/>
      </c>
      <c r="BB1036" s="63" t="inlineStr">
        <is>
          <t>9 14 34 35 41 42</t>
        </is>
      </c>
    </row>
    <row r="1037">
      <c r="A1037" s="64" t="n">
        <v>1036</v>
      </c>
      <c r="B1037" t="n">
        <v>0</v>
      </c>
      <c r="C1037" t="n">
        <v>1</v>
      </c>
      <c r="D1037" t="n">
        <v>0</v>
      </c>
      <c r="E1037" t="n">
        <v>0</v>
      </c>
      <c r="F1037" t="n">
        <v>1</v>
      </c>
      <c r="G1037" t="n">
        <v>0</v>
      </c>
      <c r="H1037" t="n">
        <v>0</v>
      </c>
      <c r="I1037" t="n">
        <v>0</v>
      </c>
      <c r="J1037" t="n">
        <v>0</v>
      </c>
      <c r="K1037" t="n">
        <v>0</v>
      </c>
      <c r="L1037" t="n">
        <v>0</v>
      </c>
      <c r="M1037" t="n">
        <v>0</v>
      </c>
      <c r="N1037" t="n">
        <v>0</v>
      </c>
      <c r="O1037" t="n">
        <v>0</v>
      </c>
      <c r="P1037" t="n">
        <v>0</v>
      </c>
      <c r="Q1037" t="n">
        <v>0</v>
      </c>
      <c r="R1037" t="n">
        <v>0</v>
      </c>
      <c r="S1037" t="n">
        <v>0</v>
      </c>
      <c r="T1037" t="n">
        <v>0</v>
      </c>
      <c r="U1037" t="n">
        <v>0</v>
      </c>
      <c r="V1037" t="n">
        <v>0</v>
      </c>
      <c r="W1037" t="n">
        <v>1</v>
      </c>
      <c r="X1037" t="n">
        <v>0</v>
      </c>
      <c r="Y1037" t="n">
        <v>0</v>
      </c>
      <c r="Z1037" t="n">
        <v>0</v>
      </c>
      <c r="AA1037" t="n">
        <v>0</v>
      </c>
      <c r="AB1037" t="n">
        <v>0</v>
      </c>
      <c r="AC1037" t="n">
        <v>0</v>
      </c>
      <c r="AD1037" t="n">
        <v>0</v>
      </c>
      <c r="AE1037" t="n">
        <v>0</v>
      </c>
      <c r="AF1037" t="n">
        <v>0</v>
      </c>
      <c r="AG1037" t="n">
        <v>1</v>
      </c>
      <c r="AH1037" t="n">
        <v>0</v>
      </c>
      <c r="AI1037" t="n">
        <v>1</v>
      </c>
      <c r="AJ1037" t="n">
        <v>0</v>
      </c>
      <c r="AK1037" t="n">
        <v>0</v>
      </c>
      <c r="AL1037" t="n">
        <v>0</v>
      </c>
      <c r="AM1037" t="n">
        <v>0</v>
      </c>
      <c r="AN1037" t="n">
        <v>0</v>
      </c>
      <c r="AO1037" t="n">
        <v>0</v>
      </c>
      <c r="AP1037" t="n">
        <v>0</v>
      </c>
      <c r="AQ1037" t="n">
        <v>0</v>
      </c>
      <c r="AR1037" t="n">
        <v>0</v>
      </c>
      <c r="AS1037" t="n">
        <v>0</v>
      </c>
      <c r="AT1037" t="n">
        <v>1</v>
      </c>
      <c r="AU1037" s="63" t="n">
        <v>39</v>
      </c>
      <c r="AV1037" s="64">
        <f>IFERROR(INDEX($B1037:$AT1037,1,'번호선택_참고표'!$C$55),0)+IFERROR(INDEX($B1037:$AT1037,1,'번호선택_참고표'!$D$55),0)+IFERROR(INDEX($B1037:$AT1037,1,'번호선택_참고표'!$E$55),0)+IFERROR(INDEX($B1037:$AT1037,1,'번호선택_참고표'!$F$55),0)+IFERROR(INDEX($B1037:$AT1037,1,'번호선택_참고표'!$G$55),0)+IFERROR(INDEX($B1037:$AT1037,1,'번호선택_참고표'!$H$55),0)</f>
        <v/>
      </c>
      <c r="AW1037" s="64">
        <f>IF(OR('번호선택_참고표'!$C$55=$AU1037,'번호선택_참고표'!$D$55=$AU1037,'번호선택_참고표'!$E$55=$AU1037,'번호선택_참고표'!$F$55=$AU1037,'번호선택_참고표'!$G$55=$AU1037,'번호선택_참고표'!$H$55=$AU1037),1,0)</f>
        <v/>
      </c>
      <c r="AX1037" s="64">
        <f>IF(AV1037=6,6,IF(AND(AV1037=5,AW1037=1),5,IF(AND(AV1037=5,AW1037=0),4,IF(AV1037=4,3,IF(AV1037=3,2,0)))))</f>
        <v/>
      </c>
      <c r="AY1037" s="64">
        <f>IF(AV1037=6,"1등",IF(AND(AV1037=5,AW1037=1),"2등",IF(AND(AV1037=5,AW1037=0),"3등",IF(AV1037=4,"4등",IF(AV1037=3,"5등","-")))))</f>
        <v/>
      </c>
      <c r="AZ1037" s="64">
        <f>AV1037*10000+AW1037*1000+ROW()</f>
        <v/>
      </c>
      <c r="BB1037" s="63" t="inlineStr">
        <is>
          <t>2 5 22 32 34 45</t>
        </is>
      </c>
    </row>
    <row r="1038">
      <c r="A1038" s="64" t="n">
        <v>1037</v>
      </c>
      <c r="B1038" t="n">
        <v>0</v>
      </c>
      <c r="C1038" t="n">
        <v>1</v>
      </c>
      <c r="D1038" t="n">
        <v>0</v>
      </c>
      <c r="E1038" t="n">
        <v>0</v>
      </c>
      <c r="F1038" t="n">
        <v>0</v>
      </c>
      <c r="G1038" t="n">
        <v>0</v>
      </c>
      <c r="H1038" t="n">
        <v>0</v>
      </c>
      <c r="I1038" t="n">
        <v>0</v>
      </c>
      <c r="J1038" t="n">
        <v>0</v>
      </c>
      <c r="K1038" t="n">
        <v>0</v>
      </c>
      <c r="L1038" t="n">
        <v>0</v>
      </c>
      <c r="M1038" t="n">
        <v>0</v>
      </c>
      <c r="N1038" t="n">
        <v>0</v>
      </c>
      <c r="O1038" t="n">
        <v>1</v>
      </c>
      <c r="P1038" t="n">
        <v>1</v>
      </c>
      <c r="Q1038" t="n">
        <v>0</v>
      </c>
      <c r="R1038" t="n">
        <v>0</v>
      </c>
      <c r="S1038" t="n">
        <v>0</v>
      </c>
      <c r="T1038" t="n">
        <v>0</v>
      </c>
      <c r="U1038" t="n">
        <v>0</v>
      </c>
      <c r="V1038" t="n">
        <v>0</v>
      </c>
      <c r="W1038" t="n">
        <v>1</v>
      </c>
      <c r="X1038" t="n">
        <v>0</v>
      </c>
      <c r="Y1038" t="n">
        <v>0</v>
      </c>
      <c r="Z1038" t="n">
        <v>0</v>
      </c>
      <c r="AA1038" t="n">
        <v>0</v>
      </c>
      <c r="AB1038" t="n">
        <v>1</v>
      </c>
      <c r="AC1038" t="n">
        <v>0</v>
      </c>
      <c r="AD1038" t="n">
        <v>0</v>
      </c>
      <c r="AE1038" t="n">
        <v>0</v>
      </c>
      <c r="AF1038" t="n">
        <v>0</v>
      </c>
      <c r="AG1038" t="n">
        <v>0</v>
      </c>
      <c r="AH1038" t="n">
        <v>1</v>
      </c>
      <c r="AI1038" t="n">
        <v>0</v>
      </c>
      <c r="AJ1038" t="n">
        <v>0</v>
      </c>
      <c r="AK1038" t="n">
        <v>0</v>
      </c>
      <c r="AL1038" t="n">
        <v>0</v>
      </c>
      <c r="AM1038" t="n">
        <v>0</v>
      </c>
      <c r="AN1038" t="n">
        <v>0</v>
      </c>
      <c r="AO1038" t="n">
        <v>0</v>
      </c>
      <c r="AP1038" t="n">
        <v>0</v>
      </c>
      <c r="AQ1038" t="n">
        <v>0</v>
      </c>
      <c r="AR1038" t="n">
        <v>0</v>
      </c>
      <c r="AS1038" t="n">
        <v>0</v>
      </c>
      <c r="AT1038" t="n">
        <v>0</v>
      </c>
      <c r="AU1038" s="63" t="n">
        <v>31</v>
      </c>
      <c r="AV1038" s="64">
        <f>IFERROR(INDEX($B1038:$AT1038,1,'번호선택_참고표'!$C$55),0)+IFERROR(INDEX($B1038:$AT1038,1,'번호선택_참고표'!$D$55),0)+IFERROR(INDEX($B1038:$AT1038,1,'번호선택_참고표'!$E$55),0)+IFERROR(INDEX($B1038:$AT1038,1,'번호선택_참고표'!$F$55),0)+IFERROR(INDEX($B1038:$AT1038,1,'번호선택_참고표'!$G$55),0)+IFERROR(INDEX($B1038:$AT1038,1,'번호선택_참고표'!$H$55),0)</f>
        <v/>
      </c>
      <c r="AW1038" s="64">
        <f>IF(OR('번호선택_참고표'!$C$55=$AU1038,'번호선택_참고표'!$D$55=$AU1038,'번호선택_참고표'!$E$55=$AU1038,'번호선택_참고표'!$F$55=$AU1038,'번호선택_참고표'!$G$55=$AU1038,'번호선택_참고표'!$H$55=$AU1038),1,0)</f>
        <v/>
      </c>
      <c r="AX1038" s="64">
        <f>IF(AV1038=6,6,IF(AND(AV1038=5,AW1038=1),5,IF(AND(AV1038=5,AW1038=0),4,IF(AV1038=4,3,IF(AV1038=3,2,0)))))</f>
        <v/>
      </c>
      <c r="AY1038" s="64">
        <f>IF(AV1038=6,"1등",IF(AND(AV1038=5,AW1038=1),"2등",IF(AND(AV1038=5,AW1038=0),"3등",IF(AV1038=4,"4등",IF(AV1038=3,"5등","-")))))</f>
        <v/>
      </c>
      <c r="AZ1038" s="64">
        <f>AV1038*10000+AW1038*1000+ROW()</f>
        <v/>
      </c>
      <c r="BB1038" s="63" t="inlineStr">
        <is>
          <t>2 14 15 22 27 33</t>
        </is>
      </c>
    </row>
    <row r="1039">
      <c r="A1039" s="64" t="n">
        <v>1038</v>
      </c>
      <c r="B1039" t="n">
        <v>0</v>
      </c>
      <c r="C1039" t="n">
        <v>0</v>
      </c>
      <c r="D1039" t="n">
        <v>0</v>
      </c>
      <c r="E1039" t="n">
        <v>0</v>
      </c>
      <c r="F1039" t="n">
        <v>0</v>
      </c>
      <c r="G1039" t="n">
        <v>0</v>
      </c>
      <c r="H1039" t="n">
        <v>1</v>
      </c>
      <c r="I1039" t="n">
        <v>0</v>
      </c>
      <c r="J1039" t="n">
        <v>0</v>
      </c>
      <c r="K1039" t="n">
        <v>0</v>
      </c>
      <c r="L1039" t="n">
        <v>0</v>
      </c>
      <c r="M1039" t="n">
        <v>0</v>
      </c>
      <c r="N1039" t="n">
        <v>0</v>
      </c>
      <c r="O1039" t="n">
        <v>0</v>
      </c>
      <c r="P1039" t="n">
        <v>0</v>
      </c>
      <c r="Q1039" t="n">
        <v>1</v>
      </c>
      <c r="R1039" t="n">
        <v>0</v>
      </c>
      <c r="S1039" t="n">
        <v>0</v>
      </c>
      <c r="T1039" t="n">
        <v>0</v>
      </c>
      <c r="U1039" t="n">
        <v>0</v>
      </c>
      <c r="V1039" t="n">
        <v>0</v>
      </c>
      <c r="W1039" t="n">
        <v>0</v>
      </c>
      <c r="X1039" t="n">
        <v>0</v>
      </c>
      <c r="Y1039" t="n">
        <v>1</v>
      </c>
      <c r="Z1039" t="n">
        <v>0</v>
      </c>
      <c r="AA1039" t="n">
        <v>0</v>
      </c>
      <c r="AB1039" t="n">
        <v>1</v>
      </c>
      <c r="AC1039" t="n">
        <v>0</v>
      </c>
      <c r="AD1039" t="n">
        <v>0</v>
      </c>
      <c r="AE1039" t="n">
        <v>0</v>
      </c>
      <c r="AF1039" t="n">
        <v>0</v>
      </c>
      <c r="AG1039" t="n">
        <v>0</v>
      </c>
      <c r="AH1039" t="n">
        <v>0</v>
      </c>
      <c r="AI1039" t="n">
        <v>0</v>
      </c>
      <c r="AJ1039" t="n">
        <v>0</v>
      </c>
      <c r="AK1039" t="n">
        <v>0</v>
      </c>
      <c r="AL1039" t="n">
        <v>1</v>
      </c>
      <c r="AM1039" t="n">
        <v>0</v>
      </c>
      <c r="AN1039" t="n">
        <v>0</v>
      </c>
      <c r="AO1039" t="n">
        <v>0</v>
      </c>
      <c r="AP1039" t="n">
        <v>0</v>
      </c>
      <c r="AQ1039" t="n">
        <v>0</v>
      </c>
      <c r="AR1039" t="n">
        <v>0</v>
      </c>
      <c r="AS1039" t="n">
        <v>1</v>
      </c>
      <c r="AT1039" t="n">
        <v>0</v>
      </c>
      <c r="AU1039" s="63" t="n">
        <v>2</v>
      </c>
      <c r="AV1039" s="64">
        <f>IFERROR(INDEX($B1039:$AT1039,1,'번호선택_참고표'!$C$55),0)+IFERROR(INDEX($B1039:$AT1039,1,'번호선택_참고표'!$D$55),0)+IFERROR(INDEX($B1039:$AT1039,1,'번호선택_참고표'!$E$55),0)+IFERROR(INDEX($B1039:$AT1039,1,'번호선택_참고표'!$F$55),0)+IFERROR(INDEX($B1039:$AT1039,1,'번호선택_참고표'!$G$55),0)+IFERROR(INDEX($B1039:$AT1039,1,'번호선택_참고표'!$H$55),0)</f>
        <v/>
      </c>
      <c r="AW1039" s="64">
        <f>IF(OR('번호선택_참고표'!$C$55=$AU1039,'번호선택_참고표'!$D$55=$AU1039,'번호선택_참고표'!$E$55=$AU1039,'번호선택_참고표'!$F$55=$AU1039,'번호선택_참고표'!$G$55=$AU1039,'번호선택_참고표'!$H$55=$AU1039),1,0)</f>
        <v/>
      </c>
      <c r="AX1039" s="64">
        <f>IF(AV1039=6,6,IF(AND(AV1039=5,AW1039=1),5,IF(AND(AV1039=5,AW1039=0),4,IF(AV1039=4,3,IF(AV1039=3,2,0)))))</f>
        <v/>
      </c>
      <c r="AY1039" s="64">
        <f>IF(AV1039=6,"1등",IF(AND(AV1039=5,AW1039=1),"2등",IF(AND(AV1039=5,AW1039=0),"3등",IF(AV1039=4,"4등",IF(AV1039=3,"5등","-")))))</f>
        <v/>
      </c>
      <c r="AZ1039" s="64">
        <f>AV1039*10000+AW1039*1000+ROW()</f>
        <v/>
      </c>
      <c r="BB1039" s="63" t="inlineStr">
        <is>
          <t>7 16 24 27 37 44</t>
        </is>
      </c>
    </row>
    <row r="1040">
      <c r="A1040" s="64" t="n">
        <v>1039</v>
      </c>
      <c r="B1040" t="n">
        <v>0</v>
      </c>
      <c r="C1040" t="n">
        <v>1</v>
      </c>
      <c r="D1040" t="n">
        <v>1</v>
      </c>
      <c r="E1040" t="n">
        <v>0</v>
      </c>
      <c r="F1040" t="n">
        <v>0</v>
      </c>
      <c r="G1040" t="n">
        <v>1</v>
      </c>
      <c r="H1040" t="n">
        <v>0</v>
      </c>
      <c r="I1040" t="n">
        <v>0</v>
      </c>
      <c r="J1040" t="n">
        <v>0</v>
      </c>
      <c r="K1040" t="n">
        <v>0</v>
      </c>
      <c r="L1040" t="n">
        <v>0</v>
      </c>
      <c r="M1040" t="n">
        <v>0</v>
      </c>
      <c r="N1040" t="n">
        <v>0</v>
      </c>
      <c r="O1040" t="n">
        <v>0</v>
      </c>
      <c r="P1040" t="n">
        <v>0</v>
      </c>
      <c r="Q1040" t="n">
        <v>0</v>
      </c>
      <c r="R1040" t="n">
        <v>0</v>
      </c>
      <c r="S1040" t="n">
        <v>0</v>
      </c>
      <c r="T1040" t="n">
        <v>1</v>
      </c>
      <c r="U1040" t="n">
        <v>0</v>
      </c>
      <c r="V1040" t="n">
        <v>0</v>
      </c>
      <c r="W1040" t="n">
        <v>0</v>
      </c>
      <c r="X1040" t="n">
        <v>0</v>
      </c>
      <c r="Y1040" t="n">
        <v>0</v>
      </c>
      <c r="Z1040" t="n">
        <v>0</v>
      </c>
      <c r="AA1040" t="n">
        <v>0</v>
      </c>
      <c r="AB1040" t="n">
        <v>0</v>
      </c>
      <c r="AC1040" t="n">
        <v>0</v>
      </c>
      <c r="AD1040" t="n">
        <v>0</v>
      </c>
      <c r="AE1040" t="n">
        <v>0</v>
      </c>
      <c r="AF1040" t="n">
        <v>0</v>
      </c>
      <c r="AG1040" t="n">
        <v>0</v>
      </c>
      <c r="AH1040" t="n">
        <v>0</v>
      </c>
      <c r="AI1040" t="n">
        <v>0</v>
      </c>
      <c r="AJ1040" t="n">
        <v>0</v>
      </c>
      <c r="AK1040" t="n">
        <v>1</v>
      </c>
      <c r="AL1040" t="n">
        <v>0</v>
      </c>
      <c r="AM1040" t="n">
        <v>0</v>
      </c>
      <c r="AN1040" t="n">
        <v>1</v>
      </c>
      <c r="AO1040" t="n">
        <v>0</v>
      </c>
      <c r="AP1040" t="n">
        <v>0</v>
      </c>
      <c r="AQ1040" t="n">
        <v>0</v>
      </c>
      <c r="AR1040" t="n">
        <v>0</v>
      </c>
      <c r="AS1040" t="n">
        <v>0</v>
      </c>
      <c r="AT1040" t="n">
        <v>0</v>
      </c>
      <c r="AU1040" s="63" t="n">
        <v>26</v>
      </c>
      <c r="AV1040" s="64">
        <f>IFERROR(INDEX($B1040:$AT1040,1,'번호선택_참고표'!$C$55),0)+IFERROR(INDEX($B1040:$AT1040,1,'번호선택_참고표'!$D$55),0)+IFERROR(INDEX($B1040:$AT1040,1,'번호선택_참고표'!$E$55),0)+IFERROR(INDEX($B1040:$AT1040,1,'번호선택_참고표'!$F$55),0)+IFERROR(INDEX($B1040:$AT1040,1,'번호선택_참고표'!$G$55),0)+IFERROR(INDEX($B1040:$AT1040,1,'번호선택_참고표'!$H$55),0)</f>
        <v/>
      </c>
      <c r="AW1040" s="64">
        <f>IF(OR('번호선택_참고표'!$C$55=$AU1040,'번호선택_참고표'!$D$55=$AU1040,'번호선택_참고표'!$E$55=$AU1040,'번호선택_참고표'!$F$55=$AU1040,'번호선택_참고표'!$G$55=$AU1040,'번호선택_참고표'!$H$55=$AU1040),1,0)</f>
        <v/>
      </c>
      <c r="AX1040" s="64">
        <f>IF(AV1040=6,6,IF(AND(AV1040=5,AW1040=1),5,IF(AND(AV1040=5,AW1040=0),4,IF(AV1040=4,3,IF(AV1040=3,2,0)))))</f>
        <v/>
      </c>
      <c r="AY1040" s="64">
        <f>IF(AV1040=6,"1등",IF(AND(AV1040=5,AW1040=1),"2등",IF(AND(AV1040=5,AW1040=0),"3등",IF(AV1040=4,"4등",IF(AV1040=3,"5등","-")))))</f>
        <v/>
      </c>
      <c r="AZ1040" s="64">
        <f>AV1040*10000+AW1040*1000+ROW()</f>
        <v/>
      </c>
      <c r="BB1040" s="63" t="inlineStr">
        <is>
          <t>2 3 6 19 36 39</t>
        </is>
      </c>
    </row>
    <row r="1041">
      <c r="A1041" s="64" t="n">
        <v>1040</v>
      </c>
      <c r="B1041" t="n">
        <v>0</v>
      </c>
      <c r="C1041" t="n">
        <v>0</v>
      </c>
      <c r="D1041" t="n">
        <v>0</v>
      </c>
      <c r="E1041" t="n">
        <v>0</v>
      </c>
      <c r="F1041" t="n">
        <v>0</v>
      </c>
      <c r="G1041" t="n">
        <v>0</v>
      </c>
      <c r="H1041" t="n">
        <v>0</v>
      </c>
      <c r="I1041" t="n">
        <v>1</v>
      </c>
      <c r="J1041" t="n">
        <v>0</v>
      </c>
      <c r="K1041" t="n">
        <v>0</v>
      </c>
      <c r="L1041" t="n">
        <v>0</v>
      </c>
      <c r="M1041" t="n">
        <v>0</v>
      </c>
      <c r="N1041" t="n">
        <v>0</v>
      </c>
      <c r="O1041" t="n">
        <v>0</v>
      </c>
      <c r="P1041" t="n">
        <v>0</v>
      </c>
      <c r="Q1041" t="n">
        <v>1</v>
      </c>
      <c r="R1041" t="n">
        <v>0</v>
      </c>
      <c r="S1041" t="n">
        <v>0</v>
      </c>
      <c r="T1041" t="n">
        <v>0</v>
      </c>
      <c r="U1041" t="n">
        <v>0</v>
      </c>
      <c r="V1041" t="n">
        <v>0</v>
      </c>
      <c r="W1041" t="n">
        <v>0</v>
      </c>
      <c r="X1041" t="n">
        <v>0</v>
      </c>
      <c r="Y1041" t="n">
        <v>0</v>
      </c>
      <c r="Z1041" t="n">
        <v>0</v>
      </c>
      <c r="AA1041" t="n">
        <v>1</v>
      </c>
      <c r="AB1041" t="n">
        <v>0</v>
      </c>
      <c r="AC1041" t="n">
        <v>0</v>
      </c>
      <c r="AD1041" t="n">
        <v>1</v>
      </c>
      <c r="AE1041" t="n">
        <v>0</v>
      </c>
      <c r="AF1041" t="n">
        <v>1</v>
      </c>
      <c r="AG1041" t="n">
        <v>0</v>
      </c>
      <c r="AH1041" t="n">
        <v>0</v>
      </c>
      <c r="AI1041" t="n">
        <v>0</v>
      </c>
      <c r="AJ1041" t="n">
        <v>0</v>
      </c>
      <c r="AK1041" t="n">
        <v>1</v>
      </c>
      <c r="AL1041" t="n">
        <v>0</v>
      </c>
      <c r="AM1041" t="n">
        <v>0</v>
      </c>
      <c r="AN1041" t="n">
        <v>0</v>
      </c>
      <c r="AO1041" t="n">
        <v>0</v>
      </c>
      <c r="AP1041" t="n">
        <v>0</v>
      </c>
      <c r="AQ1041" t="n">
        <v>0</v>
      </c>
      <c r="AR1041" t="n">
        <v>0</v>
      </c>
      <c r="AS1041" t="n">
        <v>0</v>
      </c>
      <c r="AT1041" t="n">
        <v>0</v>
      </c>
      <c r="AU1041" s="63" t="n">
        <v>11</v>
      </c>
      <c r="AV1041" s="64">
        <f>IFERROR(INDEX($B1041:$AT1041,1,'번호선택_참고표'!$C$55),0)+IFERROR(INDEX($B1041:$AT1041,1,'번호선택_참고표'!$D$55),0)+IFERROR(INDEX($B1041:$AT1041,1,'번호선택_참고표'!$E$55),0)+IFERROR(INDEX($B1041:$AT1041,1,'번호선택_참고표'!$F$55),0)+IFERROR(INDEX($B1041:$AT1041,1,'번호선택_참고표'!$G$55),0)+IFERROR(INDEX($B1041:$AT1041,1,'번호선택_참고표'!$H$55),0)</f>
        <v/>
      </c>
      <c r="AW1041" s="64">
        <f>IF(OR('번호선택_참고표'!$C$55=$AU1041,'번호선택_참고표'!$D$55=$AU1041,'번호선택_참고표'!$E$55=$AU1041,'번호선택_참고표'!$F$55=$AU1041,'번호선택_참고표'!$G$55=$AU1041,'번호선택_참고표'!$H$55=$AU1041),1,0)</f>
        <v/>
      </c>
      <c r="AX1041" s="64">
        <f>IF(AV1041=6,6,IF(AND(AV1041=5,AW1041=1),5,IF(AND(AV1041=5,AW1041=0),4,IF(AV1041=4,3,IF(AV1041=3,2,0)))))</f>
        <v/>
      </c>
      <c r="AY1041" s="64">
        <f>IF(AV1041=6,"1등",IF(AND(AV1041=5,AW1041=1),"2등",IF(AND(AV1041=5,AW1041=0),"3등",IF(AV1041=4,"4등",IF(AV1041=3,"5등","-")))))</f>
        <v/>
      </c>
      <c r="AZ1041" s="64">
        <f>AV1041*10000+AW1041*1000+ROW()</f>
        <v/>
      </c>
      <c r="BB1041" s="63" t="inlineStr">
        <is>
          <t>8 16 26 29 31 36</t>
        </is>
      </c>
    </row>
    <row r="1042">
      <c r="A1042" s="64" t="n">
        <v>1041</v>
      </c>
      <c r="B1042" t="n">
        <v>0</v>
      </c>
      <c r="C1042" t="n">
        <v>0</v>
      </c>
      <c r="D1042" t="n">
        <v>0</v>
      </c>
      <c r="E1042" t="n">
        <v>0</v>
      </c>
      <c r="F1042" t="n">
        <v>0</v>
      </c>
      <c r="G1042" t="n">
        <v>1</v>
      </c>
      <c r="H1042" t="n">
        <v>1</v>
      </c>
      <c r="I1042" t="n">
        <v>0</v>
      </c>
      <c r="J1042" t="n">
        <v>1</v>
      </c>
      <c r="K1042" t="n">
        <v>0</v>
      </c>
      <c r="L1042" t="n">
        <v>1</v>
      </c>
      <c r="M1042" t="n">
        <v>0</v>
      </c>
      <c r="N1042" t="n">
        <v>0</v>
      </c>
      <c r="O1042" t="n">
        <v>0</v>
      </c>
      <c r="P1042" t="n">
        <v>0</v>
      </c>
      <c r="Q1042" t="n">
        <v>0</v>
      </c>
      <c r="R1042" t="n">
        <v>1</v>
      </c>
      <c r="S1042" t="n">
        <v>1</v>
      </c>
      <c r="T1042" t="n">
        <v>0</v>
      </c>
      <c r="U1042" t="n">
        <v>0</v>
      </c>
      <c r="V1042" t="n">
        <v>0</v>
      </c>
      <c r="W1042" t="n">
        <v>0</v>
      </c>
      <c r="X1042" t="n">
        <v>0</v>
      </c>
      <c r="Y1042" t="n">
        <v>0</v>
      </c>
      <c r="Z1042" t="n">
        <v>0</v>
      </c>
      <c r="AA1042" t="n">
        <v>0</v>
      </c>
      <c r="AB1042" t="n">
        <v>0</v>
      </c>
      <c r="AC1042" t="n">
        <v>0</v>
      </c>
      <c r="AD1042" t="n">
        <v>0</v>
      </c>
      <c r="AE1042" t="n">
        <v>0</v>
      </c>
      <c r="AF1042" t="n">
        <v>0</v>
      </c>
      <c r="AG1042" t="n">
        <v>0</v>
      </c>
      <c r="AH1042" t="n">
        <v>0</v>
      </c>
      <c r="AI1042" t="n">
        <v>0</v>
      </c>
      <c r="AJ1042" t="n">
        <v>0</v>
      </c>
      <c r="AK1042" t="n">
        <v>0</v>
      </c>
      <c r="AL1042" t="n">
        <v>0</v>
      </c>
      <c r="AM1042" t="n">
        <v>0</v>
      </c>
      <c r="AN1042" t="n">
        <v>0</v>
      </c>
      <c r="AO1042" t="n">
        <v>0</v>
      </c>
      <c r="AP1042" t="n">
        <v>0</v>
      </c>
      <c r="AQ1042" t="n">
        <v>0</v>
      </c>
      <c r="AR1042" t="n">
        <v>0</v>
      </c>
      <c r="AS1042" t="n">
        <v>0</v>
      </c>
      <c r="AT1042" t="n">
        <v>0</v>
      </c>
      <c r="AU1042" s="63" t="n">
        <v>45</v>
      </c>
      <c r="AV1042" s="64">
        <f>IFERROR(INDEX($B1042:$AT1042,1,'번호선택_참고표'!$C$55),0)+IFERROR(INDEX($B1042:$AT1042,1,'번호선택_참고표'!$D$55),0)+IFERROR(INDEX($B1042:$AT1042,1,'번호선택_참고표'!$E$55),0)+IFERROR(INDEX($B1042:$AT1042,1,'번호선택_참고표'!$F$55),0)+IFERROR(INDEX($B1042:$AT1042,1,'번호선택_참고표'!$G$55),0)+IFERROR(INDEX($B1042:$AT1042,1,'번호선택_참고표'!$H$55),0)</f>
        <v/>
      </c>
      <c r="AW1042" s="64">
        <f>IF(OR('번호선택_참고표'!$C$55=$AU1042,'번호선택_참고표'!$D$55=$AU1042,'번호선택_참고표'!$E$55=$AU1042,'번호선택_참고표'!$F$55=$AU1042,'번호선택_참고표'!$G$55=$AU1042,'번호선택_참고표'!$H$55=$AU1042),1,0)</f>
        <v/>
      </c>
      <c r="AX1042" s="64">
        <f>IF(AV1042=6,6,IF(AND(AV1042=5,AW1042=1),5,IF(AND(AV1042=5,AW1042=0),4,IF(AV1042=4,3,IF(AV1042=3,2,0)))))</f>
        <v/>
      </c>
      <c r="AY1042" s="64">
        <f>IF(AV1042=6,"1등",IF(AND(AV1042=5,AW1042=1),"2등",IF(AND(AV1042=5,AW1042=0),"3등",IF(AV1042=4,"4등",IF(AV1042=3,"5등","-")))))</f>
        <v/>
      </c>
      <c r="AZ1042" s="64">
        <f>AV1042*10000+AW1042*1000+ROW()</f>
        <v/>
      </c>
      <c r="BB1042" s="63" t="inlineStr">
        <is>
          <t>6 7 9 11 17 18</t>
        </is>
      </c>
    </row>
    <row r="1043">
      <c r="A1043" s="64" t="n">
        <v>1042</v>
      </c>
      <c r="B1043" t="n">
        <v>0</v>
      </c>
      <c r="C1043" t="n">
        <v>0</v>
      </c>
      <c r="D1043" t="n">
        <v>0</v>
      </c>
      <c r="E1043" t="n">
        <v>0</v>
      </c>
      <c r="F1043" t="n">
        <v>1</v>
      </c>
      <c r="G1043" t="n">
        <v>0</v>
      </c>
      <c r="H1043" t="n">
        <v>0</v>
      </c>
      <c r="I1043" t="n">
        <v>0</v>
      </c>
      <c r="J1043" t="n">
        <v>0</v>
      </c>
      <c r="K1043" t="n">
        <v>0</v>
      </c>
      <c r="L1043" t="n">
        <v>0</v>
      </c>
      <c r="M1043" t="n">
        <v>0</v>
      </c>
      <c r="N1043" t="n">
        <v>0</v>
      </c>
      <c r="O1043" t="n">
        <v>1</v>
      </c>
      <c r="P1043" t="n">
        <v>1</v>
      </c>
      <c r="Q1043" t="n">
        <v>0</v>
      </c>
      <c r="R1043" t="n">
        <v>0</v>
      </c>
      <c r="S1043" t="n">
        <v>0</v>
      </c>
      <c r="T1043" t="n">
        <v>0</v>
      </c>
      <c r="U1043" t="n">
        <v>0</v>
      </c>
      <c r="V1043" t="n">
        <v>0</v>
      </c>
      <c r="W1043" t="n">
        <v>0</v>
      </c>
      <c r="X1043" t="n">
        <v>1</v>
      </c>
      <c r="Y1043" t="n">
        <v>0</v>
      </c>
      <c r="Z1043" t="n">
        <v>0</v>
      </c>
      <c r="AA1043" t="n">
        <v>0</v>
      </c>
      <c r="AB1043" t="n">
        <v>0</v>
      </c>
      <c r="AC1043" t="n">
        <v>0</v>
      </c>
      <c r="AD1043" t="n">
        <v>0</v>
      </c>
      <c r="AE1043" t="n">
        <v>0</v>
      </c>
      <c r="AF1043" t="n">
        <v>0</v>
      </c>
      <c r="AG1043" t="n">
        <v>0</v>
      </c>
      <c r="AH1043" t="n">
        <v>0</v>
      </c>
      <c r="AI1043" t="n">
        <v>1</v>
      </c>
      <c r="AJ1043" t="n">
        <v>0</v>
      </c>
      <c r="AK1043" t="n">
        <v>0</v>
      </c>
      <c r="AL1043" t="n">
        <v>0</v>
      </c>
      <c r="AM1043" t="n">
        <v>0</v>
      </c>
      <c r="AN1043" t="n">
        <v>0</v>
      </c>
      <c r="AO1043" t="n">
        <v>0</v>
      </c>
      <c r="AP1043" t="n">
        <v>0</v>
      </c>
      <c r="AQ1043" t="n">
        <v>0</v>
      </c>
      <c r="AR1043" t="n">
        <v>1</v>
      </c>
      <c r="AS1043" t="n">
        <v>0</v>
      </c>
      <c r="AT1043" t="n">
        <v>0</v>
      </c>
      <c r="AU1043" s="63" t="n">
        <v>4</v>
      </c>
      <c r="AV1043" s="64">
        <f>IFERROR(INDEX($B1043:$AT1043,1,'번호선택_참고표'!$C$55),0)+IFERROR(INDEX($B1043:$AT1043,1,'번호선택_참고표'!$D$55),0)+IFERROR(INDEX($B1043:$AT1043,1,'번호선택_참고표'!$E$55),0)+IFERROR(INDEX($B1043:$AT1043,1,'번호선택_참고표'!$F$55),0)+IFERROR(INDEX($B1043:$AT1043,1,'번호선택_참고표'!$G$55),0)+IFERROR(INDEX($B1043:$AT1043,1,'번호선택_참고표'!$H$55),0)</f>
        <v/>
      </c>
      <c r="AW1043" s="64">
        <f>IF(OR('번호선택_참고표'!$C$55=$AU1043,'번호선택_참고표'!$D$55=$AU1043,'번호선택_참고표'!$E$55=$AU1043,'번호선택_참고표'!$F$55=$AU1043,'번호선택_참고표'!$G$55=$AU1043,'번호선택_참고표'!$H$55=$AU1043),1,0)</f>
        <v/>
      </c>
      <c r="AX1043" s="64">
        <f>IF(AV1043=6,6,IF(AND(AV1043=5,AW1043=1),5,IF(AND(AV1043=5,AW1043=0),4,IF(AV1043=4,3,IF(AV1043=3,2,0)))))</f>
        <v/>
      </c>
      <c r="AY1043" s="64">
        <f>IF(AV1043=6,"1등",IF(AND(AV1043=5,AW1043=1),"2등",IF(AND(AV1043=5,AW1043=0),"3등",IF(AV1043=4,"4등",IF(AV1043=3,"5등","-")))))</f>
        <v/>
      </c>
      <c r="AZ1043" s="64">
        <f>AV1043*10000+AW1043*1000+ROW()</f>
        <v/>
      </c>
      <c r="BB1043" s="63" t="inlineStr">
        <is>
          <t>5 14 15 23 34 43</t>
        </is>
      </c>
    </row>
    <row r="1044">
      <c r="A1044" s="64" t="n">
        <v>1043</v>
      </c>
      <c r="B1044" t="n">
        <v>0</v>
      </c>
      <c r="C1044" t="n">
        <v>0</v>
      </c>
      <c r="D1044" t="n">
        <v>1</v>
      </c>
      <c r="E1044" t="n">
        <v>0</v>
      </c>
      <c r="F1044" t="n">
        <v>1</v>
      </c>
      <c r="G1044" t="n">
        <v>0</v>
      </c>
      <c r="H1044" t="n">
        <v>0</v>
      </c>
      <c r="I1044" t="n">
        <v>0</v>
      </c>
      <c r="J1044" t="n">
        <v>0</v>
      </c>
      <c r="K1044" t="n">
        <v>0</v>
      </c>
      <c r="L1044" t="n">
        <v>0</v>
      </c>
      <c r="M1044" t="n">
        <v>1</v>
      </c>
      <c r="N1044" t="n">
        <v>0</v>
      </c>
      <c r="O1044" t="n">
        <v>0</v>
      </c>
      <c r="P1044" t="n">
        <v>0</v>
      </c>
      <c r="Q1044" t="n">
        <v>0</v>
      </c>
      <c r="R1044" t="n">
        <v>0</v>
      </c>
      <c r="S1044" t="n">
        <v>0</v>
      </c>
      <c r="T1044" t="n">
        <v>0</v>
      </c>
      <c r="U1044" t="n">
        <v>0</v>
      </c>
      <c r="V1044" t="n">
        <v>0</v>
      </c>
      <c r="W1044" t="n">
        <v>1</v>
      </c>
      <c r="X1044" t="n">
        <v>0</v>
      </c>
      <c r="Y1044" t="n">
        <v>0</v>
      </c>
      <c r="Z1044" t="n">
        <v>0</v>
      </c>
      <c r="AA1044" t="n">
        <v>1</v>
      </c>
      <c r="AB1044" t="n">
        <v>0</v>
      </c>
      <c r="AC1044" t="n">
        <v>0</v>
      </c>
      <c r="AD1044" t="n">
        <v>0</v>
      </c>
      <c r="AE1044" t="n">
        <v>0</v>
      </c>
      <c r="AF1044" t="n">
        <v>1</v>
      </c>
      <c r="AG1044" t="n">
        <v>0</v>
      </c>
      <c r="AH1044" t="n">
        <v>0</v>
      </c>
      <c r="AI1044" t="n">
        <v>0</v>
      </c>
      <c r="AJ1044" t="n">
        <v>0</v>
      </c>
      <c r="AK1044" t="n">
        <v>0</v>
      </c>
      <c r="AL1044" t="n">
        <v>0</v>
      </c>
      <c r="AM1044" t="n">
        <v>0</v>
      </c>
      <c r="AN1044" t="n">
        <v>0</v>
      </c>
      <c r="AO1044" t="n">
        <v>0</v>
      </c>
      <c r="AP1044" t="n">
        <v>0</v>
      </c>
      <c r="AQ1044" t="n">
        <v>0</v>
      </c>
      <c r="AR1044" t="n">
        <v>0</v>
      </c>
      <c r="AS1044" t="n">
        <v>0</v>
      </c>
      <c r="AT1044" t="n">
        <v>0</v>
      </c>
      <c r="AU1044" s="63" t="n">
        <v>19</v>
      </c>
      <c r="AV1044" s="64">
        <f>IFERROR(INDEX($B1044:$AT1044,1,'번호선택_참고표'!$C$55),0)+IFERROR(INDEX($B1044:$AT1044,1,'번호선택_참고표'!$D$55),0)+IFERROR(INDEX($B1044:$AT1044,1,'번호선택_참고표'!$E$55),0)+IFERROR(INDEX($B1044:$AT1044,1,'번호선택_참고표'!$F$55),0)+IFERROR(INDEX($B1044:$AT1044,1,'번호선택_참고표'!$G$55),0)+IFERROR(INDEX($B1044:$AT1044,1,'번호선택_참고표'!$H$55),0)</f>
        <v/>
      </c>
      <c r="AW1044" s="64">
        <f>IF(OR('번호선택_참고표'!$C$55=$AU1044,'번호선택_참고표'!$D$55=$AU1044,'번호선택_참고표'!$E$55=$AU1044,'번호선택_참고표'!$F$55=$AU1044,'번호선택_참고표'!$G$55=$AU1044,'번호선택_참고표'!$H$55=$AU1044),1,0)</f>
        <v/>
      </c>
      <c r="AX1044" s="64">
        <f>IF(AV1044=6,6,IF(AND(AV1044=5,AW1044=1),5,IF(AND(AV1044=5,AW1044=0),4,IF(AV1044=4,3,IF(AV1044=3,2,0)))))</f>
        <v/>
      </c>
      <c r="AY1044" s="64">
        <f>IF(AV1044=6,"1등",IF(AND(AV1044=5,AW1044=1),"2등",IF(AND(AV1044=5,AW1044=0),"3등",IF(AV1044=4,"4등",IF(AV1044=3,"5등","-")))))</f>
        <v/>
      </c>
      <c r="AZ1044" s="64">
        <f>AV1044*10000+AW1044*1000+ROW()</f>
        <v/>
      </c>
      <c r="BB1044" s="63" t="inlineStr">
        <is>
          <t>3 5 12 22 26 31</t>
        </is>
      </c>
    </row>
    <row r="1045">
      <c r="A1045" s="64" t="n">
        <v>1044</v>
      </c>
      <c r="B1045" t="n">
        <v>0</v>
      </c>
      <c r="C1045" t="n">
        <v>0</v>
      </c>
      <c r="D1045" t="n">
        <v>0</v>
      </c>
      <c r="E1045" t="n">
        <v>0</v>
      </c>
      <c r="F1045" t="n">
        <v>0</v>
      </c>
      <c r="G1045" t="n">
        <v>0</v>
      </c>
      <c r="H1045" t="n">
        <v>0</v>
      </c>
      <c r="I1045" t="n">
        <v>0</v>
      </c>
      <c r="J1045" t="n">
        <v>0</v>
      </c>
      <c r="K1045" t="n">
        <v>0</v>
      </c>
      <c r="L1045" t="n">
        <v>0</v>
      </c>
      <c r="M1045" t="n">
        <v>1</v>
      </c>
      <c r="N1045" t="n">
        <v>0</v>
      </c>
      <c r="O1045" t="n">
        <v>0</v>
      </c>
      <c r="P1045" t="n">
        <v>0</v>
      </c>
      <c r="Q1045" t="n">
        <v>0</v>
      </c>
      <c r="R1045" t="n">
        <v>1</v>
      </c>
      <c r="S1045" t="n">
        <v>0</v>
      </c>
      <c r="T1045" t="n">
        <v>0</v>
      </c>
      <c r="U1045" t="n">
        <v>1</v>
      </c>
      <c r="V1045" t="n">
        <v>0</v>
      </c>
      <c r="W1045" t="n">
        <v>0</v>
      </c>
      <c r="X1045" t="n">
        <v>0</v>
      </c>
      <c r="Y1045" t="n">
        <v>0</v>
      </c>
      <c r="Z1045" t="n">
        <v>0</v>
      </c>
      <c r="AA1045" t="n">
        <v>1</v>
      </c>
      <c r="AB1045" t="n">
        <v>0</v>
      </c>
      <c r="AC1045" t="n">
        <v>1</v>
      </c>
      <c r="AD1045" t="n">
        <v>0</v>
      </c>
      <c r="AE1045" t="n">
        <v>0</v>
      </c>
      <c r="AF1045" t="n">
        <v>0</v>
      </c>
      <c r="AG1045" t="n">
        <v>0</v>
      </c>
      <c r="AH1045" t="n">
        <v>0</v>
      </c>
      <c r="AI1045" t="n">
        <v>0</v>
      </c>
      <c r="AJ1045" t="n">
        <v>0</v>
      </c>
      <c r="AK1045" t="n">
        <v>1</v>
      </c>
      <c r="AL1045" t="n">
        <v>0</v>
      </c>
      <c r="AM1045" t="n">
        <v>0</v>
      </c>
      <c r="AN1045" t="n">
        <v>0</v>
      </c>
      <c r="AO1045" t="n">
        <v>0</v>
      </c>
      <c r="AP1045" t="n">
        <v>0</v>
      </c>
      <c r="AQ1045" t="n">
        <v>0</v>
      </c>
      <c r="AR1045" t="n">
        <v>0</v>
      </c>
      <c r="AS1045" t="n">
        <v>0</v>
      </c>
      <c r="AT1045" t="n">
        <v>0</v>
      </c>
      <c r="AU1045" s="63" t="n">
        <v>4</v>
      </c>
      <c r="AV1045" s="64">
        <f>IFERROR(INDEX($B1045:$AT1045,1,'번호선택_참고표'!$C$55),0)+IFERROR(INDEX($B1045:$AT1045,1,'번호선택_참고표'!$D$55),0)+IFERROR(INDEX($B1045:$AT1045,1,'번호선택_참고표'!$E$55),0)+IFERROR(INDEX($B1045:$AT1045,1,'번호선택_참고표'!$F$55),0)+IFERROR(INDEX($B1045:$AT1045,1,'번호선택_참고표'!$G$55),0)+IFERROR(INDEX($B1045:$AT1045,1,'번호선택_참고표'!$H$55),0)</f>
        <v/>
      </c>
      <c r="AW1045" s="64">
        <f>IF(OR('번호선택_참고표'!$C$55=$AU1045,'번호선택_참고표'!$D$55=$AU1045,'번호선택_참고표'!$E$55=$AU1045,'번호선택_참고표'!$F$55=$AU1045,'번호선택_참고표'!$G$55=$AU1045,'번호선택_참고표'!$H$55=$AU1045),1,0)</f>
        <v/>
      </c>
      <c r="AX1045" s="64">
        <f>IF(AV1045=6,6,IF(AND(AV1045=5,AW1045=1),5,IF(AND(AV1045=5,AW1045=0),4,IF(AV1045=4,3,IF(AV1045=3,2,0)))))</f>
        <v/>
      </c>
      <c r="AY1045" s="64">
        <f>IF(AV1045=6,"1등",IF(AND(AV1045=5,AW1045=1),"2등",IF(AND(AV1045=5,AW1045=0),"3등",IF(AV1045=4,"4등",IF(AV1045=3,"5등","-")))))</f>
        <v/>
      </c>
      <c r="AZ1045" s="64">
        <f>AV1045*10000+AW1045*1000+ROW()</f>
        <v/>
      </c>
      <c r="BB1045" s="63" t="inlineStr">
        <is>
          <t>12 17 20 26 28 36</t>
        </is>
      </c>
    </row>
    <row r="1046">
      <c r="A1046" s="64" t="n">
        <v>1045</v>
      </c>
      <c r="B1046" t="n">
        <v>0</v>
      </c>
      <c r="C1046" t="n">
        <v>0</v>
      </c>
      <c r="D1046" t="n">
        <v>0</v>
      </c>
      <c r="E1046" t="n">
        <v>0</v>
      </c>
      <c r="F1046" t="n">
        <v>0</v>
      </c>
      <c r="G1046" t="n">
        <v>1</v>
      </c>
      <c r="H1046" t="n">
        <v>0</v>
      </c>
      <c r="I1046" t="n">
        <v>0</v>
      </c>
      <c r="J1046" t="n">
        <v>0</v>
      </c>
      <c r="K1046" t="n">
        <v>0</v>
      </c>
      <c r="L1046" t="n">
        <v>0</v>
      </c>
      <c r="M1046" t="n">
        <v>0</v>
      </c>
      <c r="N1046" t="n">
        <v>0</v>
      </c>
      <c r="O1046" t="n">
        <v>1</v>
      </c>
      <c r="P1046" t="n">
        <v>1</v>
      </c>
      <c r="Q1046" t="n">
        <v>0</v>
      </c>
      <c r="R1046" t="n">
        <v>0</v>
      </c>
      <c r="S1046" t="n">
        <v>0</v>
      </c>
      <c r="T1046" t="n">
        <v>1</v>
      </c>
      <c r="U1046" t="n">
        <v>0</v>
      </c>
      <c r="V1046" t="n">
        <v>1</v>
      </c>
      <c r="W1046" t="n">
        <v>0</v>
      </c>
      <c r="X1046" t="n">
        <v>0</v>
      </c>
      <c r="Y1046" t="n">
        <v>0</v>
      </c>
      <c r="Z1046" t="n">
        <v>0</v>
      </c>
      <c r="AA1046" t="n">
        <v>0</v>
      </c>
      <c r="AB1046" t="n">
        <v>0</v>
      </c>
      <c r="AC1046" t="n">
        <v>0</v>
      </c>
      <c r="AD1046" t="n">
        <v>0</v>
      </c>
      <c r="AE1046" t="n">
        <v>0</v>
      </c>
      <c r="AF1046" t="n">
        <v>0</v>
      </c>
      <c r="AG1046" t="n">
        <v>0</v>
      </c>
      <c r="AH1046" t="n">
        <v>0</v>
      </c>
      <c r="AI1046" t="n">
        <v>0</v>
      </c>
      <c r="AJ1046" t="n">
        <v>0</v>
      </c>
      <c r="AK1046" t="n">
        <v>0</v>
      </c>
      <c r="AL1046" t="n">
        <v>0</v>
      </c>
      <c r="AM1046" t="n">
        <v>0</v>
      </c>
      <c r="AN1046" t="n">
        <v>0</v>
      </c>
      <c r="AO1046" t="n">
        <v>0</v>
      </c>
      <c r="AP1046" t="n">
        <v>1</v>
      </c>
      <c r="AQ1046" t="n">
        <v>0</v>
      </c>
      <c r="AR1046" t="n">
        <v>0</v>
      </c>
      <c r="AS1046" t="n">
        <v>0</v>
      </c>
      <c r="AT1046" t="n">
        <v>0</v>
      </c>
      <c r="AU1046" s="63" t="n">
        <v>37</v>
      </c>
      <c r="AV1046" s="64">
        <f>IFERROR(INDEX($B1046:$AT1046,1,'번호선택_참고표'!$C$55),0)+IFERROR(INDEX($B1046:$AT1046,1,'번호선택_참고표'!$D$55),0)+IFERROR(INDEX($B1046:$AT1046,1,'번호선택_참고표'!$E$55),0)+IFERROR(INDEX($B1046:$AT1046,1,'번호선택_참고표'!$F$55),0)+IFERROR(INDEX($B1046:$AT1046,1,'번호선택_참고표'!$G$55),0)+IFERROR(INDEX($B1046:$AT1046,1,'번호선택_참고표'!$H$55),0)</f>
        <v/>
      </c>
      <c r="AW1046" s="64">
        <f>IF(OR('번호선택_참고표'!$C$55=$AU1046,'번호선택_참고표'!$D$55=$AU1046,'번호선택_참고표'!$E$55=$AU1046,'번호선택_참고표'!$F$55=$AU1046,'번호선택_참고표'!$G$55=$AU1046,'번호선택_참고표'!$H$55=$AU1046),1,0)</f>
        <v/>
      </c>
      <c r="AX1046" s="64">
        <f>IF(AV1046=6,6,IF(AND(AV1046=5,AW1046=1),5,IF(AND(AV1046=5,AW1046=0),4,IF(AV1046=4,3,IF(AV1046=3,2,0)))))</f>
        <v/>
      </c>
      <c r="AY1046" s="64">
        <f>IF(AV1046=6,"1등",IF(AND(AV1046=5,AW1046=1),"2등",IF(AND(AV1046=5,AW1046=0),"3등",IF(AV1046=4,"4등",IF(AV1046=3,"5등","-")))))</f>
        <v/>
      </c>
      <c r="AZ1046" s="64">
        <f>AV1046*10000+AW1046*1000+ROW()</f>
        <v/>
      </c>
      <c r="BB1046" s="63" t="inlineStr">
        <is>
          <t>6 14 15 19 21 41</t>
        </is>
      </c>
    </row>
    <row r="1047">
      <c r="A1047" s="64" t="n">
        <v>1046</v>
      </c>
      <c r="B1047" t="n">
        <v>0</v>
      </c>
      <c r="C1047" t="n">
        <v>0</v>
      </c>
      <c r="D1047" t="n">
        <v>0</v>
      </c>
      <c r="E1047" t="n">
        <v>0</v>
      </c>
      <c r="F1047" t="n">
        <v>0</v>
      </c>
      <c r="G1047" t="n">
        <v>0</v>
      </c>
      <c r="H1047" t="n">
        <v>1</v>
      </c>
      <c r="I1047" t="n">
        <v>0</v>
      </c>
      <c r="J1047" t="n">
        <v>0</v>
      </c>
      <c r="K1047" t="n">
        <v>0</v>
      </c>
      <c r="L1047" t="n">
        <v>0</v>
      </c>
      <c r="M1047" t="n">
        <v>0</v>
      </c>
      <c r="N1047" t="n">
        <v>0</v>
      </c>
      <c r="O1047" t="n">
        <v>0</v>
      </c>
      <c r="P1047" t="n">
        <v>0</v>
      </c>
      <c r="Q1047" t="n">
        <v>1</v>
      </c>
      <c r="R1047" t="n">
        <v>0</v>
      </c>
      <c r="S1047" t="n">
        <v>0</v>
      </c>
      <c r="T1047" t="n">
        <v>0</v>
      </c>
      <c r="U1047" t="n">
        <v>0</v>
      </c>
      <c r="V1047" t="n">
        <v>0</v>
      </c>
      <c r="W1047" t="n">
        <v>0</v>
      </c>
      <c r="X1047" t="n">
        <v>0</v>
      </c>
      <c r="Y1047" t="n">
        <v>0</v>
      </c>
      <c r="Z1047" t="n">
        <v>1</v>
      </c>
      <c r="AA1047" t="n">
        <v>0</v>
      </c>
      <c r="AB1047" t="n">
        <v>0</v>
      </c>
      <c r="AC1047" t="n">
        <v>0</v>
      </c>
      <c r="AD1047" t="n">
        <v>1</v>
      </c>
      <c r="AE1047" t="n">
        <v>0</v>
      </c>
      <c r="AF1047" t="n">
        <v>0</v>
      </c>
      <c r="AG1047" t="n">
        <v>0</v>
      </c>
      <c r="AH1047" t="n">
        <v>0</v>
      </c>
      <c r="AI1047" t="n">
        <v>0</v>
      </c>
      <c r="AJ1047" t="n">
        <v>1</v>
      </c>
      <c r="AK1047" t="n">
        <v>1</v>
      </c>
      <c r="AL1047" t="n">
        <v>0</v>
      </c>
      <c r="AM1047" t="n">
        <v>0</v>
      </c>
      <c r="AN1047" t="n">
        <v>0</v>
      </c>
      <c r="AO1047" t="n">
        <v>0</v>
      </c>
      <c r="AP1047" t="n">
        <v>0</v>
      </c>
      <c r="AQ1047" t="n">
        <v>0</v>
      </c>
      <c r="AR1047" t="n">
        <v>0</v>
      </c>
      <c r="AS1047" t="n">
        <v>0</v>
      </c>
      <c r="AT1047" t="n">
        <v>0</v>
      </c>
      <c r="AU1047" s="63" t="n">
        <v>28</v>
      </c>
      <c r="AV1047" s="64">
        <f>IFERROR(INDEX($B1047:$AT1047,1,'번호선택_참고표'!$C$55),0)+IFERROR(INDEX($B1047:$AT1047,1,'번호선택_참고표'!$D$55),0)+IFERROR(INDEX($B1047:$AT1047,1,'번호선택_참고표'!$E$55),0)+IFERROR(INDEX($B1047:$AT1047,1,'번호선택_참고표'!$F$55),0)+IFERROR(INDEX($B1047:$AT1047,1,'번호선택_참고표'!$G$55),0)+IFERROR(INDEX($B1047:$AT1047,1,'번호선택_참고표'!$H$55),0)</f>
        <v/>
      </c>
      <c r="AW1047" s="64">
        <f>IF(OR('번호선택_참고표'!$C$55=$AU1047,'번호선택_참고표'!$D$55=$AU1047,'번호선택_참고표'!$E$55=$AU1047,'번호선택_참고표'!$F$55=$AU1047,'번호선택_참고표'!$G$55=$AU1047,'번호선택_참고표'!$H$55=$AU1047),1,0)</f>
        <v/>
      </c>
      <c r="AX1047" s="64">
        <f>IF(AV1047=6,6,IF(AND(AV1047=5,AW1047=1),5,IF(AND(AV1047=5,AW1047=0),4,IF(AV1047=4,3,IF(AV1047=3,2,0)))))</f>
        <v/>
      </c>
      <c r="AY1047" s="64">
        <f>IF(AV1047=6,"1등",IF(AND(AV1047=5,AW1047=1),"2등",IF(AND(AV1047=5,AW1047=0),"3등",IF(AV1047=4,"4등",IF(AV1047=3,"5등","-")))))</f>
        <v/>
      </c>
      <c r="AZ1047" s="64">
        <f>AV1047*10000+AW1047*1000+ROW()</f>
        <v/>
      </c>
      <c r="BB1047" s="63" t="inlineStr">
        <is>
          <t>7 16 25 29 35 36</t>
        </is>
      </c>
    </row>
    <row r="1048">
      <c r="A1048" s="64" t="n">
        <v>1047</v>
      </c>
      <c r="B1048" t="n">
        <v>0</v>
      </c>
      <c r="C1048" t="n">
        <v>1</v>
      </c>
      <c r="D1048" t="n">
        <v>0</v>
      </c>
      <c r="E1048" t="n">
        <v>0</v>
      </c>
      <c r="F1048" t="n">
        <v>0</v>
      </c>
      <c r="G1048" t="n">
        <v>0</v>
      </c>
      <c r="H1048" t="n">
        <v>0</v>
      </c>
      <c r="I1048" t="n">
        <v>0</v>
      </c>
      <c r="J1048" t="n">
        <v>0</v>
      </c>
      <c r="K1048" t="n">
        <v>0</v>
      </c>
      <c r="L1048" t="n">
        <v>0</v>
      </c>
      <c r="M1048" t="n">
        <v>0</v>
      </c>
      <c r="N1048" t="n">
        <v>0</v>
      </c>
      <c r="O1048" t="n">
        <v>0</v>
      </c>
      <c r="P1048" t="n">
        <v>0</v>
      </c>
      <c r="Q1048" t="n">
        <v>0</v>
      </c>
      <c r="R1048" t="n">
        <v>0</v>
      </c>
      <c r="S1048" t="n">
        <v>0</v>
      </c>
      <c r="T1048" t="n">
        <v>0</v>
      </c>
      <c r="U1048" t="n">
        <v>1</v>
      </c>
      <c r="V1048" t="n">
        <v>0</v>
      </c>
      <c r="W1048" t="n">
        <v>0</v>
      </c>
      <c r="X1048" t="n">
        <v>0</v>
      </c>
      <c r="Y1048" t="n">
        <v>0</v>
      </c>
      <c r="Z1048" t="n">
        <v>0</v>
      </c>
      <c r="AA1048" t="n">
        <v>0</v>
      </c>
      <c r="AB1048" t="n">
        <v>0</v>
      </c>
      <c r="AC1048" t="n">
        <v>0</v>
      </c>
      <c r="AD1048" t="n">
        <v>0</v>
      </c>
      <c r="AE1048" t="n">
        <v>0</v>
      </c>
      <c r="AF1048" t="n">
        <v>0</v>
      </c>
      <c r="AG1048" t="n">
        <v>0</v>
      </c>
      <c r="AH1048" t="n">
        <v>1</v>
      </c>
      <c r="AI1048" t="n">
        <v>0</v>
      </c>
      <c r="AJ1048" t="n">
        <v>0</v>
      </c>
      <c r="AK1048" t="n">
        <v>0</v>
      </c>
      <c r="AL1048" t="n">
        <v>0</v>
      </c>
      <c r="AM1048" t="n">
        <v>0</v>
      </c>
      <c r="AN1048" t="n">
        <v>0</v>
      </c>
      <c r="AO1048" t="n">
        <v>1</v>
      </c>
      <c r="AP1048" t="n">
        <v>0</v>
      </c>
      <c r="AQ1048" t="n">
        <v>1</v>
      </c>
      <c r="AR1048" t="n">
        <v>0</v>
      </c>
      <c r="AS1048" t="n">
        <v>1</v>
      </c>
      <c r="AT1048" t="n">
        <v>0</v>
      </c>
      <c r="AU1048" s="63" t="n">
        <v>32</v>
      </c>
      <c r="AV1048" s="64">
        <f>IFERROR(INDEX($B1048:$AT1048,1,'번호선택_참고표'!$C$55),0)+IFERROR(INDEX($B1048:$AT1048,1,'번호선택_참고표'!$D$55),0)+IFERROR(INDEX($B1048:$AT1048,1,'번호선택_참고표'!$E$55),0)+IFERROR(INDEX($B1048:$AT1048,1,'번호선택_참고표'!$F$55),0)+IFERROR(INDEX($B1048:$AT1048,1,'번호선택_참고표'!$G$55),0)+IFERROR(INDEX($B1048:$AT1048,1,'번호선택_참고표'!$H$55),0)</f>
        <v/>
      </c>
      <c r="AW1048" s="64">
        <f>IF(OR('번호선택_참고표'!$C$55=$AU1048,'번호선택_참고표'!$D$55=$AU1048,'번호선택_참고표'!$E$55=$AU1048,'번호선택_참고표'!$F$55=$AU1048,'번호선택_참고표'!$G$55=$AU1048,'번호선택_참고표'!$H$55=$AU1048),1,0)</f>
        <v/>
      </c>
      <c r="AX1048" s="64">
        <f>IF(AV1048=6,6,IF(AND(AV1048=5,AW1048=1),5,IF(AND(AV1048=5,AW1048=0),4,IF(AV1048=4,3,IF(AV1048=3,2,0)))))</f>
        <v/>
      </c>
      <c r="AY1048" s="64">
        <f>IF(AV1048=6,"1등",IF(AND(AV1048=5,AW1048=1),"2등",IF(AND(AV1048=5,AW1048=0),"3등",IF(AV1048=4,"4등",IF(AV1048=3,"5등","-")))))</f>
        <v/>
      </c>
      <c r="AZ1048" s="64">
        <f>AV1048*10000+AW1048*1000+ROW()</f>
        <v/>
      </c>
      <c r="BB1048" s="63" t="inlineStr">
        <is>
          <t>2 20 33 40 42 44</t>
        </is>
      </c>
    </row>
    <row r="1049">
      <c r="A1049" s="64" t="n">
        <v>1048</v>
      </c>
      <c r="B1049" t="n">
        <v>0</v>
      </c>
      <c r="C1049" t="n">
        <v>0</v>
      </c>
      <c r="D1049" t="n">
        <v>0</v>
      </c>
      <c r="E1049" t="n">
        <v>0</v>
      </c>
      <c r="F1049" t="n">
        <v>0</v>
      </c>
      <c r="G1049" t="n">
        <v>1</v>
      </c>
      <c r="H1049" t="n">
        <v>0</v>
      </c>
      <c r="I1049" t="n">
        <v>0</v>
      </c>
      <c r="J1049" t="n">
        <v>0</v>
      </c>
      <c r="K1049" t="n">
        <v>0</v>
      </c>
      <c r="L1049" t="n">
        <v>0</v>
      </c>
      <c r="M1049" t="n">
        <v>1</v>
      </c>
      <c r="N1049" t="n">
        <v>0</v>
      </c>
      <c r="O1049" t="n">
        <v>0</v>
      </c>
      <c r="P1049" t="n">
        <v>0</v>
      </c>
      <c r="Q1049" t="n">
        <v>0</v>
      </c>
      <c r="R1049" t="n">
        <v>1</v>
      </c>
      <c r="S1049" t="n">
        <v>0</v>
      </c>
      <c r="T1049" t="n">
        <v>0</v>
      </c>
      <c r="U1049" t="n">
        <v>0</v>
      </c>
      <c r="V1049" t="n">
        <v>1</v>
      </c>
      <c r="W1049" t="n">
        <v>0</v>
      </c>
      <c r="X1049" t="n">
        <v>0</v>
      </c>
      <c r="Y1049" t="n">
        <v>0</v>
      </c>
      <c r="Z1049" t="n">
        <v>0</v>
      </c>
      <c r="AA1049" t="n">
        <v>0</v>
      </c>
      <c r="AB1049" t="n">
        <v>0</v>
      </c>
      <c r="AC1049" t="n">
        <v>0</v>
      </c>
      <c r="AD1049" t="n">
        <v>0</v>
      </c>
      <c r="AE1049" t="n">
        <v>0</v>
      </c>
      <c r="AF1049" t="n">
        <v>0</v>
      </c>
      <c r="AG1049" t="n">
        <v>1</v>
      </c>
      <c r="AH1049" t="n">
        <v>0</v>
      </c>
      <c r="AI1049" t="n">
        <v>0</v>
      </c>
      <c r="AJ1049" t="n">
        <v>0</v>
      </c>
      <c r="AK1049" t="n">
        <v>0</v>
      </c>
      <c r="AL1049" t="n">
        <v>0</v>
      </c>
      <c r="AM1049" t="n">
        <v>0</v>
      </c>
      <c r="AN1049" t="n">
        <v>1</v>
      </c>
      <c r="AO1049" t="n">
        <v>0</v>
      </c>
      <c r="AP1049" t="n">
        <v>0</v>
      </c>
      <c r="AQ1049" t="n">
        <v>0</v>
      </c>
      <c r="AR1049" t="n">
        <v>0</v>
      </c>
      <c r="AS1049" t="n">
        <v>0</v>
      </c>
      <c r="AT1049" t="n">
        <v>0</v>
      </c>
      <c r="AU1049" s="63" t="n">
        <v>30</v>
      </c>
      <c r="AV1049" s="64">
        <f>IFERROR(INDEX($B1049:$AT1049,1,'번호선택_참고표'!$C$55),0)+IFERROR(INDEX($B1049:$AT1049,1,'번호선택_참고표'!$D$55),0)+IFERROR(INDEX($B1049:$AT1049,1,'번호선택_참고표'!$E$55),0)+IFERROR(INDEX($B1049:$AT1049,1,'번호선택_참고표'!$F$55),0)+IFERROR(INDEX($B1049:$AT1049,1,'번호선택_참고표'!$G$55),0)+IFERROR(INDEX($B1049:$AT1049,1,'번호선택_참고표'!$H$55),0)</f>
        <v/>
      </c>
      <c r="AW1049" s="64">
        <f>IF(OR('번호선택_참고표'!$C$55=$AU1049,'번호선택_참고표'!$D$55=$AU1049,'번호선택_참고표'!$E$55=$AU1049,'번호선택_참고표'!$F$55=$AU1049,'번호선택_참고표'!$G$55=$AU1049,'번호선택_참고표'!$H$55=$AU1049),1,0)</f>
        <v/>
      </c>
      <c r="AX1049" s="64">
        <f>IF(AV1049=6,6,IF(AND(AV1049=5,AW1049=1),5,IF(AND(AV1049=5,AW1049=0),4,IF(AV1049=4,3,IF(AV1049=3,2,0)))))</f>
        <v/>
      </c>
      <c r="AY1049" s="64">
        <f>IF(AV1049=6,"1등",IF(AND(AV1049=5,AW1049=1),"2등",IF(AND(AV1049=5,AW1049=0),"3등",IF(AV1049=4,"4등",IF(AV1049=3,"5등","-")))))</f>
        <v/>
      </c>
      <c r="AZ1049" s="64">
        <f>AV1049*10000+AW1049*1000+ROW()</f>
        <v/>
      </c>
      <c r="BB1049" s="63" t="inlineStr">
        <is>
          <t>6 12 17 21 32 39</t>
        </is>
      </c>
    </row>
    <row r="1050">
      <c r="A1050" s="64" t="n">
        <v>1049</v>
      </c>
      <c r="B1050" t="n">
        <v>0</v>
      </c>
      <c r="C1050" t="n">
        <v>0</v>
      </c>
      <c r="D1050" t="n">
        <v>1</v>
      </c>
      <c r="E1050" t="n">
        <v>0</v>
      </c>
      <c r="F1050" t="n">
        <v>1</v>
      </c>
      <c r="G1050" t="n">
        <v>0</v>
      </c>
      <c r="H1050" t="n">
        <v>0</v>
      </c>
      <c r="I1050" t="n">
        <v>0</v>
      </c>
      <c r="J1050" t="n">
        <v>0</v>
      </c>
      <c r="K1050" t="n">
        <v>0</v>
      </c>
      <c r="L1050" t="n">
        <v>0</v>
      </c>
      <c r="M1050" t="n">
        <v>0</v>
      </c>
      <c r="N1050" t="n">
        <v>1</v>
      </c>
      <c r="O1050" t="n">
        <v>0</v>
      </c>
      <c r="P1050" t="n">
        <v>0</v>
      </c>
      <c r="Q1050" t="n">
        <v>0</v>
      </c>
      <c r="R1050" t="n">
        <v>0</v>
      </c>
      <c r="S1050" t="n">
        <v>0</v>
      </c>
      <c r="T1050" t="n">
        <v>0</v>
      </c>
      <c r="U1050" t="n">
        <v>1</v>
      </c>
      <c r="V1050" t="n">
        <v>1</v>
      </c>
      <c r="W1050" t="n">
        <v>0</v>
      </c>
      <c r="X1050" t="n">
        <v>0</v>
      </c>
      <c r="Y1050" t="n">
        <v>0</v>
      </c>
      <c r="Z1050" t="n">
        <v>0</v>
      </c>
      <c r="AA1050" t="n">
        <v>0</v>
      </c>
      <c r="AB1050" t="n">
        <v>0</v>
      </c>
      <c r="AC1050" t="n">
        <v>0</v>
      </c>
      <c r="AD1050" t="n">
        <v>0</v>
      </c>
      <c r="AE1050" t="n">
        <v>0</v>
      </c>
      <c r="AF1050" t="n">
        <v>0</v>
      </c>
      <c r="AG1050" t="n">
        <v>0</v>
      </c>
      <c r="AH1050" t="n">
        <v>0</v>
      </c>
      <c r="AI1050" t="n">
        <v>0</v>
      </c>
      <c r="AJ1050" t="n">
        <v>0</v>
      </c>
      <c r="AK1050" t="n">
        <v>0</v>
      </c>
      <c r="AL1050" t="n">
        <v>1</v>
      </c>
      <c r="AM1050" t="n">
        <v>0</v>
      </c>
      <c r="AN1050" t="n">
        <v>0</v>
      </c>
      <c r="AO1050" t="n">
        <v>0</v>
      </c>
      <c r="AP1050" t="n">
        <v>0</v>
      </c>
      <c r="AQ1050" t="n">
        <v>0</v>
      </c>
      <c r="AR1050" t="n">
        <v>0</v>
      </c>
      <c r="AS1050" t="n">
        <v>0</v>
      </c>
      <c r="AT1050" t="n">
        <v>0</v>
      </c>
      <c r="AU1050" s="63" t="n">
        <v>17</v>
      </c>
      <c r="AV1050" s="64">
        <f>IFERROR(INDEX($B1050:$AT1050,1,'번호선택_참고표'!$C$55),0)+IFERROR(INDEX($B1050:$AT1050,1,'번호선택_참고표'!$D$55),0)+IFERROR(INDEX($B1050:$AT1050,1,'번호선택_참고표'!$E$55),0)+IFERROR(INDEX($B1050:$AT1050,1,'번호선택_참고표'!$F$55),0)+IFERROR(INDEX($B1050:$AT1050,1,'번호선택_참고표'!$G$55),0)+IFERROR(INDEX($B1050:$AT1050,1,'번호선택_참고표'!$H$55),0)</f>
        <v/>
      </c>
      <c r="AW1050" s="64">
        <f>IF(OR('번호선택_참고표'!$C$55=$AU1050,'번호선택_참고표'!$D$55=$AU1050,'번호선택_참고표'!$E$55=$AU1050,'번호선택_참고표'!$F$55=$AU1050,'번호선택_참고표'!$G$55=$AU1050,'번호선택_참고표'!$H$55=$AU1050),1,0)</f>
        <v/>
      </c>
      <c r="AX1050" s="64">
        <f>IF(AV1050=6,6,IF(AND(AV1050=5,AW1050=1),5,IF(AND(AV1050=5,AW1050=0),4,IF(AV1050=4,3,IF(AV1050=3,2,0)))))</f>
        <v/>
      </c>
      <c r="AY1050" s="64">
        <f>IF(AV1050=6,"1등",IF(AND(AV1050=5,AW1050=1),"2등",IF(AND(AV1050=5,AW1050=0),"3등",IF(AV1050=4,"4등",IF(AV1050=3,"5등","-")))))</f>
        <v/>
      </c>
      <c r="AZ1050" s="64">
        <f>AV1050*10000+AW1050*1000+ROW()</f>
        <v/>
      </c>
      <c r="BB1050" s="63" t="inlineStr">
        <is>
          <t>3 5 13 20 21 37</t>
        </is>
      </c>
    </row>
    <row r="1051">
      <c r="A1051" s="64" t="n">
        <v>1050</v>
      </c>
      <c r="B1051" t="n">
        <v>0</v>
      </c>
      <c r="C1051" t="n">
        <v>0</v>
      </c>
      <c r="D1051" t="n">
        <v>0</v>
      </c>
      <c r="E1051" t="n">
        <v>0</v>
      </c>
      <c r="F1051" t="n">
        <v>0</v>
      </c>
      <c r="G1051" t="n">
        <v>1</v>
      </c>
      <c r="H1051" t="n">
        <v>0</v>
      </c>
      <c r="I1051" t="n">
        <v>0</v>
      </c>
      <c r="J1051" t="n">
        <v>0</v>
      </c>
      <c r="K1051" t="n">
        <v>0</v>
      </c>
      <c r="L1051" t="n">
        <v>0</v>
      </c>
      <c r="M1051" t="n">
        <v>1</v>
      </c>
      <c r="N1051" t="n">
        <v>0</v>
      </c>
      <c r="O1051" t="n">
        <v>0</v>
      </c>
      <c r="P1051" t="n">
        <v>0</v>
      </c>
      <c r="Q1051" t="n">
        <v>0</v>
      </c>
      <c r="R1051" t="n">
        <v>0</v>
      </c>
      <c r="S1051" t="n">
        <v>0</v>
      </c>
      <c r="T1051" t="n">
        <v>0</v>
      </c>
      <c r="U1051" t="n">
        <v>0</v>
      </c>
      <c r="V1051" t="n">
        <v>0</v>
      </c>
      <c r="W1051" t="n">
        <v>0</v>
      </c>
      <c r="X1051" t="n">
        <v>0</v>
      </c>
      <c r="Y1051" t="n">
        <v>0</v>
      </c>
      <c r="Z1051" t="n">
        <v>0</v>
      </c>
      <c r="AA1051" t="n">
        <v>0</v>
      </c>
      <c r="AB1051" t="n">
        <v>0</v>
      </c>
      <c r="AC1051" t="n">
        <v>0</v>
      </c>
      <c r="AD1051" t="n">
        <v>0</v>
      </c>
      <c r="AE1051" t="n">
        <v>0</v>
      </c>
      <c r="AF1051" t="n">
        <v>1</v>
      </c>
      <c r="AG1051" t="n">
        <v>0</v>
      </c>
      <c r="AH1051" t="n">
        <v>0</v>
      </c>
      <c r="AI1051" t="n">
        <v>0</v>
      </c>
      <c r="AJ1051" t="n">
        <v>1</v>
      </c>
      <c r="AK1051" t="n">
        <v>0</v>
      </c>
      <c r="AL1051" t="n">
        <v>0</v>
      </c>
      <c r="AM1051" t="n">
        <v>1</v>
      </c>
      <c r="AN1051" t="n">
        <v>0</v>
      </c>
      <c r="AO1051" t="n">
        <v>0</v>
      </c>
      <c r="AP1051" t="n">
        <v>0</v>
      </c>
      <c r="AQ1051" t="n">
        <v>0</v>
      </c>
      <c r="AR1051" t="n">
        <v>1</v>
      </c>
      <c r="AS1051" t="n">
        <v>0</v>
      </c>
      <c r="AT1051" t="n">
        <v>0</v>
      </c>
      <c r="AU1051" s="63" t="n">
        <v>17</v>
      </c>
      <c r="AV1051" s="64">
        <f>IFERROR(INDEX($B1051:$AT1051,1,'번호선택_참고표'!$C$55),0)+IFERROR(INDEX($B1051:$AT1051,1,'번호선택_참고표'!$D$55),0)+IFERROR(INDEX($B1051:$AT1051,1,'번호선택_참고표'!$E$55),0)+IFERROR(INDEX($B1051:$AT1051,1,'번호선택_참고표'!$F$55),0)+IFERROR(INDEX($B1051:$AT1051,1,'번호선택_참고표'!$G$55),0)+IFERROR(INDEX($B1051:$AT1051,1,'번호선택_참고표'!$H$55),0)</f>
        <v/>
      </c>
      <c r="AW1051" s="64">
        <f>IF(OR('번호선택_참고표'!$C$55=$AU1051,'번호선택_참고표'!$D$55=$AU1051,'번호선택_참고표'!$E$55=$AU1051,'번호선택_참고표'!$F$55=$AU1051,'번호선택_참고표'!$G$55=$AU1051,'번호선택_참고표'!$H$55=$AU1051),1,0)</f>
        <v/>
      </c>
      <c r="AX1051" s="64">
        <f>IF(AV1051=6,6,IF(AND(AV1051=5,AW1051=1),5,IF(AND(AV1051=5,AW1051=0),4,IF(AV1051=4,3,IF(AV1051=3,2,0)))))</f>
        <v/>
      </c>
      <c r="AY1051" s="64">
        <f>IF(AV1051=6,"1등",IF(AND(AV1051=5,AW1051=1),"2등",IF(AND(AV1051=5,AW1051=0),"3등",IF(AV1051=4,"4등",IF(AV1051=3,"5등","-")))))</f>
        <v/>
      </c>
      <c r="AZ1051" s="64">
        <f>AV1051*10000+AW1051*1000+ROW()</f>
        <v/>
      </c>
      <c r="BB1051" s="63" t="inlineStr">
        <is>
          <t>6 12 31 35 38 43</t>
        </is>
      </c>
    </row>
    <row r="1052">
      <c r="A1052" s="64" t="n">
        <v>1051</v>
      </c>
      <c r="B1052" t="n">
        <v>0</v>
      </c>
      <c r="C1052" t="n">
        <v>0</v>
      </c>
      <c r="D1052" t="n">
        <v>0</v>
      </c>
      <c r="E1052" t="n">
        <v>0</v>
      </c>
      <c r="F1052" t="n">
        <v>0</v>
      </c>
      <c r="G1052" t="n">
        <v>0</v>
      </c>
      <c r="H1052" t="n">
        <v>0</v>
      </c>
      <c r="I1052" t="n">
        <v>0</v>
      </c>
      <c r="J1052" t="n">
        <v>0</v>
      </c>
      <c r="K1052" t="n">
        <v>0</v>
      </c>
      <c r="L1052" t="n">
        <v>0</v>
      </c>
      <c r="M1052" t="n">
        <v>0</v>
      </c>
      <c r="N1052" t="n">
        <v>0</v>
      </c>
      <c r="O1052" t="n">
        <v>0</v>
      </c>
      <c r="P1052" t="n">
        <v>0</v>
      </c>
      <c r="Q1052" t="n">
        <v>0</v>
      </c>
      <c r="R1052" t="n">
        <v>0</v>
      </c>
      <c r="S1052" t="n">
        <v>0</v>
      </c>
      <c r="T1052" t="n">
        <v>0</v>
      </c>
      <c r="U1052" t="n">
        <v>0</v>
      </c>
      <c r="V1052" t="n">
        <v>1</v>
      </c>
      <c r="W1052" t="n">
        <v>0</v>
      </c>
      <c r="X1052" t="n">
        <v>0</v>
      </c>
      <c r="Y1052" t="n">
        <v>0</v>
      </c>
      <c r="Z1052" t="n">
        <v>0</v>
      </c>
      <c r="AA1052" t="n">
        <v>1</v>
      </c>
      <c r="AB1052" t="n">
        <v>0</v>
      </c>
      <c r="AC1052" t="n">
        <v>0</v>
      </c>
      <c r="AD1052" t="n">
        <v>0</v>
      </c>
      <c r="AE1052" t="n">
        <v>1</v>
      </c>
      <c r="AF1052" t="n">
        <v>0</v>
      </c>
      <c r="AG1052" t="n">
        <v>1</v>
      </c>
      <c r="AH1052" t="n">
        <v>1</v>
      </c>
      <c r="AI1052" t="n">
        <v>0</v>
      </c>
      <c r="AJ1052" t="n">
        <v>1</v>
      </c>
      <c r="AK1052" t="n">
        <v>0</v>
      </c>
      <c r="AL1052" t="n">
        <v>0</v>
      </c>
      <c r="AM1052" t="n">
        <v>0</v>
      </c>
      <c r="AN1052" t="n">
        <v>0</v>
      </c>
      <c r="AO1052" t="n">
        <v>0</v>
      </c>
      <c r="AP1052" t="n">
        <v>0</v>
      </c>
      <c r="AQ1052" t="n">
        <v>0</v>
      </c>
      <c r="AR1052" t="n">
        <v>0</v>
      </c>
      <c r="AS1052" t="n">
        <v>0</v>
      </c>
      <c r="AT1052" t="n">
        <v>0</v>
      </c>
      <c r="AU1052" s="63" t="n">
        <v>44</v>
      </c>
      <c r="AV1052" s="64">
        <f>IFERROR(INDEX($B1052:$AT1052,1,'번호선택_참고표'!$C$55),0)+IFERROR(INDEX($B1052:$AT1052,1,'번호선택_참고표'!$D$55),0)+IFERROR(INDEX($B1052:$AT1052,1,'번호선택_참고표'!$E$55),0)+IFERROR(INDEX($B1052:$AT1052,1,'번호선택_참고표'!$F$55),0)+IFERROR(INDEX($B1052:$AT1052,1,'번호선택_참고표'!$G$55),0)+IFERROR(INDEX($B1052:$AT1052,1,'번호선택_참고표'!$H$55),0)</f>
        <v/>
      </c>
      <c r="AW1052" s="64">
        <f>IF(OR('번호선택_참고표'!$C$55=$AU1052,'번호선택_참고표'!$D$55=$AU1052,'번호선택_참고표'!$E$55=$AU1052,'번호선택_참고표'!$F$55=$AU1052,'번호선택_참고표'!$G$55=$AU1052,'번호선택_참고표'!$H$55=$AU1052),1,0)</f>
        <v/>
      </c>
      <c r="AX1052" s="64">
        <f>IF(AV1052=6,6,IF(AND(AV1052=5,AW1052=1),5,IF(AND(AV1052=5,AW1052=0),4,IF(AV1052=4,3,IF(AV1052=3,2,0)))))</f>
        <v/>
      </c>
      <c r="AY1052" s="64">
        <f>IF(AV1052=6,"1등",IF(AND(AV1052=5,AW1052=1),"2등",IF(AND(AV1052=5,AW1052=0),"3등",IF(AV1052=4,"4등",IF(AV1052=3,"5등","-")))))</f>
        <v/>
      </c>
      <c r="AZ1052" s="64">
        <f>AV1052*10000+AW1052*1000+ROW()</f>
        <v/>
      </c>
      <c r="BB1052" s="63" t="inlineStr">
        <is>
          <t>21 26 30 32 33 35</t>
        </is>
      </c>
    </row>
    <row r="1053">
      <c r="A1053" s="64" t="n">
        <v>1052</v>
      </c>
      <c r="B1053" t="n">
        <v>0</v>
      </c>
      <c r="C1053" t="n">
        <v>0</v>
      </c>
      <c r="D1053" t="n">
        <v>0</v>
      </c>
      <c r="E1053" t="n">
        <v>0</v>
      </c>
      <c r="F1053" t="n">
        <v>1</v>
      </c>
      <c r="G1053" t="n">
        <v>0</v>
      </c>
      <c r="H1053" t="n">
        <v>0</v>
      </c>
      <c r="I1053" t="n">
        <v>0</v>
      </c>
      <c r="J1053" t="n">
        <v>0</v>
      </c>
      <c r="K1053" t="n">
        <v>0</v>
      </c>
      <c r="L1053" t="n">
        <v>0</v>
      </c>
      <c r="M1053" t="n">
        <v>0</v>
      </c>
      <c r="N1053" t="n">
        <v>0</v>
      </c>
      <c r="O1053" t="n">
        <v>0</v>
      </c>
      <c r="P1053" t="n">
        <v>0</v>
      </c>
      <c r="Q1053" t="n">
        <v>0</v>
      </c>
      <c r="R1053" t="n">
        <v>1</v>
      </c>
      <c r="S1053" t="n">
        <v>0</v>
      </c>
      <c r="T1053" t="n">
        <v>0</v>
      </c>
      <c r="U1053" t="n">
        <v>0</v>
      </c>
      <c r="V1053" t="n">
        <v>0</v>
      </c>
      <c r="W1053" t="n">
        <v>0</v>
      </c>
      <c r="X1053" t="n">
        <v>0</v>
      </c>
      <c r="Y1053" t="n">
        <v>0</v>
      </c>
      <c r="Z1053" t="n">
        <v>0</v>
      </c>
      <c r="AA1053" t="n">
        <v>1</v>
      </c>
      <c r="AB1053" t="n">
        <v>1</v>
      </c>
      <c r="AC1053" t="n">
        <v>0</v>
      </c>
      <c r="AD1053" t="n">
        <v>0</v>
      </c>
      <c r="AE1053" t="n">
        <v>0</v>
      </c>
      <c r="AF1053" t="n">
        <v>0</v>
      </c>
      <c r="AG1053" t="n">
        <v>0</v>
      </c>
      <c r="AH1053" t="n">
        <v>0</v>
      </c>
      <c r="AI1053" t="n">
        <v>0</v>
      </c>
      <c r="AJ1053" t="n">
        <v>1</v>
      </c>
      <c r="AK1053" t="n">
        <v>0</v>
      </c>
      <c r="AL1053" t="n">
        <v>0</v>
      </c>
      <c r="AM1053" t="n">
        <v>1</v>
      </c>
      <c r="AN1053" t="n">
        <v>0</v>
      </c>
      <c r="AO1053" t="n">
        <v>0</v>
      </c>
      <c r="AP1053" t="n">
        <v>0</v>
      </c>
      <c r="AQ1053" t="n">
        <v>0</v>
      </c>
      <c r="AR1053" t="n">
        <v>0</v>
      </c>
      <c r="AS1053" t="n">
        <v>0</v>
      </c>
      <c r="AT1053" t="n">
        <v>0</v>
      </c>
      <c r="AU1053" s="63" t="n">
        <v>1</v>
      </c>
      <c r="AV1053" s="64">
        <f>IFERROR(INDEX($B1053:$AT1053,1,'번호선택_참고표'!$C$55),0)+IFERROR(INDEX($B1053:$AT1053,1,'번호선택_참고표'!$D$55),0)+IFERROR(INDEX($B1053:$AT1053,1,'번호선택_참고표'!$E$55),0)+IFERROR(INDEX($B1053:$AT1053,1,'번호선택_참고표'!$F$55),0)+IFERROR(INDEX($B1053:$AT1053,1,'번호선택_참고표'!$G$55),0)+IFERROR(INDEX($B1053:$AT1053,1,'번호선택_참고표'!$H$55),0)</f>
        <v/>
      </c>
      <c r="AW1053" s="64">
        <f>IF(OR('번호선택_참고표'!$C$55=$AU1053,'번호선택_참고표'!$D$55=$AU1053,'번호선택_참고표'!$E$55=$AU1053,'번호선택_참고표'!$F$55=$AU1053,'번호선택_참고표'!$G$55=$AU1053,'번호선택_참고표'!$H$55=$AU1053),1,0)</f>
        <v/>
      </c>
      <c r="AX1053" s="64">
        <f>IF(AV1053=6,6,IF(AND(AV1053=5,AW1053=1),5,IF(AND(AV1053=5,AW1053=0),4,IF(AV1053=4,3,IF(AV1053=3,2,0)))))</f>
        <v/>
      </c>
      <c r="AY1053" s="64">
        <f>IF(AV1053=6,"1등",IF(AND(AV1053=5,AW1053=1),"2등",IF(AND(AV1053=5,AW1053=0),"3등",IF(AV1053=4,"4등",IF(AV1053=3,"5등","-")))))</f>
        <v/>
      </c>
      <c r="AZ1053" s="64">
        <f>AV1053*10000+AW1053*1000+ROW()</f>
        <v/>
      </c>
      <c r="BB1053" s="63" t="inlineStr">
        <is>
          <t>5 17 26 27 35 38</t>
        </is>
      </c>
    </row>
    <row r="1054">
      <c r="A1054" s="64" t="n">
        <v>1053</v>
      </c>
      <c r="B1054" t="n">
        <v>0</v>
      </c>
      <c r="C1054" t="n">
        <v>0</v>
      </c>
      <c r="D1054" t="n">
        <v>0</v>
      </c>
      <c r="E1054" t="n">
        <v>0</v>
      </c>
      <c r="F1054" t="n">
        <v>0</v>
      </c>
      <c r="G1054" t="n">
        <v>0</v>
      </c>
      <c r="H1054" t="n">
        <v>0</v>
      </c>
      <c r="I1054" t="n">
        <v>0</v>
      </c>
      <c r="J1054" t="n">
        <v>0</v>
      </c>
      <c r="K1054" t="n">
        <v>0</v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 t="n">
        <v>0</v>
      </c>
      <c r="U1054" t="n">
        <v>0</v>
      </c>
      <c r="V1054" t="n">
        <v>0</v>
      </c>
      <c r="W1054" t="n">
        <v>1</v>
      </c>
      <c r="X1054" t="n">
        <v>0</v>
      </c>
      <c r="Y1054" t="n">
        <v>0</v>
      </c>
      <c r="Z1054" t="n">
        <v>0</v>
      </c>
      <c r="AA1054" t="n">
        <v>1</v>
      </c>
      <c r="AB1054" t="n">
        <v>0</v>
      </c>
      <c r="AC1054" t="n">
        <v>0</v>
      </c>
      <c r="AD1054" t="n">
        <v>1</v>
      </c>
      <c r="AE1054" t="n">
        <v>1</v>
      </c>
      <c r="AF1054" t="n">
        <v>0</v>
      </c>
      <c r="AG1054" t="n">
        <v>0</v>
      </c>
      <c r="AH1054" t="n">
        <v>0</v>
      </c>
      <c r="AI1054" t="n">
        <v>1</v>
      </c>
      <c r="AJ1054" t="n">
        <v>0</v>
      </c>
      <c r="AK1054" t="n">
        <v>0</v>
      </c>
      <c r="AL1054" t="n">
        <v>0</v>
      </c>
      <c r="AM1054" t="n">
        <v>0</v>
      </c>
      <c r="AN1054" t="n">
        <v>0</v>
      </c>
      <c r="AO1054" t="n">
        <v>0</v>
      </c>
      <c r="AP1054" t="n">
        <v>0</v>
      </c>
      <c r="AQ1054" t="n">
        <v>0</v>
      </c>
      <c r="AR1054" t="n">
        <v>0</v>
      </c>
      <c r="AS1054" t="n">
        <v>0</v>
      </c>
      <c r="AT1054" t="n">
        <v>1</v>
      </c>
      <c r="AU1054" s="63" t="n">
        <v>15</v>
      </c>
      <c r="AV1054" s="64">
        <f>IFERROR(INDEX($B1054:$AT1054,1,'번호선택_참고표'!$C$55),0)+IFERROR(INDEX($B1054:$AT1054,1,'번호선택_참고표'!$D$55),0)+IFERROR(INDEX($B1054:$AT1054,1,'번호선택_참고표'!$E$55),0)+IFERROR(INDEX($B1054:$AT1054,1,'번호선택_참고표'!$F$55),0)+IFERROR(INDEX($B1054:$AT1054,1,'번호선택_참고표'!$G$55),0)+IFERROR(INDEX($B1054:$AT1054,1,'번호선택_참고표'!$H$55),0)</f>
        <v/>
      </c>
      <c r="AW1054" s="64">
        <f>IF(OR('번호선택_참고표'!$C$55=$AU1054,'번호선택_참고표'!$D$55=$AU1054,'번호선택_참고표'!$E$55=$AU1054,'번호선택_참고표'!$F$55=$AU1054,'번호선택_참고표'!$G$55=$AU1054,'번호선택_참고표'!$H$55=$AU1054),1,0)</f>
        <v/>
      </c>
      <c r="AX1054" s="64">
        <f>IF(AV1054=6,6,IF(AND(AV1054=5,AW1054=1),5,IF(AND(AV1054=5,AW1054=0),4,IF(AV1054=4,3,IF(AV1054=3,2,0)))))</f>
        <v/>
      </c>
      <c r="AY1054" s="64">
        <f>IF(AV1054=6,"1등",IF(AND(AV1054=5,AW1054=1),"2등",IF(AND(AV1054=5,AW1054=0),"3등",IF(AV1054=4,"4등",IF(AV1054=3,"5등","-")))))</f>
        <v/>
      </c>
      <c r="AZ1054" s="64">
        <f>AV1054*10000+AW1054*1000+ROW()</f>
        <v/>
      </c>
      <c r="BB1054" s="63" t="inlineStr">
        <is>
          <t>22 26 29 30 34 45</t>
        </is>
      </c>
    </row>
    <row r="1055">
      <c r="A1055" s="64" t="n">
        <v>1054</v>
      </c>
      <c r="B1055" t="n">
        <v>0</v>
      </c>
      <c r="C1055" t="n">
        <v>0</v>
      </c>
      <c r="D1055" t="n">
        <v>0</v>
      </c>
      <c r="E1055" t="n">
        <v>0</v>
      </c>
      <c r="F1055" t="n">
        <v>0</v>
      </c>
      <c r="G1055" t="n">
        <v>0</v>
      </c>
      <c r="H1055" t="n">
        <v>0</v>
      </c>
      <c r="I1055" t="n">
        <v>0</v>
      </c>
      <c r="J1055" t="n">
        <v>0</v>
      </c>
      <c r="K1055" t="n">
        <v>0</v>
      </c>
      <c r="L1055" t="n">
        <v>0</v>
      </c>
      <c r="M1055" t="n">
        <v>0</v>
      </c>
      <c r="N1055" t="n">
        <v>0</v>
      </c>
      <c r="O1055" t="n">
        <v>1</v>
      </c>
      <c r="P1055" t="n">
        <v>0</v>
      </c>
      <c r="Q1055" t="n">
        <v>0</v>
      </c>
      <c r="R1055" t="n">
        <v>0</v>
      </c>
      <c r="S1055" t="n">
        <v>0</v>
      </c>
      <c r="T1055" t="n">
        <v>1</v>
      </c>
      <c r="U1055" t="n">
        <v>0</v>
      </c>
      <c r="V1055" t="n">
        <v>0</v>
      </c>
      <c r="W1055" t="n">
        <v>0</v>
      </c>
      <c r="X1055" t="n">
        <v>0</v>
      </c>
      <c r="Y1055" t="n">
        <v>0</v>
      </c>
      <c r="Z1055" t="n">
        <v>0</v>
      </c>
      <c r="AA1055" t="n">
        <v>0</v>
      </c>
      <c r="AB1055" t="n">
        <v>1</v>
      </c>
      <c r="AC1055" t="n">
        <v>1</v>
      </c>
      <c r="AD1055" t="n">
        <v>0</v>
      </c>
      <c r="AE1055" t="n">
        <v>1</v>
      </c>
      <c r="AF1055" t="n">
        <v>0</v>
      </c>
      <c r="AG1055" t="n">
        <v>0</v>
      </c>
      <c r="AH1055" t="n">
        <v>0</v>
      </c>
      <c r="AI1055" t="n">
        <v>0</v>
      </c>
      <c r="AJ1055" t="n">
        <v>0</v>
      </c>
      <c r="AK1055" t="n">
        <v>0</v>
      </c>
      <c r="AL1055" t="n">
        <v>0</v>
      </c>
      <c r="AM1055" t="n">
        <v>0</v>
      </c>
      <c r="AN1055" t="n">
        <v>0</v>
      </c>
      <c r="AO1055" t="n">
        <v>0</v>
      </c>
      <c r="AP1055" t="n">
        <v>0</v>
      </c>
      <c r="AQ1055" t="n">
        <v>0</v>
      </c>
      <c r="AR1055" t="n">
        <v>0</v>
      </c>
      <c r="AS1055" t="n">
        <v>0</v>
      </c>
      <c r="AT1055" t="n">
        <v>1</v>
      </c>
      <c r="AU1055" s="63" t="n">
        <v>33</v>
      </c>
      <c r="AV1055" s="64">
        <f>IFERROR(INDEX($B1055:$AT1055,1,'번호선택_참고표'!$C$55),0)+IFERROR(INDEX($B1055:$AT1055,1,'번호선택_참고표'!$D$55),0)+IFERROR(INDEX($B1055:$AT1055,1,'번호선택_참고표'!$E$55),0)+IFERROR(INDEX($B1055:$AT1055,1,'번호선택_참고표'!$F$55),0)+IFERROR(INDEX($B1055:$AT1055,1,'번호선택_참고표'!$G$55),0)+IFERROR(INDEX($B1055:$AT1055,1,'번호선택_참고표'!$H$55),0)</f>
        <v/>
      </c>
      <c r="AW1055" s="64">
        <f>IF(OR('번호선택_참고표'!$C$55=$AU1055,'번호선택_참고표'!$D$55=$AU1055,'번호선택_참고표'!$E$55=$AU1055,'번호선택_참고표'!$F$55=$AU1055,'번호선택_참고표'!$G$55=$AU1055,'번호선택_참고표'!$H$55=$AU1055),1,0)</f>
        <v/>
      </c>
      <c r="AX1055" s="64">
        <f>IF(AV1055=6,6,IF(AND(AV1055=5,AW1055=1),5,IF(AND(AV1055=5,AW1055=0),4,IF(AV1055=4,3,IF(AV1055=3,2,0)))))</f>
        <v/>
      </c>
      <c r="AY1055" s="64">
        <f>IF(AV1055=6,"1등",IF(AND(AV1055=5,AW1055=1),"2등",IF(AND(AV1055=5,AW1055=0),"3등",IF(AV1055=4,"4등",IF(AV1055=3,"5등","-")))))</f>
        <v/>
      </c>
      <c r="AZ1055" s="64">
        <f>AV1055*10000+AW1055*1000+ROW()</f>
        <v/>
      </c>
      <c r="BB1055" s="63" t="inlineStr">
        <is>
          <t>14 19 27 28 30 45</t>
        </is>
      </c>
    </row>
    <row r="1056">
      <c r="A1056" s="64" t="n">
        <v>1055</v>
      </c>
      <c r="B1056" t="n">
        <v>0</v>
      </c>
      <c r="C1056" t="n">
        <v>0</v>
      </c>
      <c r="D1056" t="n">
        <v>0</v>
      </c>
      <c r="E1056" t="n">
        <v>1</v>
      </c>
      <c r="F1056" t="n">
        <v>0</v>
      </c>
      <c r="G1056" t="n">
        <v>0</v>
      </c>
      <c r="H1056" t="n">
        <v>1</v>
      </c>
      <c r="I1056" t="n">
        <v>0</v>
      </c>
      <c r="J1056" t="n">
        <v>0</v>
      </c>
      <c r="K1056" t="n">
        <v>0</v>
      </c>
      <c r="L1056" t="n">
        <v>0</v>
      </c>
      <c r="M1056" t="n">
        <v>1</v>
      </c>
      <c r="N1056" t="n">
        <v>0</v>
      </c>
      <c r="O1056" t="n">
        <v>1</v>
      </c>
      <c r="P1056" t="n">
        <v>0</v>
      </c>
      <c r="Q1056" t="n">
        <v>0</v>
      </c>
      <c r="R1056" t="n">
        <v>0</v>
      </c>
      <c r="S1056" t="n">
        <v>0</v>
      </c>
      <c r="T1056" t="n">
        <v>0</v>
      </c>
      <c r="U1056" t="n">
        <v>0</v>
      </c>
      <c r="V1056" t="n">
        <v>0</v>
      </c>
      <c r="W1056" t="n">
        <v>1</v>
      </c>
      <c r="X1056" t="n">
        <v>0</v>
      </c>
      <c r="Y1056" t="n">
        <v>0</v>
      </c>
      <c r="Z1056" t="n">
        <v>0</v>
      </c>
      <c r="AA1056" t="n">
        <v>0</v>
      </c>
      <c r="AB1056" t="n">
        <v>0</v>
      </c>
      <c r="AC1056" t="n">
        <v>0</v>
      </c>
      <c r="AD1056" t="n">
        <v>0</v>
      </c>
      <c r="AE1056" t="n">
        <v>0</v>
      </c>
      <c r="AF1056" t="n">
        <v>0</v>
      </c>
      <c r="AG1056" t="n">
        <v>0</v>
      </c>
      <c r="AH1056" t="n">
        <v>1</v>
      </c>
      <c r="AI1056" t="n">
        <v>0</v>
      </c>
      <c r="AJ1056" t="n">
        <v>0</v>
      </c>
      <c r="AK1056" t="n">
        <v>0</v>
      </c>
      <c r="AL1056" t="n">
        <v>0</v>
      </c>
      <c r="AM1056" t="n">
        <v>0</v>
      </c>
      <c r="AN1056" t="n">
        <v>0</v>
      </c>
      <c r="AO1056" t="n">
        <v>0</v>
      </c>
      <c r="AP1056" t="n">
        <v>0</v>
      </c>
      <c r="AQ1056" t="n">
        <v>0</v>
      </c>
      <c r="AR1056" t="n">
        <v>0</v>
      </c>
      <c r="AS1056" t="n">
        <v>0</v>
      </c>
      <c r="AT1056" t="n">
        <v>0</v>
      </c>
      <c r="AU1056" s="63" t="n">
        <v>31</v>
      </c>
      <c r="AV1056" s="64">
        <f>IFERROR(INDEX($B1056:$AT1056,1,'번호선택_참고표'!$C$55),0)+IFERROR(INDEX($B1056:$AT1056,1,'번호선택_참고표'!$D$55),0)+IFERROR(INDEX($B1056:$AT1056,1,'번호선택_참고표'!$E$55),0)+IFERROR(INDEX($B1056:$AT1056,1,'번호선택_참고표'!$F$55),0)+IFERROR(INDEX($B1056:$AT1056,1,'번호선택_참고표'!$G$55),0)+IFERROR(INDEX($B1056:$AT1056,1,'번호선택_참고표'!$H$55),0)</f>
        <v/>
      </c>
      <c r="AW1056" s="64">
        <f>IF(OR('번호선택_참고표'!$C$55=$AU1056,'번호선택_참고표'!$D$55=$AU1056,'번호선택_참고표'!$E$55=$AU1056,'번호선택_참고표'!$F$55=$AU1056,'번호선택_참고표'!$G$55=$AU1056,'번호선택_참고표'!$H$55=$AU1056),1,0)</f>
        <v/>
      </c>
      <c r="AX1056" s="64">
        <f>IF(AV1056=6,6,IF(AND(AV1056=5,AW1056=1),5,IF(AND(AV1056=5,AW1056=0),4,IF(AV1056=4,3,IF(AV1056=3,2,0)))))</f>
        <v/>
      </c>
      <c r="AY1056" s="64">
        <f>IF(AV1056=6,"1등",IF(AND(AV1056=5,AW1056=1),"2등",IF(AND(AV1056=5,AW1056=0),"3등",IF(AV1056=4,"4등",IF(AV1056=3,"5등","-")))))</f>
        <v/>
      </c>
      <c r="AZ1056" s="64">
        <f>AV1056*10000+AW1056*1000+ROW()</f>
        <v/>
      </c>
      <c r="BB1056" s="63" t="inlineStr">
        <is>
          <t>4 7 12 14 22 33</t>
        </is>
      </c>
    </row>
    <row r="1057">
      <c r="A1057" s="64" t="n">
        <v>1056</v>
      </c>
      <c r="B1057" t="n">
        <v>0</v>
      </c>
      <c r="C1057" t="n">
        <v>0</v>
      </c>
      <c r="D1057" t="n">
        <v>0</v>
      </c>
      <c r="E1057" t="n">
        <v>0</v>
      </c>
      <c r="F1057" t="n">
        <v>0</v>
      </c>
      <c r="G1057" t="n">
        <v>0</v>
      </c>
      <c r="H1057" t="n">
        <v>0</v>
      </c>
      <c r="I1057" t="n">
        <v>0</v>
      </c>
      <c r="J1057" t="n">
        <v>0</v>
      </c>
      <c r="K1057" t="n">
        <v>0</v>
      </c>
      <c r="L1057" t="n">
        <v>0</v>
      </c>
      <c r="M1057" t="n">
        <v>0</v>
      </c>
      <c r="N1057" t="n">
        <v>1</v>
      </c>
      <c r="O1057" t="n">
        <v>0</v>
      </c>
      <c r="P1057" t="n">
        <v>0</v>
      </c>
      <c r="Q1057" t="n">
        <v>0</v>
      </c>
      <c r="R1057" t="n">
        <v>0</v>
      </c>
      <c r="S1057" t="n">
        <v>0</v>
      </c>
      <c r="T1057" t="n">
        <v>0</v>
      </c>
      <c r="U1057" t="n">
        <v>1</v>
      </c>
      <c r="V1057" t="n">
        <v>0</v>
      </c>
      <c r="W1057" t="n">
        <v>0</v>
      </c>
      <c r="X1057" t="n">
        <v>0</v>
      </c>
      <c r="Y1057" t="n">
        <v>1</v>
      </c>
      <c r="Z1057" t="n">
        <v>0</v>
      </c>
      <c r="AA1057" t="n">
        <v>0</v>
      </c>
      <c r="AB1057" t="n">
        <v>0</v>
      </c>
      <c r="AC1057" t="n">
        <v>0</v>
      </c>
      <c r="AD1057" t="n">
        <v>0</v>
      </c>
      <c r="AE1057" t="n">
        <v>0</v>
      </c>
      <c r="AF1057" t="n">
        <v>0</v>
      </c>
      <c r="AG1057" t="n">
        <v>1</v>
      </c>
      <c r="AH1057" t="n">
        <v>0</v>
      </c>
      <c r="AI1057" t="n">
        <v>0</v>
      </c>
      <c r="AJ1057" t="n">
        <v>0</v>
      </c>
      <c r="AK1057" t="n">
        <v>1</v>
      </c>
      <c r="AL1057" t="n">
        <v>0</v>
      </c>
      <c r="AM1057" t="n">
        <v>0</v>
      </c>
      <c r="AN1057" t="n">
        <v>0</v>
      </c>
      <c r="AO1057" t="n">
        <v>0</v>
      </c>
      <c r="AP1057" t="n">
        <v>0</v>
      </c>
      <c r="AQ1057" t="n">
        <v>0</v>
      </c>
      <c r="AR1057" t="n">
        <v>0</v>
      </c>
      <c r="AS1057" t="n">
        <v>0</v>
      </c>
      <c r="AT1057" t="n">
        <v>1</v>
      </c>
      <c r="AU1057" s="63" t="n">
        <v>29</v>
      </c>
      <c r="AV1057" s="64">
        <f>IFERROR(INDEX($B1057:$AT1057,1,'번호선택_참고표'!$C$55),0)+IFERROR(INDEX($B1057:$AT1057,1,'번호선택_참고표'!$D$55),0)+IFERROR(INDEX($B1057:$AT1057,1,'번호선택_참고표'!$E$55),0)+IFERROR(INDEX($B1057:$AT1057,1,'번호선택_참고표'!$F$55),0)+IFERROR(INDEX($B1057:$AT1057,1,'번호선택_참고표'!$G$55),0)+IFERROR(INDEX($B1057:$AT1057,1,'번호선택_참고표'!$H$55),0)</f>
        <v/>
      </c>
      <c r="AW1057" s="64">
        <f>IF(OR('번호선택_참고표'!$C$55=$AU1057,'번호선택_참고표'!$D$55=$AU1057,'번호선택_참고표'!$E$55=$AU1057,'번호선택_참고표'!$F$55=$AU1057,'번호선택_참고표'!$G$55=$AU1057,'번호선택_참고표'!$H$55=$AU1057),1,0)</f>
        <v/>
      </c>
      <c r="AX1057" s="64">
        <f>IF(AV1057=6,6,IF(AND(AV1057=5,AW1057=1),5,IF(AND(AV1057=5,AW1057=0),4,IF(AV1057=4,3,IF(AV1057=3,2,0)))))</f>
        <v/>
      </c>
      <c r="AY1057" s="64">
        <f>IF(AV1057=6,"1등",IF(AND(AV1057=5,AW1057=1),"2등",IF(AND(AV1057=5,AW1057=0),"3등",IF(AV1057=4,"4등",IF(AV1057=3,"5등","-")))))</f>
        <v/>
      </c>
      <c r="AZ1057" s="64">
        <f>AV1057*10000+AW1057*1000+ROW()</f>
        <v/>
      </c>
      <c r="BB1057" s="63" t="inlineStr">
        <is>
          <t>13 20 24 32 36 45</t>
        </is>
      </c>
    </row>
    <row r="1058">
      <c r="A1058" s="64" t="n">
        <v>1057</v>
      </c>
      <c r="B1058" t="n">
        <v>0</v>
      </c>
      <c r="C1058" t="n">
        <v>0</v>
      </c>
      <c r="D1058" t="n">
        <v>0</v>
      </c>
      <c r="E1058" t="n">
        <v>0</v>
      </c>
      <c r="F1058" t="n">
        <v>0</v>
      </c>
      <c r="G1058" t="n">
        <v>0</v>
      </c>
      <c r="H1058" t="n">
        <v>0</v>
      </c>
      <c r="I1058" t="n">
        <v>1</v>
      </c>
      <c r="J1058" t="n">
        <v>0</v>
      </c>
      <c r="K1058" t="n">
        <v>0</v>
      </c>
      <c r="L1058" t="n">
        <v>0</v>
      </c>
      <c r="M1058" t="n">
        <v>0</v>
      </c>
      <c r="N1058" t="n">
        <v>1</v>
      </c>
      <c r="O1058" t="n">
        <v>0</v>
      </c>
      <c r="P1058" t="n">
        <v>0</v>
      </c>
      <c r="Q1058" t="n">
        <v>0</v>
      </c>
      <c r="R1058" t="n">
        <v>0</v>
      </c>
      <c r="S1058" t="n">
        <v>0</v>
      </c>
      <c r="T1058" t="n">
        <v>1</v>
      </c>
      <c r="U1058" t="n">
        <v>0</v>
      </c>
      <c r="V1058" t="n">
        <v>0</v>
      </c>
      <c r="W1058" t="n">
        <v>0</v>
      </c>
      <c r="X1058" t="n">
        <v>0</v>
      </c>
      <c r="Y1058" t="n">
        <v>0</v>
      </c>
      <c r="Z1058" t="n">
        <v>0</v>
      </c>
      <c r="AA1058" t="n">
        <v>0</v>
      </c>
      <c r="AB1058" t="n">
        <v>1</v>
      </c>
      <c r="AC1058" t="n">
        <v>0</v>
      </c>
      <c r="AD1058" t="n">
        <v>0</v>
      </c>
      <c r="AE1058" t="n">
        <v>0</v>
      </c>
      <c r="AF1058" t="n">
        <v>0</v>
      </c>
      <c r="AG1058" t="n">
        <v>0</v>
      </c>
      <c r="AH1058" t="n">
        <v>0</v>
      </c>
      <c r="AI1058" t="n">
        <v>0</v>
      </c>
      <c r="AJ1058" t="n">
        <v>0</v>
      </c>
      <c r="AK1058" t="n">
        <v>0</v>
      </c>
      <c r="AL1058" t="n">
        <v>0</v>
      </c>
      <c r="AM1058" t="n">
        <v>0</v>
      </c>
      <c r="AN1058" t="n">
        <v>0</v>
      </c>
      <c r="AO1058" t="n">
        <v>1</v>
      </c>
      <c r="AP1058" t="n">
        <v>0</v>
      </c>
      <c r="AQ1058" t="n">
        <v>0</v>
      </c>
      <c r="AR1058" t="n">
        <v>0</v>
      </c>
      <c r="AS1058" t="n">
        <v>0</v>
      </c>
      <c r="AT1058" t="n">
        <v>1</v>
      </c>
      <c r="AU1058" s="63" t="n">
        <v>12</v>
      </c>
      <c r="AV1058" s="64">
        <f>IFERROR(INDEX($B1058:$AT1058,1,'번호선택_참고표'!$C$55),0)+IFERROR(INDEX($B1058:$AT1058,1,'번호선택_참고표'!$D$55),0)+IFERROR(INDEX($B1058:$AT1058,1,'번호선택_참고표'!$E$55),0)+IFERROR(INDEX($B1058:$AT1058,1,'번호선택_참고표'!$F$55),0)+IFERROR(INDEX($B1058:$AT1058,1,'번호선택_참고표'!$G$55),0)+IFERROR(INDEX($B1058:$AT1058,1,'번호선택_참고표'!$H$55),0)</f>
        <v/>
      </c>
      <c r="AW1058" s="64">
        <f>IF(OR('번호선택_참고표'!$C$55=$AU1058,'번호선택_참고표'!$D$55=$AU1058,'번호선택_참고표'!$E$55=$AU1058,'번호선택_참고표'!$F$55=$AU1058,'번호선택_참고표'!$G$55=$AU1058,'번호선택_참고표'!$H$55=$AU1058),1,0)</f>
        <v/>
      </c>
      <c r="AX1058" s="64">
        <f>IF(AV1058=6,6,IF(AND(AV1058=5,AW1058=1),5,IF(AND(AV1058=5,AW1058=0),4,IF(AV1058=4,3,IF(AV1058=3,2,0)))))</f>
        <v/>
      </c>
      <c r="AY1058" s="64">
        <f>IF(AV1058=6,"1등",IF(AND(AV1058=5,AW1058=1),"2등",IF(AND(AV1058=5,AW1058=0),"3등",IF(AV1058=4,"4등",IF(AV1058=3,"5등","-")))))</f>
        <v/>
      </c>
      <c r="AZ1058" s="64">
        <f>AV1058*10000+AW1058*1000+ROW()</f>
        <v/>
      </c>
      <c r="BB1058" s="63" t="inlineStr">
        <is>
          <t>8 13 19 27 40 45</t>
        </is>
      </c>
    </row>
    <row r="1059">
      <c r="A1059" s="64" t="n">
        <v>1058</v>
      </c>
      <c r="B1059" t="n">
        <v>0</v>
      </c>
      <c r="C1059" t="n">
        <v>0</v>
      </c>
      <c r="D1059" t="n">
        <v>0</v>
      </c>
      <c r="E1059" t="n">
        <v>0</v>
      </c>
      <c r="F1059" t="n">
        <v>0</v>
      </c>
      <c r="G1059" t="n">
        <v>0</v>
      </c>
      <c r="H1059" t="n">
        <v>0</v>
      </c>
      <c r="I1059" t="n">
        <v>0</v>
      </c>
      <c r="J1059" t="n">
        <v>0</v>
      </c>
      <c r="K1059" t="n">
        <v>0</v>
      </c>
      <c r="L1059" t="n">
        <v>1</v>
      </c>
      <c r="M1059" t="n">
        <v>0</v>
      </c>
      <c r="N1059" t="n">
        <v>0</v>
      </c>
      <c r="O1059" t="n">
        <v>0</v>
      </c>
      <c r="P1059" t="n">
        <v>0</v>
      </c>
      <c r="Q1059" t="n">
        <v>0</v>
      </c>
      <c r="R1059" t="n">
        <v>0</v>
      </c>
      <c r="S1059" t="n">
        <v>0</v>
      </c>
      <c r="T1059" t="n">
        <v>0</v>
      </c>
      <c r="U1059" t="n">
        <v>0</v>
      </c>
      <c r="V1059" t="n">
        <v>0</v>
      </c>
      <c r="W1059" t="n">
        <v>0</v>
      </c>
      <c r="X1059" t="n">
        <v>1</v>
      </c>
      <c r="Y1059" t="n">
        <v>0</v>
      </c>
      <c r="Z1059" t="n">
        <v>1</v>
      </c>
      <c r="AA1059" t="n">
        <v>0</v>
      </c>
      <c r="AB1059" t="n">
        <v>0</v>
      </c>
      <c r="AC1059" t="n">
        <v>0</v>
      </c>
      <c r="AD1059" t="n">
        <v>0</v>
      </c>
      <c r="AE1059" t="n">
        <v>1</v>
      </c>
      <c r="AF1059" t="n">
        <v>0</v>
      </c>
      <c r="AG1059" t="n">
        <v>1</v>
      </c>
      <c r="AH1059" t="n">
        <v>0</v>
      </c>
      <c r="AI1059" t="n">
        <v>0</v>
      </c>
      <c r="AJ1059" t="n">
        <v>0</v>
      </c>
      <c r="AK1059" t="n">
        <v>0</v>
      </c>
      <c r="AL1059" t="n">
        <v>0</v>
      </c>
      <c r="AM1059" t="n">
        <v>0</v>
      </c>
      <c r="AN1059" t="n">
        <v>0</v>
      </c>
      <c r="AO1059" t="n">
        <v>1</v>
      </c>
      <c r="AP1059" t="n">
        <v>0</v>
      </c>
      <c r="AQ1059" t="n">
        <v>0</v>
      </c>
      <c r="AR1059" t="n">
        <v>0</v>
      </c>
      <c r="AS1059" t="n">
        <v>0</v>
      </c>
      <c r="AT1059" t="n">
        <v>0</v>
      </c>
      <c r="AU1059" s="63" t="n">
        <v>42</v>
      </c>
      <c r="AV1059" s="64">
        <f>IFERROR(INDEX($B1059:$AT1059,1,'번호선택_참고표'!$C$55),0)+IFERROR(INDEX($B1059:$AT1059,1,'번호선택_참고표'!$D$55),0)+IFERROR(INDEX($B1059:$AT1059,1,'번호선택_참고표'!$E$55),0)+IFERROR(INDEX($B1059:$AT1059,1,'번호선택_참고표'!$F$55),0)+IFERROR(INDEX($B1059:$AT1059,1,'번호선택_참고표'!$G$55),0)+IFERROR(INDEX($B1059:$AT1059,1,'번호선택_참고표'!$H$55),0)</f>
        <v/>
      </c>
      <c r="AW1059" s="64">
        <f>IF(OR('번호선택_참고표'!$C$55=$AU1059,'번호선택_참고표'!$D$55=$AU1059,'번호선택_참고표'!$E$55=$AU1059,'번호선택_참고표'!$F$55=$AU1059,'번호선택_참고표'!$G$55=$AU1059,'번호선택_참고표'!$H$55=$AU1059),1,0)</f>
        <v/>
      </c>
      <c r="AX1059" s="64">
        <f>IF(AV1059=6,6,IF(AND(AV1059=5,AW1059=1),5,IF(AND(AV1059=5,AW1059=0),4,IF(AV1059=4,3,IF(AV1059=3,2,0)))))</f>
        <v/>
      </c>
      <c r="AY1059" s="64">
        <f>IF(AV1059=6,"1등",IF(AND(AV1059=5,AW1059=1),"2등",IF(AND(AV1059=5,AW1059=0),"3등",IF(AV1059=4,"4등",IF(AV1059=3,"5등","-")))))</f>
        <v/>
      </c>
      <c r="AZ1059" s="64">
        <f>AV1059*10000+AW1059*1000+ROW()</f>
        <v/>
      </c>
      <c r="BB1059" s="63" t="inlineStr">
        <is>
          <t>11 23 25 30 32 40</t>
        </is>
      </c>
    </row>
    <row r="1060">
      <c r="A1060" s="64" t="n">
        <v>1059</v>
      </c>
      <c r="B1060" t="n">
        <v>0</v>
      </c>
      <c r="C1060" t="n">
        <v>0</v>
      </c>
      <c r="D1060" t="n">
        <v>0</v>
      </c>
      <c r="E1060" t="n">
        <v>0</v>
      </c>
      <c r="F1060" t="n">
        <v>0</v>
      </c>
      <c r="G1060" t="n">
        <v>0</v>
      </c>
      <c r="H1060" t="n">
        <v>1</v>
      </c>
      <c r="I1060" t="n">
        <v>0</v>
      </c>
      <c r="J1060" t="n">
        <v>0</v>
      </c>
      <c r="K1060" t="n">
        <v>1</v>
      </c>
      <c r="L1060" t="n">
        <v>0</v>
      </c>
      <c r="M1060" t="n">
        <v>0</v>
      </c>
      <c r="N1060" t="n">
        <v>0</v>
      </c>
      <c r="O1060" t="n">
        <v>0</v>
      </c>
      <c r="P1060" t="n">
        <v>0</v>
      </c>
      <c r="Q1060" t="n">
        <v>0</v>
      </c>
      <c r="R1060" t="n">
        <v>0</v>
      </c>
      <c r="S1060" t="n">
        <v>0</v>
      </c>
      <c r="T1060" t="n">
        <v>0</v>
      </c>
      <c r="U1060" t="n">
        <v>0</v>
      </c>
      <c r="V1060" t="n">
        <v>0</v>
      </c>
      <c r="W1060" t="n">
        <v>1</v>
      </c>
      <c r="X1060" t="n">
        <v>0</v>
      </c>
      <c r="Y1060" t="n">
        <v>0</v>
      </c>
      <c r="Z1060" t="n">
        <v>1</v>
      </c>
      <c r="AA1060" t="n">
        <v>0</v>
      </c>
      <c r="AB1060" t="n">
        <v>0</v>
      </c>
      <c r="AC1060" t="n">
        <v>0</v>
      </c>
      <c r="AD1060" t="n">
        <v>0</v>
      </c>
      <c r="AE1060" t="n">
        <v>0</v>
      </c>
      <c r="AF1060" t="n">
        <v>0</v>
      </c>
      <c r="AG1060" t="n">
        <v>0</v>
      </c>
      <c r="AH1060" t="n">
        <v>0</v>
      </c>
      <c r="AI1060" t="n">
        <v>1</v>
      </c>
      <c r="AJ1060" t="n">
        <v>0</v>
      </c>
      <c r="AK1060" t="n">
        <v>0</v>
      </c>
      <c r="AL1060" t="n">
        <v>0</v>
      </c>
      <c r="AM1060" t="n">
        <v>0</v>
      </c>
      <c r="AN1060" t="n">
        <v>0</v>
      </c>
      <c r="AO1060" t="n">
        <v>1</v>
      </c>
      <c r="AP1060" t="n">
        <v>0</v>
      </c>
      <c r="AQ1060" t="n">
        <v>0</v>
      </c>
      <c r="AR1060" t="n">
        <v>0</v>
      </c>
      <c r="AS1060" t="n">
        <v>0</v>
      </c>
      <c r="AT1060" t="n">
        <v>0</v>
      </c>
      <c r="AU1060" s="63" t="n">
        <v>27</v>
      </c>
      <c r="AV1060" s="64">
        <f>IFERROR(INDEX($B1060:$AT1060,1,'번호선택_참고표'!$C$55),0)+IFERROR(INDEX($B1060:$AT1060,1,'번호선택_참고표'!$D$55),0)+IFERROR(INDEX($B1060:$AT1060,1,'번호선택_참고표'!$E$55),0)+IFERROR(INDEX($B1060:$AT1060,1,'번호선택_참고표'!$F$55),0)+IFERROR(INDEX($B1060:$AT1060,1,'번호선택_참고표'!$G$55),0)+IFERROR(INDEX($B1060:$AT1060,1,'번호선택_참고표'!$H$55),0)</f>
        <v/>
      </c>
      <c r="AW1060" s="64">
        <f>IF(OR('번호선택_참고표'!$C$55=$AU1060,'번호선택_참고표'!$D$55=$AU1060,'번호선택_참고표'!$E$55=$AU1060,'번호선택_참고표'!$F$55=$AU1060,'번호선택_참고표'!$G$55=$AU1060,'번호선택_참고표'!$H$55=$AU1060),1,0)</f>
        <v/>
      </c>
      <c r="AX1060" s="64">
        <f>IF(AV1060=6,6,IF(AND(AV1060=5,AW1060=1),5,IF(AND(AV1060=5,AW1060=0),4,IF(AV1060=4,3,IF(AV1060=3,2,0)))))</f>
        <v/>
      </c>
      <c r="AY1060" s="64">
        <f>IF(AV1060=6,"1등",IF(AND(AV1060=5,AW1060=1),"2등",IF(AND(AV1060=5,AW1060=0),"3등",IF(AV1060=4,"4등",IF(AV1060=3,"5등","-")))))</f>
        <v/>
      </c>
      <c r="AZ1060" s="64">
        <f>AV1060*10000+AW1060*1000+ROW()</f>
        <v/>
      </c>
      <c r="BB1060" s="63" t="inlineStr">
        <is>
          <t>7 10 22 25 34 40</t>
        </is>
      </c>
    </row>
    <row r="1061">
      <c r="A1061" s="64" t="n">
        <v>1060</v>
      </c>
      <c r="B1061" t="n">
        <v>0</v>
      </c>
      <c r="C1061" t="n">
        <v>0</v>
      </c>
      <c r="D1061" t="n">
        <v>1</v>
      </c>
      <c r="E1061" t="n">
        <v>0</v>
      </c>
      <c r="F1061" t="n">
        <v>0</v>
      </c>
      <c r="G1061" t="n">
        <v>0</v>
      </c>
      <c r="H1061" t="n">
        <v>0</v>
      </c>
      <c r="I1061" t="n">
        <v>0</v>
      </c>
      <c r="J1061" t="n">
        <v>0</v>
      </c>
      <c r="K1061" t="n">
        <v>1</v>
      </c>
      <c r="L1061" t="n">
        <v>0</v>
      </c>
      <c r="M1061" t="n">
        <v>0</v>
      </c>
      <c r="N1061" t="n">
        <v>0</v>
      </c>
      <c r="O1061" t="n">
        <v>0</v>
      </c>
      <c r="P1061" t="n">
        <v>0</v>
      </c>
      <c r="Q1061" t="n">
        <v>0</v>
      </c>
      <c r="R1061" t="n">
        <v>0</v>
      </c>
      <c r="S1061" t="n">
        <v>0</v>
      </c>
      <c r="T1061" t="n">
        <v>0</v>
      </c>
      <c r="U1061" t="n">
        <v>0</v>
      </c>
      <c r="V1061" t="n">
        <v>0</v>
      </c>
      <c r="W1061" t="n">
        <v>0</v>
      </c>
      <c r="X1061" t="n">
        <v>0</v>
      </c>
      <c r="Y1061" t="n">
        <v>1</v>
      </c>
      <c r="Z1061" t="n">
        <v>0</v>
      </c>
      <c r="AA1061" t="n">
        <v>0</v>
      </c>
      <c r="AB1061" t="n">
        <v>0</v>
      </c>
      <c r="AC1061" t="n">
        <v>0</v>
      </c>
      <c r="AD1061" t="n">
        <v>0</v>
      </c>
      <c r="AE1061" t="n">
        <v>0</v>
      </c>
      <c r="AF1061" t="n">
        <v>0</v>
      </c>
      <c r="AG1061" t="n">
        <v>0</v>
      </c>
      <c r="AH1061" t="n">
        <v>1</v>
      </c>
      <c r="AI1061" t="n">
        <v>0</v>
      </c>
      <c r="AJ1061" t="n">
        <v>0</v>
      </c>
      <c r="AK1061" t="n">
        <v>0</v>
      </c>
      <c r="AL1061" t="n">
        <v>0</v>
      </c>
      <c r="AM1061" t="n">
        <v>1</v>
      </c>
      <c r="AN1061" t="n">
        <v>0</v>
      </c>
      <c r="AO1061" t="n">
        <v>0</v>
      </c>
      <c r="AP1061" t="n">
        <v>0</v>
      </c>
      <c r="AQ1061" t="n">
        <v>0</v>
      </c>
      <c r="AR1061" t="n">
        <v>0</v>
      </c>
      <c r="AS1061" t="n">
        <v>0</v>
      </c>
      <c r="AT1061" t="n">
        <v>1</v>
      </c>
      <c r="AU1061" s="63" t="n">
        <v>36</v>
      </c>
      <c r="AV1061" s="64">
        <f>IFERROR(INDEX($B1061:$AT1061,1,'번호선택_참고표'!$C$55),0)+IFERROR(INDEX($B1061:$AT1061,1,'번호선택_참고표'!$D$55),0)+IFERROR(INDEX($B1061:$AT1061,1,'번호선택_참고표'!$E$55),0)+IFERROR(INDEX($B1061:$AT1061,1,'번호선택_참고표'!$F$55),0)+IFERROR(INDEX($B1061:$AT1061,1,'번호선택_참고표'!$G$55),0)+IFERROR(INDEX($B1061:$AT1061,1,'번호선택_참고표'!$H$55),0)</f>
        <v/>
      </c>
      <c r="AW1061" s="64">
        <f>IF(OR('번호선택_참고표'!$C$55=$AU1061,'번호선택_참고표'!$D$55=$AU1061,'번호선택_참고표'!$E$55=$AU1061,'번호선택_참고표'!$F$55=$AU1061,'번호선택_참고표'!$G$55=$AU1061,'번호선택_참고표'!$H$55=$AU1061),1,0)</f>
        <v/>
      </c>
      <c r="AX1061" s="64">
        <f>IF(AV1061=6,6,IF(AND(AV1061=5,AW1061=1),5,IF(AND(AV1061=5,AW1061=0),4,IF(AV1061=4,3,IF(AV1061=3,2,0)))))</f>
        <v/>
      </c>
      <c r="AY1061" s="64">
        <f>IF(AV1061=6,"1등",IF(AND(AV1061=5,AW1061=1),"2등",IF(AND(AV1061=5,AW1061=0),"3등",IF(AV1061=4,"4등",IF(AV1061=3,"5등","-")))))</f>
        <v/>
      </c>
      <c r="AZ1061" s="64">
        <f>AV1061*10000+AW1061*1000+ROW()</f>
        <v/>
      </c>
      <c r="BB1061" s="63" t="inlineStr">
        <is>
          <t>3 10 24 33 38 45</t>
        </is>
      </c>
    </row>
    <row r="1062">
      <c r="A1062" s="64" t="n">
        <v>1061</v>
      </c>
      <c r="B1062" t="n">
        <v>0</v>
      </c>
      <c r="C1062" t="n">
        <v>0</v>
      </c>
      <c r="D1062" t="n">
        <v>0</v>
      </c>
      <c r="E1062" t="n">
        <v>1</v>
      </c>
      <c r="F1062" t="n">
        <v>0</v>
      </c>
      <c r="G1062" t="n">
        <v>0</v>
      </c>
      <c r="H1062" t="n">
        <v>0</v>
      </c>
      <c r="I1062" t="n">
        <v>0</v>
      </c>
      <c r="J1062" t="n">
        <v>0</v>
      </c>
      <c r="K1062" t="n">
        <v>0</v>
      </c>
      <c r="L1062" t="n">
        <v>0</v>
      </c>
      <c r="M1062" t="n">
        <v>0</v>
      </c>
      <c r="N1062" t="n">
        <v>0</v>
      </c>
      <c r="O1062" t="n">
        <v>0</v>
      </c>
      <c r="P1062" t="n">
        <v>0</v>
      </c>
      <c r="Q1062" t="n">
        <v>0</v>
      </c>
      <c r="R1062" t="n">
        <v>0</v>
      </c>
      <c r="S1062" t="n">
        <v>0</v>
      </c>
      <c r="T1062" t="n">
        <v>0</v>
      </c>
      <c r="U1062" t="n">
        <v>0</v>
      </c>
      <c r="V1062" t="n">
        <v>0</v>
      </c>
      <c r="W1062" t="n">
        <v>0</v>
      </c>
      <c r="X1062" t="n">
        <v>0</v>
      </c>
      <c r="Y1062" t="n">
        <v>1</v>
      </c>
      <c r="Z1062" t="n">
        <v>0</v>
      </c>
      <c r="AA1062" t="n">
        <v>0</v>
      </c>
      <c r="AB1062" t="n">
        <v>1</v>
      </c>
      <c r="AC1062" t="n">
        <v>0</v>
      </c>
      <c r="AD1062" t="n">
        <v>0</v>
      </c>
      <c r="AE1062" t="n">
        <v>0</v>
      </c>
      <c r="AF1062" t="n">
        <v>0</v>
      </c>
      <c r="AG1062" t="n">
        <v>0</v>
      </c>
      <c r="AH1062" t="n">
        <v>0</v>
      </c>
      <c r="AI1062" t="n">
        <v>0</v>
      </c>
      <c r="AJ1062" t="n">
        <v>1</v>
      </c>
      <c r="AK1062" t="n">
        <v>0</v>
      </c>
      <c r="AL1062" t="n">
        <v>1</v>
      </c>
      <c r="AM1062" t="n">
        <v>0</v>
      </c>
      <c r="AN1062" t="n">
        <v>0</v>
      </c>
      <c r="AO1062" t="n">
        <v>0</v>
      </c>
      <c r="AP1062" t="n">
        <v>0</v>
      </c>
      <c r="AQ1062" t="n">
        <v>0</v>
      </c>
      <c r="AR1062" t="n">
        <v>0</v>
      </c>
      <c r="AS1062" t="n">
        <v>0</v>
      </c>
      <c r="AT1062" t="n">
        <v>1</v>
      </c>
      <c r="AU1062" s="63" t="n">
        <v>15</v>
      </c>
      <c r="AV1062" s="64">
        <f>IFERROR(INDEX($B1062:$AT1062,1,'번호선택_참고표'!$C$55),0)+IFERROR(INDEX($B1062:$AT1062,1,'번호선택_참고표'!$D$55),0)+IFERROR(INDEX($B1062:$AT1062,1,'번호선택_참고표'!$E$55),0)+IFERROR(INDEX($B1062:$AT1062,1,'번호선택_참고표'!$F$55),0)+IFERROR(INDEX($B1062:$AT1062,1,'번호선택_참고표'!$G$55),0)+IFERROR(INDEX($B1062:$AT1062,1,'번호선택_참고표'!$H$55),0)</f>
        <v/>
      </c>
      <c r="AW1062" s="64">
        <f>IF(OR('번호선택_참고표'!$C$55=$AU1062,'번호선택_참고표'!$D$55=$AU1062,'번호선택_참고표'!$E$55=$AU1062,'번호선택_참고표'!$F$55=$AU1062,'번호선택_참고표'!$G$55=$AU1062,'번호선택_참고표'!$H$55=$AU1062),1,0)</f>
        <v/>
      </c>
      <c r="AX1062" s="64">
        <f>IF(AV1062=6,6,IF(AND(AV1062=5,AW1062=1),5,IF(AND(AV1062=5,AW1062=0),4,IF(AV1062=4,3,IF(AV1062=3,2,0)))))</f>
        <v/>
      </c>
      <c r="AY1062" s="64">
        <f>IF(AV1062=6,"1등",IF(AND(AV1062=5,AW1062=1),"2등",IF(AND(AV1062=5,AW1062=0),"3등",IF(AV1062=4,"4등",IF(AV1062=3,"5등","-")))))</f>
        <v/>
      </c>
      <c r="AZ1062" s="64">
        <f>AV1062*10000+AW1062*1000+ROW()</f>
        <v/>
      </c>
      <c r="BB1062" s="63" t="inlineStr">
        <is>
          <t>4 24 27 35 37 45</t>
        </is>
      </c>
    </row>
    <row r="1063">
      <c r="A1063" s="64" t="n">
        <v>1062</v>
      </c>
      <c r="B1063" t="n">
        <v>0</v>
      </c>
      <c r="C1063" t="n">
        <v>0</v>
      </c>
      <c r="D1063" t="n">
        <v>0</v>
      </c>
      <c r="E1063" t="n">
        <v>0</v>
      </c>
      <c r="F1063" t="n">
        <v>0</v>
      </c>
      <c r="G1063" t="n">
        <v>0</v>
      </c>
      <c r="H1063" t="n">
        <v>0</v>
      </c>
      <c r="I1063" t="n">
        <v>0</v>
      </c>
      <c r="J1063" t="n">
        <v>0</v>
      </c>
      <c r="K1063" t="n">
        <v>0</v>
      </c>
      <c r="L1063" t="n">
        <v>0</v>
      </c>
      <c r="M1063" t="n">
        <v>0</v>
      </c>
      <c r="N1063" t="n">
        <v>0</v>
      </c>
      <c r="O1063" t="n">
        <v>0</v>
      </c>
      <c r="P1063" t="n">
        <v>0</v>
      </c>
      <c r="Q1063" t="n">
        <v>0</v>
      </c>
      <c r="R1063" t="n">
        <v>0</v>
      </c>
      <c r="S1063" t="n">
        <v>0</v>
      </c>
      <c r="T1063" t="n">
        <v>0</v>
      </c>
      <c r="U1063" t="n">
        <v>1</v>
      </c>
      <c r="V1063" t="n">
        <v>0</v>
      </c>
      <c r="W1063" t="n">
        <v>0</v>
      </c>
      <c r="X1063" t="n">
        <v>0</v>
      </c>
      <c r="Y1063" t="n">
        <v>0</v>
      </c>
      <c r="Z1063" t="n">
        <v>0</v>
      </c>
      <c r="AA1063" t="n">
        <v>0</v>
      </c>
      <c r="AB1063" t="n">
        <v>0</v>
      </c>
      <c r="AC1063" t="n">
        <v>0</v>
      </c>
      <c r="AD1063" t="n">
        <v>0</v>
      </c>
      <c r="AE1063" t="n">
        <v>0</v>
      </c>
      <c r="AF1063" t="n">
        <v>1</v>
      </c>
      <c r="AG1063" t="n">
        <v>1</v>
      </c>
      <c r="AH1063" t="n">
        <v>0</v>
      </c>
      <c r="AI1063" t="n">
        <v>0</v>
      </c>
      <c r="AJ1063" t="n">
        <v>0</v>
      </c>
      <c r="AK1063" t="n">
        <v>0</v>
      </c>
      <c r="AL1063" t="n">
        <v>0</v>
      </c>
      <c r="AM1063" t="n">
        <v>0</v>
      </c>
      <c r="AN1063" t="n">
        <v>0</v>
      </c>
      <c r="AO1063" t="n">
        <v>1</v>
      </c>
      <c r="AP1063" t="n">
        <v>1</v>
      </c>
      <c r="AQ1063" t="n">
        <v>0</v>
      </c>
      <c r="AR1063" t="n">
        <v>0</v>
      </c>
      <c r="AS1063" t="n">
        <v>0</v>
      </c>
      <c r="AT1063" t="n">
        <v>1</v>
      </c>
      <c r="AU1063" s="63" t="n">
        <v>12</v>
      </c>
      <c r="AV1063" s="64">
        <f>IFERROR(INDEX($B1063:$AT1063,1,'번호선택_참고표'!$C$55),0)+IFERROR(INDEX($B1063:$AT1063,1,'번호선택_참고표'!$D$55),0)+IFERROR(INDEX($B1063:$AT1063,1,'번호선택_참고표'!$E$55),0)+IFERROR(INDEX($B1063:$AT1063,1,'번호선택_참고표'!$F$55),0)+IFERROR(INDEX($B1063:$AT1063,1,'번호선택_참고표'!$G$55),0)+IFERROR(INDEX($B1063:$AT1063,1,'번호선택_참고표'!$H$55),0)</f>
        <v/>
      </c>
      <c r="AW1063" s="64">
        <f>IF(OR('번호선택_참고표'!$C$55=$AU1063,'번호선택_참고표'!$D$55=$AU1063,'번호선택_참고표'!$E$55=$AU1063,'번호선택_참고표'!$F$55=$AU1063,'번호선택_참고표'!$G$55=$AU1063,'번호선택_참고표'!$H$55=$AU1063),1,0)</f>
        <v/>
      </c>
      <c r="AX1063" s="64">
        <f>IF(AV1063=6,6,IF(AND(AV1063=5,AW1063=1),5,IF(AND(AV1063=5,AW1063=0),4,IF(AV1063=4,3,IF(AV1063=3,2,0)))))</f>
        <v/>
      </c>
      <c r="AY1063" s="64">
        <f>IF(AV1063=6,"1등",IF(AND(AV1063=5,AW1063=1),"2등",IF(AND(AV1063=5,AW1063=0),"3등",IF(AV1063=4,"4등",IF(AV1063=3,"5등","-")))))</f>
        <v/>
      </c>
      <c r="AZ1063" s="64">
        <f>AV1063*10000+AW1063*1000+ROW()</f>
        <v/>
      </c>
      <c r="BB1063" s="63" t="inlineStr">
        <is>
          <t>20 31 32 40 41 45</t>
        </is>
      </c>
    </row>
    <row r="1064">
      <c r="A1064" s="64" t="n">
        <v>1063</v>
      </c>
      <c r="B1064" t="n">
        <v>0</v>
      </c>
      <c r="C1064" t="n">
        <v>0</v>
      </c>
      <c r="D1064" t="n">
        <v>1</v>
      </c>
      <c r="E1064" t="n">
        <v>0</v>
      </c>
      <c r="F1064" t="n">
        <v>0</v>
      </c>
      <c r="G1064" t="n">
        <v>1</v>
      </c>
      <c r="H1064" t="n">
        <v>0</v>
      </c>
      <c r="I1064" t="n">
        <v>0</v>
      </c>
      <c r="J1064" t="n">
        <v>0</v>
      </c>
      <c r="K1064" t="n">
        <v>0</v>
      </c>
      <c r="L1064" t="n">
        <v>0</v>
      </c>
      <c r="M1064" t="n">
        <v>0</v>
      </c>
      <c r="N1064" t="n">
        <v>0</v>
      </c>
      <c r="O1064" t="n">
        <v>0</v>
      </c>
      <c r="P1064" t="n">
        <v>0</v>
      </c>
      <c r="Q1064" t="n">
        <v>0</v>
      </c>
      <c r="R1064" t="n">
        <v>0</v>
      </c>
      <c r="S1064" t="n">
        <v>0</v>
      </c>
      <c r="T1064" t="n">
        <v>0</v>
      </c>
      <c r="U1064" t="n">
        <v>0</v>
      </c>
      <c r="V1064" t="n">
        <v>0</v>
      </c>
      <c r="W1064" t="n">
        <v>1</v>
      </c>
      <c r="X1064" t="n">
        <v>1</v>
      </c>
      <c r="Y1064" t="n">
        <v>1</v>
      </c>
      <c r="Z1064" t="n">
        <v>0</v>
      </c>
      <c r="AA1064" t="n">
        <v>0</v>
      </c>
      <c r="AB1064" t="n">
        <v>0</v>
      </c>
      <c r="AC1064" t="n">
        <v>0</v>
      </c>
      <c r="AD1064" t="n">
        <v>0</v>
      </c>
      <c r="AE1064" t="n">
        <v>0</v>
      </c>
      <c r="AF1064" t="n">
        <v>0</v>
      </c>
      <c r="AG1064" t="n">
        <v>0</v>
      </c>
      <c r="AH1064" t="n">
        <v>0</v>
      </c>
      <c r="AI1064" t="n">
        <v>0</v>
      </c>
      <c r="AJ1064" t="n">
        <v>0</v>
      </c>
      <c r="AK1064" t="n">
        <v>0</v>
      </c>
      <c r="AL1064" t="n">
        <v>0</v>
      </c>
      <c r="AM1064" t="n">
        <v>1</v>
      </c>
      <c r="AN1064" t="n">
        <v>0</v>
      </c>
      <c r="AO1064" t="n">
        <v>0</v>
      </c>
      <c r="AP1064" t="n">
        <v>0</v>
      </c>
      <c r="AQ1064" t="n">
        <v>0</v>
      </c>
      <c r="AR1064" t="n">
        <v>0</v>
      </c>
      <c r="AS1064" t="n">
        <v>0</v>
      </c>
      <c r="AT1064" t="n">
        <v>0</v>
      </c>
      <c r="AU1064" s="63" t="n">
        <v>30</v>
      </c>
      <c r="AV1064" s="64">
        <f>IFERROR(INDEX($B1064:$AT1064,1,'번호선택_참고표'!$C$55),0)+IFERROR(INDEX($B1064:$AT1064,1,'번호선택_참고표'!$D$55),0)+IFERROR(INDEX($B1064:$AT1064,1,'번호선택_참고표'!$E$55),0)+IFERROR(INDEX($B1064:$AT1064,1,'번호선택_참고표'!$F$55),0)+IFERROR(INDEX($B1064:$AT1064,1,'번호선택_참고표'!$G$55),0)+IFERROR(INDEX($B1064:$AT1064,1,'번호선택_참고표'!$H$55),0)</f>
        <v/>
      </c>
      <c r="AW1064" s="64">
        <f>IF(OR('번호선택_참고표'!$C$55=$AU1064,'번호선택_참고표'!$D$55=$AU1064,'번호선택_참고표'!$E$55=$AU1064,'번호선택_참고표'!$F$55=$AU1064,'번호선택_참고표'!$G$55=$AU1064,'번호선택_참고표'!$H$55=$AU1064),1,0)</f>
        <v/>
      </c>
      <c r="AX1064" s="64">
        <f>IF(AV1064=6,6,IF(AND(AV1064=5,AW1064=1),5,IF(AND(AV1064=5,AW1064=0),4,IF(AV1064=4,3,IF(AV1064=3,2,0)))))</f>
        <v/>
      </c>
      <c r="AY1064" s="64">
        <f>IF(AV1064=6,"1등",IF(AND(AV1064=5,AW1064=1),"2등",IF(AND(AV1064=5,AW1064=0),"3등",IF(AV1064=4,"4등",IF(AV1064=3,"5등","-")))))</f>
        <v/>
      </c>
      <c r="AZ1064" s="64">
        <f>AV1064*10000+AW1064*1000+ROW()</f>
        <v/>
      </c>
      <c r="BB1064" s="63" t="inlineStr">
        <is>
          <t>3 6 22 23 24 38</t>
        </is>
      </c>
    </row>
    <row r="1065">
      <c r="A1065" s="64" t="n">
        <v>1064</v>
      </c>
      <c r="B1065" t="n">
        <v>0</v>
      </c>
      <c r="C1065" t="n">
        <v>0</v>
      </c>
      <c r="D1065" t="n">
        <v>1</v>
      </c>
      <c r="E1065" t="n">
        <v>0</v>
      </c>
      <c r="F1065" t="n">
        <v>0</v>
      </c>
      <c r="G1065" t="n">
        <v>1</v>
      </c>
      <c r="H1065" t="n">
        <v>0</v>
      </c>
      <c r="I1065" t="n">
        <v>0</v>
      </c>
      <c r="J1065" t="n">
        <v>1</v>
      </c>
      <c r="K1065" t="n">
        <v>0</v>
      </c>
      <c r="L1065" t="n">
        <v>0</v>
      </c>
      <c r="M1065" t="n">
        <v>0</v>
      </c>
      <c r="N1065" t="n">
        <v>0</v>
      </c>
      <c r="O1065" t="n">
        <v>0</v>
      </c>
      <c r="P1065" t="n">
        <v>0</v>
      </c>
      <c r="Q1065" t="n">
        <v>0</v>
      </c>
      <c r="R1065" t="n">
        <v>0</v>
      </c>
      <c r="S1065" t="n">
        <v>1</v>
      </c>
      <c r="T1065" t="n">
        <v>0</v>
      </c>
      <c r="U1065" t="n">
        <v>0</v>
      </c>
      <c r="V1065" t="n">
        <v>0</v>
      </c>
      <c r="W1065" t="n">
        <v>1</v>
      </c>
      <c r="X1065" t="n">
        <v>0</v>
      </c>
      <c r="Y1065" t="n">
        <v>0</v>
      </c>
      <c r="Z1065" t="n">
        <v>0</v>
      </c>
      <c r="AA1065" t="n">
        <v>0</v>
      </c>
      <c r="AB1065" t="n">
        <v>0</v>
      </c>
      <c r="AC1065" t="n">
        <v>0</v>
      </c>
      <c r="AD1065" t="n">
        <v>0</v>
      </c>
      <c r="AE1065" t="n">
        <v>0</v>
      </c>
      <c r="AF1065" t="n">
        <v>0</v>
      </c>
      <c r="AG1065" t="n">
        <v>0</v>
      </c>
      <c r="AH1065" t="n">
        <v>0</v>
      </c>
      <c r="AI1065" t="n">
        <v>0</v>
      </c>
      <c r="AJ1065" t="n">
        <v>1</v>
      </c>
      <c r="AK1065" t="n">
        <v>0</v>
      </c>
      <c r="AL1065" t="n">
        <v>0</v>
      </c>
      <c r="AM1065" t="n">
        <v>0</v>
      </c>
      <c r="AN1065" t="n">
        <v>0</v>
      </c>
      <c r="AO1065" t="n">
        <v>0</v>
      </c>
      <c r="AP1065" t="n">
        <v>0</v>
      </c>
      <c r="AQ1065" t="n">
        <v>0</v>
      </c>
      <c r="AR1065" t="n">
        <v>0</v>
      </c>
      <c r="AS1065" t="n">
        <v>0</v>
      </c>
      <c r="AT1065" t="n">
        <v>0</v>
      </c>
      <c r="AU1065" s="63" t="n">
        <v>14</v>
      </c>
      <c r="AV1065" s="64">
        <f>IFERROR(INDEX($B1065:$AT1065,1,'번호선택_참고표'!$C$55),0)+IFERROR(INDEX($B1065:$AT1065,1,'번호선택_참고표'!$D$55),0)+IFERROR(INDEX($B1065:$AT1065,1,'번호선택_참고표'!$E$55),0)+IFERROR(INDEX($B1065:$AT1065,1,'번호선택_참고표'!$F$55),0)+IFERROR(INDEX($B1065:$AT1065,1,'번호선택_참고표'!$G$55),0)+IFERROR(INDEX($B1065:$AT1065,1,'번호선택_참고표'!$H$55),0)</f>
        <v/>
      </c>
      <c r="AW1065" s="64">
        <f>IF(OR('번호선택_참고표'!$C$55=$AU1065,'번호선택_참고표'!$D$55=$AU1065,'번호선택_참고표'!$E$55=$AU1065,'번호선택_참고표'!$F$55=$AU1065,'번호선택_참고표'!$G$55=$AU1065,'번호선택_참고표'!$H$55=$AU1065),1,0)</f>
        <v/>
      </c>
      <c r="AX1065" s="64">
        <f>IF(AV1065=6,6,IF(AND(AV1065=5,AW1065=1),5,IF(AND(AV1065=5,AW1065=0),4,IF(AV1065=4,3,IF(AV1065=3,2,0)))))</f>
        <v/>
      </c>
      <c r="AY1065" s="64">
        <f>IF(AV1065=6,"1등",IF(AND(AV1065=5,AW1065=1),"2등",IF(AND(AV1065=5,AW1065=0),"3등",IF(AV1065=4,"4등",IF(AV1065=3,"5등","-")))))</f>
        <v/>
      </c>
      <c r="AZ1065" s="64">
        <f>AV1065*10000+AW1065*1000+ROW()</f>
        <v/>
      </c>
      <c r="BB1065" s="63" t="inlineStr">
        <is>
          <t>3 6 9 18 22 35</t>
        </is>
      </c>
    </row>
    <row r="1066">
      <c r="A1066" s="64" t="n">
        <v>1065</v>
      </c>
      <c r="B1066" t="n">
        <v>0</v>
      </c>
      <c r="C1066" t="n">
        <v>0</v>
      </c>
      <c r="D1066" t="n">
        <v>1</v>
      </c>
      <c r="E1066" t="n">
        <v>0</v>
      </c>
      <c r="F1066" t="n">
        <v>0</v>
      </c>
      <c r="G1066" t="n">
        <v>0</v>
      </c>
      <c r="H1066" t="n">
        <v>0</v>
      </c>
      <c r="I1066" t="n">
        <v>0</v>
      </c>
      <c r="J1066" t="n">
        <v>0</v>
      </c>
      <c r="K1066" t="n">
        <v>0</v>
      </c>
      <c r="L1066" t="n">
        <v>0</v>
      </c>
      <c r="M1066" t="n">
        <v>0</v>
      </c>
      <c r="N1066" t="n">
        <v>0</v>
      </c>
      <c r="O1066" t="n">
        <v>0</v>
      </c>
      <c r="P1066" t="n">
        <v>0</v>
      </c>
      <c r="Q1066" t="n">
        <v>0</v>
      </c>
      <c r="R1066" t="n">
        <v>0</v>
      </c>
      <c r="S1066" t="n">
        <v>1</v>
      </c>
      <c r="T1066" t="n">
        <v>1</v>
      </c>
      <c r="U1066" t="n">
        <v>0</v>
      </c>
      <c r="V1066" t="n">
        <v>0</v>
      </c>
      <c r="W1066" t="n">
        <v>0</v>
      </c>
      <c r="X1066" t="n">
        <v>1</v>
      </c>
      <c r="Y1066" t="n">
        <v>0</v>
      </c>
      <c r="Z1066" t="n">
        <v>0</v>
      </c>
      <c r="AA1066" t="n">
        <v>0</v>
      </c>
      <c r="AB1066" t="n">
        <v>0</v>
      </c>
      <c r="AC1066" t="n">
        <v>0</v>
      </c>
      <c r="AD1066" t="n">
        <v>0</v>
      </c>
      <c r="AE1066" t="n">
        <v>0</v>
      </c>
      <c r="AF1066" t="n">
        <v>0</v>
      </c>
      <c r="AG1066" t="n">
        <v>1</v>
      </c>
      <c r="AH1066" t="n">
        <v>0</v>
      </c>
      <c r="AI1066" t="n">
        <v>0</v>
      </c>
      <c r="AJ1066" t="n">
        <v>0</v>
      </c>
      <c r="AK1066" t="n">
        <v>0</v>
      </c>
      <c r="AL1066" t="n">
        <v>0</v>
      </c>
      <c r="AM1066" t="n">
        <v>0</v>
      </c>
      <c r="AN1066" t="n">
        <v>0</v>
      </c>
      <c r="AO1066" t="n">
        <v>0</v>
      </c>
      <c r="AP1066" t="n">
        <v>0</v>
      </c>
      <c r="AQ1066" t="n">
        <v>0</v>
      </c>
      <c r="AR1066" t="n">
        <v>0</v>
      </c>
      <c r="AS1066" t="n">
        <v>0</v>
      </c>
      <c r="AT1066" t="n">
        <v>1</v>
      </c>
      <c r="AU1066" s="63" t="n">
        <v>24</v>
      </c>
      <c r="AV1066" s="64">
        <f>IFERROR(INDEX($B1066:$AT1066,1,'번호선택_참고표'!$C$55),0)+IFERROR(INDEX($B1066:$AT1066,1,'번호선택_참고표'!$D$55),0)+IFERROR(INDEX($B1066:$AT1066,1,'번호선택_참고표'!$E$55),0)+IFERROR(INDEX($B1066:$AT1066,1,'번호선택_참고표'!$F$55),0)+IFERROR(INDEX($B1066:$AT1066,1,'번호선택_참고표'!$G$55),0)+IFERROR(INDEX($B1066:$AT1066,1,'번호선택_참고표'!$H$55),0)</f>
        <v/>
      </c>
      <c r="AW1066" s="64">
        <f>IF(OR('번호선택_참고표'!$C$55=$AU1066,'번호선택_참고표'!$D$55=$AU1066,'번호선택_참고표'!$E$55=$AU1066,'번호선택_참고표'!$F$55=$AU1066,'번호선택_참고표'!$G$55=$AU1066,'번호선택_참고표'!$H$55=$AU1066),1,0)</f>
        <v/>
      </c>
      <c r="AX1066" s="64">
        <f>IF(AV1066=6,6,IF(AND(AV1066=5,AW1066=1),5,IF(AND(AV1066=5,AW1066=0),4,IF(AV1066=4,3,IF(AV1066=3,2,0)))))</f>
        <v/>
      </c>
      <c r="AY1066" s="64">
        <f>IF(AV1066=6,"1등",IF(AND(AV1066=5,AW1066=1),"2등",IF(AND(AV1066=5,AW1066=0),"3등",IF(AV1066=4,"4등",IF(AV1066=3,"5등","-")))))</f>
        <v/>
      </c>
      <c r="AZ1066" s="64">
        <f>AV1066*10000+AW1066*1000+ROW()</f>
        <v/>
      </c>
      <c r="BB1066" s="63" t="inlineStr">
        <is>
          <t>3 18 19 23 32 45</t>
        </is>
      </c>
    </row>
    <row r="1067">
      <c r="A1067" s="64" t="n">
        <v>1066</v>
      </c>
      <c r="B1067" t="n">
        <v>0</v>
      </c>
      <c r="C1067" t="n">
        <v>0</v>
      </c>
      <c r="D1067" t="n">
        <v>0</v>
      </c>
      <c r="E1067" t="n">
        <v>0</v>
      </c>
      <c r="F1067" t="n">
        <v>0</v>
      </c>
      <c r="G1067" t="n">
        <v>1</v>
      </c>
      <c r="H1067" t="n">
        <v>0</v>
      </c>
      <c r="I1067" t="n">
        <v>0</v>
      </c>
      <c r="J1067" t="n">
        <v>0</v>
      </c>
      <c r="K1067" t="n">
        <v>0</v>
      </c>
      <c r="L1067" t="n">
        <v>1</v>
      </c>
      <c r="M1067" t="n">
        <v>0</v>
      </c>
      <c r="N1067" t="n">
        <v>0</v>
      </c>
      <c r="O1067" t="n">
        <v>0</v>
      </c>
      <c r="P1067" t="n">
        <v>0</v>
      </c>
      <c r="Q1067" t="n">
        <v>1</v>
      </c>
      <c r="R1067" t="n">
        <v>0</v>
      </c>
      <c r="S1067" t="n">
        <v>0</v>
      </c>
      <c r="T1067" t="n">
        <v>1</v>
      </c>
      <c r="U1067" t="n">
        <v>0</v>
      </c>
      <c r="V1067" t="n">
        <v>1</v>
      </c>
      <c r="W1067" t="n">
        <v>0</v>
      </c>
      <c r="X1067" t="n">
        <v>0</v>
      </c>
      <c r="Y1067" t="n">
        <v>0</v>
      </c>
      <c r="Z1067" t="n">
        <v>0</v>
      </c>
      <c r="AA1067" t="n">
        <v>0</v>
      </c>
      <c r="AB1067" t="n">
        <v>0</v>
      </c>
      <c r="AC1067" t="n">
        <v>0</v>
      </c>
      <c r="AD1067" t="n">
        <v>0</v>
      </c>
      <c r="AE1067" t="n">
        <v>0</v>
      </c>
      <c r="AF1067" t="n">
        <v>0</v>
      </c>
      <c r="AG1067" t="n">
        <v>1</v>
      </c>
      <c r="AH1067" t="n">
        <v>0</v>
      </c>
      <c r="AI1067" t="n">
        <v>0</v>
      </c>
      <c r="AJ1067" t="n">
        <v>0</v>
      </c>
      <c r="AK1067" t="n">
        <v>0</v>
      </c>
      <c r="AL1067" t="n">
        <v>0</v>
      </c>
      <c r="AM1067" t="n">
        <v>0</v>
      </c>
      <c r="AN1067" t="n">
        <v>0</v>
      </c>
      <c r="AO1067" t="n">
        <v>0</v>
      </c>
      <c r="AP1067" t="n">
        <v>0</v>
      </c>
      <c r="AQ1067" t="n">
        <v>0</v>
      </c>
      <c r="AR1067" t="n">
        <v>0</v>
      </c>
      <c r="AS1067" t="n">
        <v>0</v>
      </c>
      <c r="AT1067" t="n">
        <v>0</v>
      </c>
      <c r="AU1067" s="63" t="n">
        <v>45</v>
      </c>
      <c r="AV1067" s="64">
        <f>IFERROR(INDEX($B1067:$AT1067,1,'번호선택_참고표'!$C$55),0)+IFERROR(INDEX($B1067:$AT1067,1,'번호선택_참고표'!$D$55),0)+IFERROR(INDEX($B1067:$AT1067,1,'번호선택_참고표'!$E$55),0)+IFERROR(INDEX($B1067:$AT1067,1,'번호선택_참고표'!$F$55),0)+IFERROR(INDEX($B1067:$AT1067,1,'번호선택_참고표'!$G$55),0)+IFERROR(INDEX($B1067:$AT1067,1,'번호선택_참고표'!$H$55),0)</f>
        <v/>
      </c>
      <c r="AW1067" s="64">
        <f>IF(OR('번호선택_참고표'!$C$55=$AU1067,'번호선택_참고표'!$D$55=$AU1067,'번호선택_참고표'!$E$55=$AU1067,'번호선택_참고표'!$F$55=$AU1067,'번호선택_참고표'!$G$55=$AU1067,'번호선택_참고표'!$H$55=$AU1067),1,0)</f>
        <v/>
      </c>
      <c r="AX1067" s="64">
        <f>IF(AV1067=6,6,IF(AND(AV1067=5,AW1067=1),5,IF(AND(AV1067=5,AW1067=0),4,IF(AV1067=4,3,IF(AV1067=3,2,0)))))</f>
        <v/>
      </c>
      <c r="AY1067" s="64">
        <f>IF(AV1067=6,"1등",IF(AND(AV1067=5,AW1067=1),"2등",IF(AND(AV1067=5,AW1067=0),"3등",IF(AV1067=4,"4등",IF(AV1067=3,"5등","-")))))</f>
        <v/>
      </c>
      <c r="AZ1067" s="64">
        <f>AV1067*10000+AW1067*1000+ROW()</f>
        <v/>
      </c>
      <c r="BB1067" s="63" t="inlineStr">
        <is>
          <t>6 11 16 19 21 32</t>
        </is>
      </c>
    </row>
    <row r="1068">
      <c r="A1068" s="64" t="n">
        <v>1067</v>
      </c>
      <c r="B1068" t="n">
        <v>0</v>
      </c>
      <c r="C1068" t="n">
        <v>0</v>
      </c>
      <c r="D1068" t="n">
        <v>0</v>
      </c>
      <c r="E1068" t="n">
        <v>0</v>
      </c>
      <c r="F1068" t="n">
        <v>0</v>
      </c>
      <c r="G1068" t="n">
        <v>0</v>
      </c>
      <c r="H1068" t="n">
        <v>1</v>
      </c>
      <c r="I1068" t="n">
        <v>0</v>
      </c>
      <c r="J1068" t="n">
        <v>0</v>
      </c>
      <c r="K1068" t="n">
        <v>1</v>
      </c>
      <c r="L1068" t="n">
        <v>0</v>
      </c>
      <c r="M1068" t="n">
        <v>0</v>
      </c>
      <c r="N1068" t="n">
        <v>0</v>
      </c>
      <c r="O1068" t="n">
        <v>0</v>
      </c>
      <c r="P1068" t="n">
        <v>0</v>
      </c>
      <c r="Q1068" t="n">
        <v>0</v>
      </c>
      <c r="R1068" t="n">
        <v>0</v>
      </c>
      <c r="S1068" t="n">
        <v>0</v>
      </c>
      <c r="T1068" t="n">
        <v>1</v>
      </c>
      <c r="U1068" t="n">
        <v>0</v>
      </c>
      <c r="V1068" t="n">
        <v>0</v>
      </c>
      <c r="W1068" t="n">
        <v>0</v>
      </c>
      <c r="X1068" t="n">
        <v>1</v>
      </c>
      <c r="Y1068" t="n">
        <v>0</v>
      </c>
      <c r="Z1068" t="n">
        <v>0</v>
      </c>
      <c r="AA1068" t="n">
        <v>0</v>
      </c>
      <c r="AB1068" t="n">
        <v>0</v>
      </c>
      <c r="AC1068" t="n">
        <v>1</v>
      </c>
      <c r="AD1068" t="n">
        <v>0</v>
      </c>
      <c r="AE1068" t="n">
        <v>0</v>
      </c>
      <c r="AF1068" t="n">
        <v>0</v>
      </c>
      <c r="AG1068" t="n">
        <v>0</v>
      </c>
      <c r="AH1068" t="n">
        <v>1</v>
      </c>
      <c r="AI1068" t="n">
        <v>0</v>
      </c>
      <c r="AJ1068" t="n">
        <v>0</v>
      </c>
      <c r="AK1068" t="n">
        <v>0</v>
      </c>
      <c r="AL1068" t="n">
        <v>0</v>
      </c>
      <c r="AM1068" t="n">
        <v>0</v>
      </c>
      <c r="AN1068" t="n">
        <v>0</v>
      </c>
      <c r="AO1068" t="n">
        <v>0</v>
      </c>
      <c r="AP1068" t="n">
        <v>0</v>
      </c>
      <c r="AQ1068" t="n">
        <v>0</v>
      </c>
      <c r="AR1068" t="n">
        <v>0</v>
      </c>
      <c r="AS1068" t="n">
        <v>0</v>
      </c>
      <c r="AT1068" t="n">
        <v>0</v>
      </c>
      <c r="AU1068" s="63" t="n">
        <v>18</v>
      </c>
      <c r="AV1068" s="64">
        <f>IFERROR(INDEX($B1068:$AT1068,1,'번호선택_참고표'!$C$55),0)+IFERROR(INDEX($B1068:$AT1068,1,'번호선택_참고표'!$D$55),0)+IFERROR(INDEX($B1068:$AT1068,1,'번호선택_참고표'!$E$55),0)+IFERROR(INDEX($B1068:$AT1068,1,'번호선택_참고표'!$F$55),0)+IFERROR(INDEX($B1068:$AT1068,1,'번호선택_참고표'!$G$55),0)+IFERROR(INDEX($B1068:$AT1068,1,'번호선택_참고표'!$H$55),0)</f>
        <v/>
      </c>
      <c r="AW1068" s="64">
        <f>IF(OR('번호선택_참고표'!$C$55=$AU1068,'번호선택_참고표'!$D$55=$AU1068,'번호선택_참고표'!$E$55=$AU1068,'번호선택_참고표'!$F$55=$AU1068,'번호선택_참고표'!$G$55=$AU1068,'번호선택_참고표'!$H$55=$AU1068),1,0)</f>
        <v/>
      </c>
      <c r="AX1068" s="64">
        <f>IF(AV1068=6,6,IF(AND(AV1068=5,AW1068=1),5,IF(AND(AV1068=5,AW1068=0),4,IF(AV1068=4,3,IF(AV1068=3,2,0)))))</f>
        <v/>
      </c>
      <c r="AY1068" s="64">
        <f>IF(AV1068=6,"1등",IF(AND(AV1068=5,AW1068=1),"2등",IF(AND(AV1068=5,AW1068=0),"3등",IF(AV1068=4,"4등",IF(AV1068=3,"5등","-")))))</f>
        <v/>
      </c>
      <c r="AZ1068" s="64">
        <f>AV1068*10000+AW1068*1000+ROW()</f>
        <v/>
      </c>
      <c r="BB1068" s="63" t="inlineStr">
        <is>
          <t>7 10 19 23 28 33</t>
        </is>
      </c>
    </row>
    <row r="1069">
      <c r="A1069" s="64" t="n">
        <v>1068</v>
      </c>
      <c r="B1069" t="n">
        <v>0</v>
      </c>
      <c r="C1069" t="n">
        <v>0</v>
      </c>
      <c r="D1069" t="n">
        <v>0</v>
      </c>
      <c r="E1069" t="n">
        <v>1</v>
      </c>
      <c r="F1069" t="n">
        <v>0</v>
      </c>
      <c r="G1069" t="n">
        <v>0</v>
      </c>
      <c r="H1069" t="n">
        <v>1</v>
      </c>
      <c r="I1069" t="n">
        <v>0</v>
      </c>
      <c r="J1069" t="n">
        <v>0</v>
      </c>
      <c r="K1069" t="n">
        <v>0</v>
      </c>
      <c r="L1069" t="n">
        <v>0</v>
      </c>
      <c r="M1069" t="n">
        <v>0</v>
      </c>
      <c r="N1069" t="n">
        <v>0</v>
      </c>
      <c r="O1069" t="n">
        <v>0</v>
      </c>
      <c r="P1069" t="n">
        <v>0</v>
      </c>
      <c r="Q1069" t="n">
        <v>0</v>
      </c>
      <c r="R1069" t="n">
        <v>0</v>
      </c>
      <c r="S1069" t="n">
        <v>0</v>
      </c>
      <c r="T1069" t="n">
        <v>1</v>
      </c>
      <c r="U1069" t="n">
        <v>0</v>
      </c>
      <c r="V1069" t="n">
        <v>0</v>
      </c>
      <c r="W1069" t="n">
        <v>0</v>
      </c>
      <c r="X1069" t="n">
        <v>0</v>
      </c>
      <c r="Y1069" t="n">
        <v>0</v>
      </c>
      <c r="Z1069" t="n">
        <v>0</v>
      </c>
      <c r="AA1069" t="n">
        <v>1</v>
      </c>
      <c r="AB1069" t="n">
        <v>0</v>
      </c>
      <c r="AC1069" t="n">
        <v>0</v>
      </c>
      <c r="AD1069" t="n">
        <v>0</v>
      </c>
      <c r="AE1069" t="n">
        <v>0</v>
      </c>
      <c r="AF1069" t="n">
        <v>0</v>
      </c>
      <c r="AG1069" t="n">
        <v>0</v>
      </c>
      <c r="AH1069" t="n">
        <v>1</v>
      </c>
      <c r="AI1069" t="n">
        <v>0</v>
      </c>
      <c r="AJ1069" t="n">
        <v>1</v>
      </c>
      <c r="AK1069" t="n">
        <v>0</v>
      </c>
      <c r="AL1069" t="n">
        <v>0</v>
      </c>
      <c r="AM1069" t="n">
        <v>0</v>
      </c>
      <c r="AN1069" t="n">
        <v>0</v>
      </c>
      <c r="AO1069" t="n">
        <v>0</v>
      </c>
      <c r="AP1069" t="n">
        <v>0</v>
      </c>
      <c r="AQ1069" t="n">
        <v>0</v>
      </c>
      <c r="AR1069" t="n">
        <v>0</v>
      </c>
      <c r="AS1069" t="n">
        <v>0</v>
      </c>
      <c r="AT1069" t="n">
        <v>0</v>
      </c>
      <c r="AU1069" s="63" t="n">
        <v>3</v>
      </c>
      <c r="AV1069" s="64">
        <f>IFERROR(INDEX($B1069:$AT1069,1,'번호선택_참고표'!$C$55),0)+IFERROR(INDEX($B1069:$AT1069,1,'번호선택_참고표'!$D$55),0)+IFERROR(INDEX($B1069:$AT1069,1,'번호선택_참고표'!$E$55),0)+IFERROR(INDEX($B1069:$AT1069,1,'번호선택_참고표'!$F$55),0)+IFERROR(INDEX($B1069:$AT1069,1,'번호선택_참고표'!$G$55),0)+IFERROR(INDEX($B1069:$AT1069,1,'번호선택_참고표'!$H$55),0)</f>
        <v/>
      </c>
      <c r="AW1069" s="64">
        <f>IF(OR('번호선택_참고표'!$C$55=$AU1069,'번호선택_참고표'!$D$55=$AU1069,'번호선택_참고표'!$E$55=$AU1069,'번호선택_참고표'!$F$55=$AU1069,'번호선택_참고표'!$G$55=$AU1069,'번호선택_참고표'!$H$55=$AU1069),1,0)</f>
        <v/>
      </c>
      <c r="AX1069" s="64">
        <f>IF(AV1069=6,6,IF(AND(AV1069=5,AW1069=1),5,IF(AND(AV1069=5,AW1069=0),4,IF(AV1069=4,3,IF(AV1069=3,2,0)))))</f>
        <v/>
      </c>
      <c r="AY1069" s="64">
        <f>IF(AV1069=6,"1등",IF(AND(AV1069=5,AW1069=1),"2등",IF(AND(AV1069=5,AW1069=0),"3등",IF(AV1069=4,"4등",IF(AV1069=3,"5등","-")))))</f>
        <v/>
      </c>
      <c r="AZ1069" s="64">
        <f>AV1069*10000+AW1069*1000+ROW()</f>
        <v/>
      </c>
      <c r="BB1069" s="63" t="inlineStr">
        <is>
          <t>4 7 19 26 33 35</t>
        </is>
      </c>
    </row>
    <row r="1070">
      <c r="A1070" s="64" t="n">
        <v>1069</v>
      </c>
      <c r="B1070" t="n">
        <v>1</v>
      </c>
      <c r="C1070" t="n">
        <v>0</v>
      </c>
      <c r="D1070" t="n">
        <v>0</v>
      </c>
      <c r="E1070" t="n">
        <v>0</v>
      </c>
      <c r="F1070" t="n">
        <v>0</v>
      </c>
      <c r="G1070" t="n">
        <v>0</v>
      </c>
      <c r="H1070" t="n">
        <v>0</v>
      </c>
      <c r="I1070" t="n">
        <v>0</v>
      </c>
      <c r="J1070" t="n">
        <v>0</v>
      </c>
      <c r="K1070" t="n">
        <v>1</v>
      </c>
      <c r="L1070" t="n">
        <v>0</v>
      </c>
      <c r="M1070" t="n">
        <v>0</v>
      </c>
      <c r="N1070" t="n">
        <v>0</v>
      </c>
      <c r="O1070" t="n">
        <v>0</v>
      </c>
      <c r="P1070" t="n">
        <v>0</v>
      </c>
      <c r="Q1070" t="n">
        <v>0</v>
      </c>
      <c r="R1070" t="n">
        <v>0</v>
      </c>
      <c r="S1070" t="n">
        <v>1</v>
      </c>
      <c r="T1070" t="n">
        <v>0</v>
      </c>
      <c r="U1070" t="n">
        <v>0</v>
      </c>
      <c r="V1070" t="n">
        <v>0</v>
      </c>
      <c r="W1070" t="n">
        <v>1</v>
      </c>
      <c r="X1070" t="n">
        <v>0</v>
      </c>
      <c r="Y1070" t="n">
        <v>0</v>
      </c>
      <c r="Z1070" t="n">
        <v>0</v>
      </c>
      <c r="AA1070" t="n">
        <v>0</v>
      </c>
      <c r="AB1070" t="n">
        <v>0</v>
      </c>
      <c r="AC1070" t="n">
        <v>1</v>
      </c>
      <c r="AD1070" t="n">
        <v>0</v>
      </c>
      <c r="AE1070" t="n">
        <v>0</v>
      </c>
      <c r="AF1070" t="n">
        <v>1</v>
      </c>
      <c r="AG1070" t="n">
        <v>0</v>
      </c>
      <c r="AH1070" t="n">
        <v>0</v>
      </c>
      <c r="AI1070" t="n">
        <v>0</v>
      </c>
      <c r="AJ1070" t="n">
        <v>0</v>
      </c>
      <c r="AK1070" t="n">
        <v>0</v>
      </c>
      <c r="AL1070" t="n">
        <v>0</v>
      </c>
      <c r="AM1070" t="n">
        <v>0</v>
      </c>
      <c r="AN1070" t="n">
        <v>0</v>
      </c>
      <c r="AO1070" t="n">
        <v>0</v>
      </c>
      <c r="AP1070" t="n">
        <v>0</v>
      </c>
      <c r="AQ1070" t="n">
        <v>0</v>
      </c>
      <c r="AR1070" t="n">
        <v>0</v>
      </c>
      <c r="AS1070" t="n">
        <v>0</v>
      </c>
      <c r="AT1070" t="n">
        <v>0</v>
      </c>
      <c r="AU1070" s="63" t="n">
        <v>44</v>
      </c>
      <c r="AV1070" s="64">
        <f>IFERROR(INDEX($B1070:$AT1070,1,'번호선택_참고표'!$C$55),0)+IFERROR(INDEX($B1070:$AT1070,1,'번호선택_참고표'!$D$55),0)+IFERROR(INDEX($B1070:$AT1070,1,'번호선택_참고표'!$E$55),0)+IFERROR(INDEX($B1070:$AT1070,1,'번호선택_참고표'!$F$55),0)+IFERROR(INDEX($B1070:$AT1070,1,'번호선택_참고표'!$G$55),0)+IFERROR(INDEX($B1070:$AT1070,1,'번호선택_참고표'!$H$55),0)</f>
        <v/>
      </c>
      <c r="AW1070" s="64">
        <f>IF(OR('번호선택_참고표'!$C$55=$AU1070,'번호선택_참고표'!$D$55=$AU1070,'번호선택_참고표'!$E$55=$AU1070,'번호선택_참고표'!$F$55=$AU1070,'번호선택_참고표'!$G$55=$AU1070,'번호선택_참고표'!$H$55=$AU1070),1,0)</f>
        <v/>
      </c>
      <c r="AX1070" s="64">
        <f>IF(AV1070=6,6,IF(AND(AV1070=5,AW1070=1),5,IF(AND(AV1070=5,AW1070=0),4,IF(AV1070=4,3,IF(AV1070=3,2,0)))))</f>
        <v/>
      </c>
      <c r="AY1070" s="64">
        <f>IF(AV1070=6,"1등",IF(AND(AV1070=5,AW1070=1),"2등",IF(AND(AV1070=5,AW1070=0),"3등",IF(AV1070=4,"4등",IF(AV1070=3,"5등","-")))))</f>
        <v/>
      </c>
      <c r="AZ1070" s="64">
        <f>AV1070*10000+AW1070*1000+ROW()</f>
        <v/>
      </c>
      <c r="BB1070" s="63" t="inlineStr">
        <is>
          <t>1 10 18 22 28 31</t>
        </is>
      </c>
    </row>
    <row r="1071">
      <c r="A1071" s="64" t="n">
        <v>1070</v>
      </c>
      <c r="B1071" t="n">
        <v>0</v>
      </c>
      <c r="C1071" t="n">
        <v>0</v>
      </c>
      <c r="D1071" t="n">
        <v>1</v>
      </c>
      <c r="E1071" t="n">
        <v>0</v>
      </c>
      <c r="F1071" t="n">
        <v>0</v>
      </c>
      <c r="G1071" t="n">
        <v>1</v>
      </c>
      <c r="H1071" t="n">
        <v>0</v>
      </c>
      <c r="I1071" t="n">
        <v>0</v>
      </c>
      <c r="J1071" t="n">
        <v>0</v>
      </c>
      <c r="K1071" t="n">
        <v>0</v>
      </c>
      <c r="L1071" t="n">
        <v>0</v>
      </c>
      <c r="M1071" t="n">
        <v>0</v>
      </c>
      <c r="N1071" t="n">
        <v>0</v>
      </c>
      <c r="O1071" t="n">
        <v>1</v>
      </c>
      <c r="P1071" t="n">
        <v>0</v>
      </c>
      <c r="Q1071" t="n">
        <v>0</v>
      </c>
      <c r="R1071" t="n">
        <v>0</v>
      </c>
      <c r="S1071" t="n">
        <v>0</v>
      </c>
      <c r="T1071" t="n">
        <v>0</v>
      </c>
      <c r="U1071" t="n">
        <v>0</v>
      </c>
      <c r="V1071" t="n">
        <v>0</v>
      </c>
      <c r="W1071" t="n">
        <v>1</v>
      </c>
      <c r="X1071" t="n">
        <v>0</v>
      </c>
      <c r="Y1071" t="n">
        <v>0</v>
      </c>
      <c r="Z1071" t="n">
        <v>0</v>
      </c>
      <c r="AA1071" t="n">
        <v>0</v>
      </c>
      <c r="AB1071" t="n">
        <v>0</v>
      </c>
      <c r="AC1071" t="n">
        <v>0</v>
      </c>
      <c r="AD1071" t="n">
        <v>0</v>
      </c>
      <c r="AE1071" t="n">
        <v>1</v>
      </c>
      <c r="AF1071" t="n">
        <v>0</v>
      </c>
      <c r="AG1071" t="n">
        <v>0</v>
      </c>
      <c r="AH1071" t="n">
        <v>0</v>
      </c>
      <c r="AI1071" t="n">
        <v>0</v>
      </c>
      <c r="AJ1071" t="n">
        <v>0</v>
      </c>
      <c r="AK1071" t="n">
        <v>0</v>
      </c>
      <c r="AL1071" t="n">
        <v>0</v>
      </c>
      <c r="AM1071" t="n">
        <v>0</v>
      </c>
      <c r="AN1071" t="n">
        <v>0</v>
      </c>
      <c r="AO1071" t="n">
        <v>0</v>
      </c>
      <c r="AP1071" t="n">
        <v>1</v>
      </c>
      <c r="AQ1071" t="n">
        <v>0</v>
      </c>
      <c r="AR1071" t="n">
        <v>0</v>
      </c>
      <c r="AS1071" t="n">
        <v>0</v>
      </c>
      <c r="AT1071" t="n">
        <v>0</v>
      </c>
      <c r="AU1071" s="63" t="n">
        <v>36</v>
      </c>
      <c r="AV1071" s="64">
        <f>IFERROR(INDEX($B1071:$AT1071,1,'번호선택_참고표'!$C$55),0)+IFERROR(INDEX($B1071:$AT1071,1,'번호선택_참고표'!$D$55),0)+IFERROR(INDEX($B1071:$AT1071,1,'번호선택_참고표'!$E$55),0)+IFERROR(INDEX($B1071:$AT1071,1,'번호선택_참고표'!$F$55),0)+IFERROR(INDEX($B1071:$AT1071,1,'번호선택_참고표'!$G$55),0)+IFERROR(INDEX($B1071:$AT1071,1,'번호선택_참고표'!$H$55),0)</f>
        <v/>
      </c>
      <c r="AW1071" s="64">
        <f>IF(OR('번호선택_참고표'!$C$55=$AU1071,'번호선택_참고표'!$D$55=$AU1071,'번호선택_참고표'!$E$55=$AU1071,'번호선택_참고표'!$F$55=$AU1071,'번호선택_참고표'!$G$55=$AU1071,'번호선택_참고표'!$H$55=$AU1071),1,0)</f>
        <v/>
      </c>
      <c r="AX1071" s="64">
        <f>IF(AV1071=6,6,IF(AND(AV1071=5,AW1071=1),5,IF(AND(AV1071=5,AW1071=0),4,IF(AV1071=4,3,IF(AV1071=3,2,0)))))</f>
        <v/>
      </c>
      <c r="AY1071" s="64">
        <f>IF(AV1071=6,"1등",IF(AND(AV1071=5,AW1071=1),"2등",IF(AND(AV1071=5,AW1071=0),"3등",IF(AV1071=4,"4등",IF(AV1071=3,"5등","-")))))</f>
        <v/>
      </c>
      <c r="AZ1071" s="64">
        <f>AV1071*10000+AW1071*1000+ROW()</f>
        <v/>
      </c>
      <c r="BB1071" s="63" t="inlineStr">
        <is>
          <t>3 6 14 22 30 41</t>
        </is>
      </c>
    </row>
    <row r="1072">
      <c r="A1072" s="64" t="n">
        <v>1071</v>
      </c>
      <c r="B1072" t="n">
        <v>1</v>
      </c>
      <c r="C1072" t="n">
        <v>1</v>
      </c>
      <c r="D1072" t="n">
        <v>0</v>
      </c>
      <c r="E1072" t="n">
        <v>0</v>
      </c>
      <c r="F1072" t="n">
        <v>0</v>
      </c>
      <c r="G1072" t="n">
        <v>0</v>
      </c>
      <c r="H1072" t="n">
        <v>0</v>
      </c>
      <c r="I1072" t="n">
        <v>0</v>
      </c>
      <c r="J1072" t="n">
        <v>0</v>
      </c>
      <c r="K1072" t="n">
        <v>0</v>
      </c>
      <c r="L1072" t="n">
        <v>1</v>
      </c>
      <c r="M1072" t="n">
        <v>0</v>
      </c>
      <c r="N1072" t="n">
        <v>0</v>
      </c>
      <c r="O1072" t="n">
        <v>0</v>
      </c>
      <c r="P1072" t="n">
        <v>0</v>
      </c>
      <c r="Q1072" t="n">
        <v>0</v>
      </c>
      <c r="R1072" t="n">
        <v>0</v>
      </c>
      <c r="S1072" t="n">
        <v>0</v>
      </c>
      <c r="T1072" t="n">
        <v>0</v>
      </c>
      <c r="U1072" t="n">
        <v>0</v>
      </c>
      <c r="V1072" t="n">
        <v>1</v>
      </c>
      <c r="W1072" t="n">
        <v>0</v>
      </c>
      <c r="X1072" t="n">
        <v>0</v>
      </c>
      <c r="Y1072" t="n">
        <v>0</v>
      </c>
      <c r="Z1072" t="n">
        <v>0</v>
      </c>
      <c r="AA1072" t="n">
        <v>0</v>
      </c>
      <c r="AB1072" t="n">
        <v>0</v>
      </c>
      <c r="AC1072" t="n">
        <v>0</v>
      </c>
      <c r="AD1072" t="n">
        <v>0</v>
      </c>
      <c r="AE1072" t="n">
        <v>1</v>
      </c>
      <c r="AF1072" t="n">
        <v>0</v>
      </c>
      <c r="AG1072" t="n">
        <v>0</v>
      </c>
      <c r="AH1072" t="n">
        <v>0</v>
      </c>
      <c r="AI1072" t="n">
        <v>0</v>
      </c>
      <c r="AJ1072" t="n">
        <v>1</v>
      </c>
      <c r="AK1072" t="n">
        <v>0</v>
      </c>
      <c r="AL1072" t="n">
        <v>0</v>
      </c>
      <c r="AM1072" t="n">
        <v>0</v>
      </c>
      <c r="AN1072" t="n">
        <v>0</v>
      </c>
      <c r="AO1072" t="n">
        <v>0</v>
      </c>
      <c r="AP1072" t="n">
        <v>0</v>
      </c>
      <c r="AQ1072" t="n">
        <v>0</v>
      </c>
      <c r="AR1072" t="n">
        <v>0</v>
      </c>
      <c r="AS1072" t="n">
        <v>0</v>
      </c>
      <c r="AT1072" t="n">
        <v>0</v>
      </c>
      <c r="AU1072" s="63" t="n">
        <v>39</v>
      </c>
      <c r="AV1072" s="64">
        <f>IFERROR(INDEX($B1072:$AT1072,1,'번호선택_참고표'!$C$55),0)+IFERROR(INDEX($B1072:$AT1072,1,'번호선택_참고표'!$D$55),0)+IFERROR(INDEX($B1072:$AT1072,1,'번호선택_참고표'!$E$55),0)+IFERROR(INDEX($B1072:$AT1072,1,'번호선택_참고표'!$F$55),0)+IFERROR(INDEX($B1072:$AT1072,1,'번호선택_참고표'!$G$55),0)+IFERROR(INDEX($B1072:$AT1072,1,'번호선택_참고표'!$H$55),0)</f>
        <v/>
      </c>
      <c r="AW1072" s="64">
        <f>IF(OR('번호선택_참고표'!$C$55=$AU1072,'번호선택_참고표'!$D$55=$AU1072,'번호선택_참고표'!$E$55=$AU1072,'번호선택_참고표'!$F$55=$AU1072,'번호선택_참고표'!$G$55=$AU1072,'번호선택_참고표'!$H$55=$AU1072),1,0)</f>
        <v/>
      </c>
      <c r="AX1072" s="64">
        <f>IF(AV1072=6,6,IF(AND(AV1072=5,AW1072=1),5,IF(AND(AV1072=5,AW1072=0),4,IF(AV1072=4,3,IF(AV1072=3,2,0)))))</f>
        <v/>
      </c>
      <c r="AY1072" s="64">
        <f>IF(AV1072=6,"1등",IF(AND(AV1072=5,AW1072=1),"2등",IF(AND(AV1072=5,AW1072=0),"3등",IF(AV1072=4,"4등",IF(AV1072=3,"5등","-")))))</f>
        <v/>
      </c>
      <c r="AZ1072" s="64">
        <f>AV1072*10000+AW1072*1000+ROW()</f>
        <v/>
      </c>
      <c r="BB1072" s="63" t="inlineStr">
        <is>
          <t>1 2 11 21 30 35</t>
        </is>
      </c>
    </row>
    <row r="1073">
      <c r="A1073" s="64" t="n">
        <v>1072</v>
      </c>
      <c r="B1073" t="n">
        <v>0</v>
      </c>
      <c r="C1073" t="n">
        <v>0</v>
      </c>
      <c r="D1073" t="n">
        <v>0</v>
      </c>
      <c r="E1073" t="n">
        <v>0</v>
      </c>
      <c r="F1073" t="n">
        <v>0</v>
      </c>
      <c r="G1073" t="n">
        <v>0</v>
      </c>
      <c r="H1073" t="n">
        <v>0</v>
      </c>
      <c r="I1073" t="n">
        <v>0</v>
      </c>
      <c r="J1073" t="n">
        <v>0</v>
      </c>
      <c r="K1073" t="n">
        <v>0</v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1</v>
      </c>
      <c r="R1073" t="n">
        <v>0</v>
      </c>
      <c r="S1073" t="n">
        <v>1</v>
      </c>
      <c r="T1073" t="n">
        <v>0</v>
      </c>
      <c r="U1073" t="n">
        <v>1</v>
      </c>
      <c r="V1073" t="n">
        <v>0</v>
      </c>
      <c r="W1073" t="n">
        <v>0</v>
      </c>
      <c r="X1073" t="n">
        <v>1</v>
      </c>
      <c r="Y1073" t="n">
        <v>0</v>
      </c>
      <c r="Z1073" t="n">
        <v>0</v>
      </c>
      <c r="AA1073" t="n">
        <v>0</v>
      </c>
      <c r="AB1073" t="n">
        <v>0</v>
      </c>
      <c r="AC1073" t="n">
        <v>0</v>
      </c>
      <c r="AD1073" t="n">
        <v>0</v>
      </c>
      <c r="AE1073" t="n">
        <v>0</v>
      </c>
      <c r="AF1073" t="n">
        <v>0</v>
      </c>
      <c r="AG1073" t="n">
        <v>1</v>
      </c>
      <c r="AH1073" t="n">
        <v>0</v>
      </c>
      <c r="AI1073" t="n">
        <v>0</v>
      </c>
      <c r="AJ1073" t="n">
        <v>0</v>
      </c>
      <c r="AK1073" t="n">
        <v>0</v>
      </c>
      <c r="AL1073" t="n">
        <v>0</v>
      </c>
      <c r="AM1073" t="n">
        <v>0</v>
      </c>
      <c r="AN1073" t="n">
        <v>0</v>
      </c>
      <c r="AO1073" t="n">
        <v>0</v>
      </c>
      <c r="AP1073" t="n">
        <v>0</v>
      </c>
      <c r="AQ1073" t="n">
        <v>0</v>
      </c>
      <c r="AR1073" t="n">
        <v>1</v>
      </c>
      <c r="AS1073" t="n">
        <v>0</v>
      </c>
      <c r="AT1073" t="n">
        <v>0</v>
      </c>
      <c r="AU1073" s="63" t="n">
        <v>27</v>
      </c>
      <c r="AV1073" s="64">
        <f>IFERROR(INDEX($B1073:$AT1073,1,'번호선택_참고표'!$C$55),0)+IFERROR(INDEX($B1073:$AT1073,1,'번호선택_참고표'!$D$55),0)+IFERROR(INDEX($B1073:$AT1073,1,'번호선택_참고표'!$E$55),0)+IFERROR(INDEX($B1073:$AT1073,1,'번호선택_참고표'!$F$55),0)+IFERROR(INDEX($B1073:$AT1073,1,'번호선택_참고표'!$G$55),0)+IFERROR(INDEX($B1073:$AT1073,1,'번호선택_참고표'!$H$55),0)</f>
        <v/>
      </c>
      <c r="AW1073" s="64">
        <f>IF(OR('번호선택_참고표'!$C$55=$AU1073,'번호선택_참고표'!$D$55=$AU1073,'번호선택_참고표'!$E$55=$AU1073,'번호선택_참고표'!$F$55=$AU1073,'번호선택_참고표'!$G$55=$AU1073,'번호선택_참고표'!$H$55=$AU1073),1,0)</f>
        <v/>
      </c>
      <c r="AX1073" s="64">
        <f>IF(AV1073=6,6,IF(AND(AV1073=5,AW1073=1),5,IF(AND(AV1073=5,AW1073=0),4,IF(AV1073=4,3,IF(AV1073=3,2,0)))))</f>
        <v/>
      </c>
      <c r="AY1073" s="64">
        <f>IF(AV1073=6,"1등",IF(AND(AV1073=5,AW1073=1),"2등",IF(AND(AV1073=5,AW1073=0),"3등",IF(AV1073=4,"4등",IF(AV1073=3,"5등","-")))))</f>
        <v/>
      </c>
      <c r="AZ1073" s="64">
        <f>AV1073*10000+AW1073*1000+ROW()</f>
        <v/>
      </c>
      <c r="BB1073" s="63" t="inlineStr">
        <is>
          <t>16 18 20 23 32 43</t>
        </is>
      </c>
    </row>
    <row r="1074">
      <c r="A1074" s="64" t="n">
        <v>1073</v>
      </c>
      <c r="B1074" t="n">
        <v>0</v>
      </c>
      <c r="C1074" t="n">
        <v>0</v>
      </c>
      <c r="D1074" t="n">
        <v>0</v>
      </c>
      <c r="E1074" t="n">
        <v>0</v>
      </c>
      <c r="F1074" t="n">
        <v>0</v>
      </c>
      <c r="G1074" t="n">
        <v>1</v>
      </c>
      <c r="H1074" t="n">
        <v>0</v>
      </c>
      <c r="I1074" t="n">
        <v>0</v>
      </c>
      <c r="J1074" t="n">
        <v>0</v>
      </c>
      <c r="K1074" t="n">
        <v>0</v>
      </c>
      <c r="L1074" t="n">
        <v>0</v>
      </c>
      <c r="M1074" t="n">
        <v>0</v>
      </c>
      <c r="N1074" t="n">
        <v>0</v>
      </c>
      <c r="O1074" t="n">
        <v>0</v>
      </c>
      <c r="P1074" t="n">
        <v>0</v>
      </c>
      <c r="Q1074" t="n">
        <v>0</v>
      </c>
      <c r="R1074" t="n">
        <v>0</v>
      </c>
      <c r="S1074" t="n">
        <v>1</v>
      </c>
      <c r="T1074" t="n">
        <v>0</v>
      </c>
      <c r="U1074" t="n">
        <v>0</v>
      </c>
      <c r="V1074" t="n">
        <v>0</v>
      </c>
      <c r="W1074" t="n">
        <v>0</v>
      </c>
      <c r="X1074" t="n">
        <v>0</v>
      </c>
      <c r="Y1074" t="n">
        <v>0</v>
      </c>
      <c r="Z1074" t="n">
        <v>0</v>
      </c>
      <c r="AA1074" t="n">
        <v>0</v>
      </c>
      <c r="AB1074" t="n">
        <v>0</v>
      </c>
      <c r="AC1074" t="n">
        <v>1</v>
      </c>
      <c r="AD1074" t="n">
        <v>0</v>
      </c>
      <c r="AE1074" t="n">
        <v>1</v>
      </c>
      <c r="AF1074" t="n">
        <v>0</v>
      </c>
      <c r="AG1074" t="n">
        <v>1</v>
      </c>
      <c r="AH1074" t="n">
        <v>0</v>
      </c>
      <c r="AI1074" t="n">
        <v>0</v>
      </c>
      <c r="AJ1074" t="n">
        <v>0</v>
      </c>
      <c r="AK1074" t="n">
        <v>0</v>
      </c>
      <c r="AL1074" t="n">
        <v>0</v>
      </c>
      <c r="AM1074" t="n">
        <v>1</v>
      </c>
      <c r="AN1074" t="n">
        <v>0</v>
      </c>
      <c r="AO1074" t="n">
        <v>0</v>
      </c>
      <c r="AP1074" t="n">
        <v>0</v>
      </c>
      <c r="AQ1074" t="n">
        <v>0</v>
      </c>
      <c r="AR1074" t="n">
        <v>0</v>
      </c>
      <c r="AS1074" t="n">
        <v>0</v>
      </c>
      <c r="AT1074" t="n">
        <v>0</v>
      </c>
      <c r="AU1074" s="63" t="n">
        <v>15</v>
      </c>
      <c r="AV1074" s="64">
        <f>IFERROR(INDEX($B1074:$AT1074,1,'번호선택_참고표'!$C$55),0)+IFERROR(INDEX($B1074:$AT1074,1,'번호선택_참고표'!$D$55),0)+IFERROR(INDEX($B1074:$AT1074,1,'번호선택_참고표'!$E$55),0)+IFERROR(INDEX($B1074:$AT1074,1,'번호선택_참고표'!$F$55),0)+IFERROR(INDEX($B1074:$AT1074,1,'번호선택_참고표'!$G$55),0)+IFERROR(INDEX($B1074:$AT1074,1,'번호선택_참고표'!$H$55),0)</f>
        <v/>
      </c>
      <c r="AW1074" s="64">
        <f>IF(OR('번호선택_참고표'!$C$55=$AU1074,'번호선택_참고표'!$D$55=$AU1074,'번호선택_참고표'!$E$55=$AU1074,'번호선택_참고표'!$F$55=$AU1074,'번호선택_참고표'!$G$55=$AU1074,'번호선택_참고표'!$H$55=$AU1074),1,0)</f>
        <v/>
      </c>
      <c r="AX1074" s="64">
        <f>IF(AV1074=6,6,IF(AND(AV1074=5,AW1074=1),5,IF(AND(AV1074=5,AW1074=0),4,IF(AV1074=4,3,IF(AV1074=3,2,0)))))</f>
        <v/>
      </c>
      <c r="AY1074" s="64">
        <f>IF(AV1074=6,"1등",IF(AND(AV1074=5,AW1074=1),"2등",IF(AND(AV1074=5,AW1074=0),"3등",IF(AV1074=4,"4등",IF(AV1074=3,"5등","-")))))</f>
        <v/>
      </c>
      <c r="AZ1074" s="64">
        <f>AV1074*10000+AW1074*1000+ROW()</f>
        <v/>
      </c>
      <c r="BB1074" s="63" t="inlineStr">
        <is>
          <t>6 18 28 30 32 38</t>
        </is>
      </c>
    </row>
    <row r="1075">
      <c r="A1075" s="64" t="n">
        <v>1074</v>
      </c>
      <c r="B1075" t="n">
        <v>1</v>
      </c>
      <c r="C1075" t="n">
        <v>0</v>
      </c>
      <c r="D1075" t="n">
        <v>0</v>
      </c>
      <c r="E1075" t="n">
        <v>0</v>
      </c>
      <c r="F1075" t="n">
        <v>0</v>
      </c>
      <c r="G1075" t="n">
        <v>1</v>
      </c>
      <c r="H1075" t="n">
        <v>0</v>
      </c>
      <c r="I1075" t="n">
        <v>0</v>
      </c>
      <c r="J1075" t="n">
        <v>0</v>
      </c>
      <c r="K1075" t="n">
        <v>0</v>
      </c>
      <c r="L1075" t="n">
        <v>0</v>
      </c>
      <c r="M1075" t="n">
        <v>0</v>
      </c>
      <c r="N1075" t="n">
        <v>0</v>
      </c>
      <c r="O1075" t="n">
        <v>0</v>
      </c>
      <c r="P1075" t="n">
        <v>0</v>
      </c>
      <c r="Q1075" t="n">
        <v>0</v>
      </c>
      <c r="R1075" t="n">
        <v>0</v>
      </c>
      <c r="S1075" t="n">
        <v>0</v>
      </c>
      <c r="T1075" t="n">
        <v>0</v>
      </c>
      <c r="U1075" t="n">
        <v>1</v>
      </c>
      <c r="V1075" t="n">
        <v>0</v>
      </c>
      <c r="W1075" t="n">
        <v>0</v>
      </c>
      <c r="X1075" t="n">
        <v>0</v>
      </c>
      <c r="Y1075" t="n">
        <v>0</v>
      </c>
      <c r="Z1075" t="n">
        <v>0</v>
      </c>
      <c r="AA1075" t="n">
        <v>0</v>
      </c>
      <c r="AB1075" t="n">
        <v>1</v>
      </c>
      <c r="AC1075" t="n">
        <v>1</v>
      </c>
      <c r="AD1075" t="n">
        <v>0</v>
      </c>
      <c r="AE1075" t="n">
        <v>0</v>
      </c>
      <c r="AF1075" t="n">
        <v>0</v>
      </c>
      <c r="AG1075" t="n">
        <v>0</v>
      </c>
      <c r="AH1075" t="n">
        <v>0</v>
      </c>
      <c r="AI1075" t="n">
        <v>0</v>
      </c>
      <c r="AJ1075" t="n">
        <v>0</v>
      </c>
      <c r="AK1075" t="n">
        <v>0</v>
      </c>
      <c r="AL1075" t="n">
        <v>0</v>
      </c>
      <c r="AM1075" t="n">
        <v>0</v>
      </c>
      <c r="AN1075" t="n">
        <v>0</v>
      </c>
      <c r="AO1075" t="n">
        <v>0</v>
      </c>
      <c r="AP1075" t="n">
        <v>1</v>
      </c>
      <c r="AQ1075" t="n">
        <v>0</v>
      </c>
      <c r="AR1075" t="n">
        <v>0</v>
      </c>
      <c r="AS1075" t="n">
        <v>0</v>
      </c>
      <c r="AT1075" t="n">
        <v>0</v>
      </c>
      <c r="AU1075" s="63" t="n">
        <v>15</v>
      </c>
      <c r="AV1075" s="64">
        <f>IFERROR(INDEX($B1075:$AT1075,1,'번호선택_참고표'!$C$55),0)+IFERROR(INDEX($B1075:$AT1075,1,'번호선택_참고표'!$D$55),0)+IFERROR(INDEX($B1075:$AT1075,1,'번호선택_참고표'!$E$55),0)+IFERROR(INDEX($B1075:$AT1075,1,'번호선택_참고표'!$F$55),0)+IFERROR(INDEX($B1075:$AT1075,1,'번호선택_참고표'!$G$55),0)+IFERROR(INDEX($B1075:$AT1075,1,'번호선택_참고표'!$H$55),0)</f>
        <v/>
      </c>
      <c r="AW1075" s="64">
        <f>IF(OR('번호선택_참고표'!$C$55=$AU1075,'번호선택_참고표'!$D$55=$AU1075,'번호선택_참고표'!$E$55=$AU1075,'번호선택_참고표'!$F$55=$AU1075,'번호선택_참고표'!$G$55=$AU1075,'번호선택_참고표'!$H$55=$AU1075),1,0)</f>
        <v/>
      </c>
      <c r="AX1075" s="64">
        <f>IF(AV1075=6,6,IF(AND(AV1075=5,AW1075=1),5,IF(AND(AV1075=5,AW1075=0),4,IF(AV1075=4,3,IF(AV1075=3,2,0)))))</f>
        <v/>
      </c>
      <c r="AY1075" s="64">
        <f>IF(AV1075=6,"1등",IF(AND(AV1075=5,AW1075=1),"2등",IF(AND(AV1075=5,AW1075=0),"3등",IF(AV1075=4,"4등",IF(AV1075=3,"5등","-")))))</f>
        <v/>
      </c>
      <c r="AZ1075" s="64">
        <f>AV1075*10000+AW1075*1000+ROW()</f>
        <v/>
      </c>
      <c r="BB1075" s="63" t="inlineStr">
        <is>
          <t>1 6 20 27 28 41</t>
        </is>
      </c>
    </row>
    <row r="1076">
      <c r="A1076" s="64" t="n">
        <v>1075</v>
      </c>
      <c r="B1076" t="n">
        <v>1</v>
      </c>
      <c r="C1076" t="n">
        <v>0</v>
      </c>
      <c r="D1076" t="n">
        <v>0</v>
      </c>
      <c r="E1076" t="n">
        <v>0</v>
      </c>
      <c r="F1076" t="n">
        <v>0</v>
      </c>
      <c r="G1076" t="n">
        <v>0</v>
      </c>
      <c r="H1076" t="n">
        <v>0</v>
      </c>
      <c r="I1076" t="n">
        <v>0</v>
      </c>
      <c r="J1076" t="n">
        <v>0</v>
      </c>
      <c r="K1076" t="n">
        <v>0</v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0</v>
      </c>
      <c r="R1076" t="n">
        <v>0</v>
      </c>
      <c r="S1076" t="n">
        <v>0</v>
      </c>
      <c r="T1076" t="n">
        <v>0</v>
      </c>
      <c r="U1076" t="n">
        <v>0</v>
      </c>
      <c r="V1076" t="n">
        <v>0</v>
      </c>
      <c r="W1076" t="n">
        <v>0</v>
      </c>
      <c r="X1076" t="n">
        <v>1</v>
      </c>
      <c r="Y1076" t="n">
        <v>1</v>
      </c>
      <c r="Z1076" t="n">
        <v>0</v>
      </c>
      <c r="AA1076" t="n">
        <v>0</v>
      </c>
      <c r="AB1076" t="n">
        <v>0</v>
      </c>
      <c r="AC1076" t="n">
        <v>0</v>
      </c>
      <c r="AD1076" t="n">
        <v>0</v>
      </c>
      <c r="AE1076" t="n">
        <v>0</v>
      </c>
      <c r="AF1076" t="n">
        <v>0</v>
      </c>
      <c r="AG1076" t="n">
        <v>0</v>
      </c>
      <c r="AH1076" t="n">
        <v>0</v>
      </c>
      <c r="AI1076" t="n">
        <v>0</v>
      </c>
      <c r="AJ1076" t="n">
        <v>1</v>
      </c>
      <c r="AK1076" t="n">
        <v>0</v>
      </c>
      <c r="AL1076" t="n">
        <v>0</v>
      </c>
      <c r="AM1076" t="n">
        <v>0</v>
      </c>
      <c r="AN1076" t="n">
        <v>0</v>
      </c>
      <c r="AO1076" t="n">
        <v>0</v>
      </c>
      <c r="AP1076" t="n">
        <v>0</v>
      </c>
      <c r="AQ1076" t="n">
        <v>0</v>
      </c>
      <c r="AR1076" t="n">
        <v>0</v>
      </c>
      <c r="AS1076" t="n">
        <v>1</v>
      </c>
      <c r="AT1076" t="n">
        <v>1</v>
      </c>
      <c r="AU1076" s="63" t="n">
        <v>10</v>
      </c>
      <c r="AV1076" s="64">
        <f>IFERROR(INDEX($B1076:$AT1076,1,'번호선택_참고표'!$C$55),0)+IFERROR(INDEX($B1076:$AT1076,1,'번호선택_참고표'!$D$55),0)+IFERROR(INDEX($B1076:$AT1076,1,'번호선택_참고표'!$E$55),0)+IFERROR(INDEX($B1076:$AT1076,1,'번호선택_참고표'!$F$55),0)+IFERROR(INDEX($B1076:$AT1076,1,'번호선택_참고표'!$G$55),0)+IFERROR(INDEX($B1076:$AT1076,1,'번호선택_참고표'!$H$55),0)</f>
        <v/>
      </c>
      <c r="AW1076" s="64">
        <f>IF(OR('번호선택_참고표'!$C$55=$AU1076,'번호선택_참고표'!$D$55=$AU1076,'번호선택_참고표'!$E$55=$AU1076,'번호선택_참고표'!$F$55=$AU1076,'번호선택_참고표'!$G$55=$AU1076,'번호선택_참고표'!$H$55=$AU1076),1,0)</f>
        <v/>
      </c>
      <c r="AX1076" s="64">
        <f>IF(AV1076=6,6,IF(AND(AV1076=5,AW1076=1),5,IF(AND(AV1076=5,AW1076=0),4,IF(AV1076=4,3,IF(AV1076=3,2,0)))))</f>
        <v/>
      </c>
      <c r="AY1076" s="64">
        <f>IF(AV1076=6,"1등",IF(AND(AV1076=5,AW1076=1),"2등",IF(AND(AV1076=5,AW1076=0),"3등",IF(AV1076=4,"4등",IF(AV1076=3,"5등","-")))))</f>
        <v/>
      </c>
      <c r="AZ1076" s="64">
        <f>AV1076*10000+AW1076*1000+ROW()</f>
        <v/>
      </c>
      <c r="BB1076" s="63" t="inlineStr">
        <is>
          <t>1 23 24 35 44 45</t>
        </is>
      </c>
    </row>
    <row r="1077">
      <c r="A1077" s="64" t="n">
        <v>1076</v>
      </c>
      <c r="B1077" t="n">
        <v>0</v>
      </c>
      <c r="C1077" t="n">
        <v>0</v>
      </c>
      <c r="D1077" t="n">
        <v>1</v>
      </c>
      <c r="E1077" t="n">
        <v>0</v>
      </c>
      <c r="F1077" t="n">
        <v>0</v>
      </c>
      <c r="G1077" t="n">
        <v>0</v>
      </c>
      <c r="H1077" t="n">
        <v>1</v>
      </c>
      <c r="I1077" t="n">
        <v>0</v>
      </c>
      <c r="J1077" t="n">
        <v>1</v>
      </c>
      <c r="K1077" t="n">
        <v>0</v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 t="n">
        <v>0</v>
      </c>
      <c r="U1077" t="n">
        <v>0</v>
      </c>
      <c r="V1077" t="n">
        <v>0</v>
      </c>
      <c r="W1077" t="n">
        <v>0</v>
      </c>
      <c r="X1077" t="n">
        <v>0</v>
      </c>
      <c r="Y1077" t="n">
        <v>0</v>
      </c>
      <c r="Z1077" t="n">
        <v>0</v>
      </c>
      <c r="AA1077" t="n">
        <v>0</v>
      </c>
      <c r="AB1077" t="n">
        <v>0</v>
      </c>
      <c r="AC1077" t="n">
        <v>0</v>
      </c>
      <c r="AD1077" t="n">
        <v>0</v>
      </c>
      <c r="AE1077" t="n">
        <v>0</v>
      </c>
      <c r="AF1077" t="n">
        <v>0</v>
      </c>
      <c r="AG1077" t="n">
        <v>0</v>
      </c>
      <c r="AH1077" t="n">
        <v>1</v>
      </c>
      <c r="AI1077" t="n">
        <v>0</v>
      </c>
      <c r="AJ1077" t="n">
        <v>0</v>
      </c>
      <c r="AK1077" t="n">
        <v>1</v>
      </c>
      <c r="AL1077" t="n">
        <v>1</v>
      </c>
      <c r="AM1077" t="n">
        <v>0</v>
      </c>
      <c r="AN1077" t="n">
        <v>0</v>
      </c>
      <c r="AO1077" t="n">
        <v>0</v>
      </c>
      <c r="AP1077" t="n">
        <v>0</v>
      </c>
      <c r="AQ1077" t="n">
        <v>0</v>
      </c>
      <c r="AR1077" t="n">
        <v>0</v>
      </c>
      <c r="AS1077" t="n">
        <v>0</v>
      </c>
      <c r="AT1077" t="n">
        <v>0</v>
      </c>
      <c r="AU1077" s="63" t="n">
        <v>10</v>
      </c>
      <c r="AV1077" s="64">
        <f>IFERROR(INDEX($B1077:$AT1077,1,'번호선택_참고표'!$C$55),0)+IFERROR(INDEX($B1077:$AT1077,1,'번호선택_참고표'!$D$55),0)+IFERROR(INDEX($B1077:$AT1077,1,'번호선택_참고표'!$E$55),0)+IFERROR(INDEX($B1077:$AT1077,1,'번호선택_참고표'!$F$55),0)+IFERROR(INDEX($B1077:$AT1077,1,'번호선택_참고표'!$G$55),0)+IFERROR(INDEX($B1077:$AT1077,1,'번호선택_참고표'!$H$55),0)</f>
        <v/>
      </c>
      <c r="AW1077" s="64">
        <f>IF(OR('번호선택_참고표'!$C$55=$AU1077,'번호선택_참고표'!$D$55=$AU1077,'번호선택_참고표'!$E$55=$AU1077,'번호선택_참고표'!$F$55=$AU1077,'번호선택_참고표'!$G$55=$AU1077,'번호선택_참고표'!$H$55=$AU1077),1,0)</f>
        <v/>
      </c>
      <c r="AX1077" s="64">
        <f>IF(AV1077=6,6,IF(AND(AV1077=5,AW1077=1),5,IF(AND(AV1077=5,AW1077=0),4,IF(AV1077=4,3,IF(AV1077=3,2,0)))))</f>
        <v/>
      </c>
      <c r="AY1077" s="64">
        <f>IF(AV1077=6,"1등",IF(AND(AV1077=5,AW1077=1),"2등",IF(AND(AV1077=5,AW1077=0),"3등",IF(AV1077=4,"4등",IF(AV1077=3,"5등","-")))))</f>
        <v/>
      </c>
      <c r="AZ1077" s="64">
        <f>AV1077*10000+AW1077*1000+ROW()</f>
        <v/>
      </c>
      <c r="BB1077" s="63" t="inlineStr">
        <is>
          <t>3 7 9 33 36 37</t>
        </is>
      </c>
    </row>
    <row r="1078">
      <c r="A1078" s="64" t="n">
        <v>1077</v>
      </c>
      <c r="B1078" t="n">
        <v>0</v>
      </c>
      <c r="C1078" t="n">
        <v>0</v>
      </c>
      <c r="D1078" t="n">
        <v>0</v>
      </c>
      <c r="E1078" t="n">
        <v>1</v>
      </c>
      <c r="F1078" t="n">
        <v>0</v>
      </c>
      <c r="G1078" t="n">
        <v>0</v>
      </c>
      <c r="H1078" t="n">
        <v>0</v>
      </c>
      <c r="I1078" t="n">
        <v>1</v>
      </c>
      <c r="J1078" t="n">
        <v>0</v>
      </c>
      <c r="K1078" t="n">
        <v>0</v>
      </c>
      <c r="L1078" t="n">
        <v>0</v>
      </c>
      <c r="M1078" t="n">
        <v>0</v>
      </c>
      <c r="N1078" t="n">
        <v>0</v>
      </c>
      <c r="O1078" t="n">
        <v>0</v>
      </c>
      <c r="P1078" t="n">
        <v>0</v>
      </c>
      <c r="Q1078" t="n">
        <v>0</v>
      </c>
      <c r="R1078" t="n">
        <v>1</v>
      </c>
      <c r="S1078" t="n">
        <v>0</v>
      </c>
      <c r="T1078" t="n">
        <v>0</v>
      </c>
      <c r="U1078" t="n">
        <v>0</v>
      </c>
      <c r="V1078" t="n">
        <v>0</v>
      </c>
      <c r="W1078" t="n">
        <v>0</v>
      </c>
      <c r="X1078" t="n">
        <v>0</v>
      </c>
      <c r="Y1078" t="n">
        <v>0</v>
      </c>
      <c r="Z1078" t="n">
        <v>0</v>
      </c>
      <c r="AA1078" t="n">
        <v>0</v>
      </c>
      <c r="AB1078" t="n">
        <v>0</v>
      </c>
      <c r="AC1078" t="n">
        <v>0</v>
      </c>
      <c r="AD1078" t="n">
        <v>0</v>
      </c>
      <c r="AE1078" t="n">
        <v>1</v>
      </c>
      <c r="AF1078" t="n">
        <v>0</v>
      </c>
      <c r="AG1078" t="n">
        <v>0</v>
      </c>
      <c r="AH1078" t="n">
        <v>0</v>
      </c>
      <c r="AI1078" t="n">
        <v>0</v>
      </c>
      <c r="AJ1078" t="n">
        <v>0</v>
      </c>
      <c r="AK1078" t="n">
        <v>0</v>
      </c>
      <c r="AL1078" t="n">
        <v>0</v>
      </c>
      <c r="AM1078" t="n">
        <v>0</v>
      </c>
      <c r="AN1078" t="n">
        <v>0</v>
      </c>
      <c r="AO1078" t="n">
        <v>1</v>
      </c>
      <c r="AP1078" t="n">
        <v>0</v>
      </c>
      <c r="AQ1078" t="n">
        <v>0</v>
      </c>
      <c r="AR1078" t="n">
        <v>1</v>
      </c>
      <c r="AS1078" t="n">
        <v>0</v>
      </c>
      <c r="AT1078" t="n">
        <v>0</v>
      </c>
      <c r="AU1078" s="63" t="n">
        <v>34</v>
      </c>
      <c r="AV1078" s="64">
        <f>IFERROR(INDEX($B1078:$AT1078,1,'번호선택_참고표'!$C$55),0)+IFERROR(INDEX($B1078:$AT1078,1,'번호선택_참고표'!$D$55),0)+IFERROR(INDEX($B1078:$AT1078,1,'번호선택_참고표'!$E$55),0)+IFERROR(INDEX($B1078:$AT1078,1,'번호선택_참고표'!$F$55),0)+IFERROR(INDEX($B1078:$AT1078,1,'번호선택_참고표'!$G$55),0)+IFERROR(INDEX($B1078:$AT1078,1,'번호선택_참고표'!$H$55),0)</f>
        <v/>
      </c>
      <c r="AW1078" s="64">
        <f>IF(OR('번호선택_참고표'!$C$55=$AU1078,'번호선택_참고표'!$D$55=$AU1078,'번호선택_참고표'!$E$55=$AU1078,'번호선택_참고표'!$F$55=$AU1078,'번호선택_참고표'!$G$55=$AU1078,'번호선택_참고표'!$H$55=$AU1078),1,0)</f>
        <v/>
      </c>
      <c r="AX1078" s="64">
        <f>IF(AV1078=6,6,IF(AND(AV1078=5,AW1078=1),5,IF(AND(AV1078=5,AW1078=0),4,IF(AV1078=4,3,IF(AV1078=3,2,0)))))</f>
        <v/>
      </c>
      <c r="AY1078" s="64">
        <f>IF(AV1078=6,"1등",IF(AND(AV1078=5,AW1078=1),"2등",IF(AND(AV1078=5,AW1078=0),"3등",IF(AV1078=4,"4등",IF(AV1078=3,"5등","-")))))</f>
        <v/>
      </c>
      <c r="AZ1078" s="64">
        <f>AV1078*10000+AW1078*1000+ROW()</f>
        <v/>
      </c>
      <c r="BB1078" s="63" t="inlineStr">
        <is>
          <t>4 8 17 30 40 43</t>
        </is>
      </c>
    </row>
    <row r="1079">
      <c r="A1079" s="64" t="n">
        <v>1078</v>
      </c>
      <c r="B1079" t="n">
        <v>0</v>
      </c>
      <c r="C1079" t="n">
        <v>0</v>
      </c>
      <c r="D1079" t="n">
        <v>0</v>
      </c>
      <c r="E1079" t="n">
        <v>0</v>
      </c>
      <c r="F1079" t="n">
        <v>0</v>
      </c>
      <c r="G1079" t="n">
        <v>1</v>
      </c>
      <c r="H1079" t="n">
        <v>0</v>
      </c>
      <c r="I1079" t="n">
        <v>0</v>
      </c>
      <c r="J1079" t="n">
        <v>0</v>
      </c>
      <c r="K1079" t="n">
        <v>1</v>
      </c>
      <c r="L1079" t="n">
        <v>1</v>
      </c>
      <c r="M1079" t="n">
        <v>0</v>
      </c>
      <c r="N1079" t="n">
        <v>0</v>
      </c>
      <c r="O1079" t="n">
        <v>1</v>
      </c>
      <c r="P1079" t="n">
        <v>0</v>
      </c>
      <c r="Q1079" t="n">
        <v>0</v>
      </c>
      <c r="R1079" t="n">
        <v>0</v>
      </c>
      <c r="S1079" t="n">
        <v>0</v>
      </c>
      <c r="T1079" t="n">
        <v>0</v>
      </c>
      <c r="U1079" t="n">
        <v>0</v>
      </c>
      <c r="V1079" t="n">
        <v>0</v>
      </c>
      <c r="W1079" t="n">
        <v>0</v>
      </c>
      <c r="X1079" t="n">
        <v>0</v>
      </c>
      <c r="Y1079" t="n">
        <v>0</v>
      </c>
      <c r="Z1079" t="n">
        <v>0</v>
      </c>
      <c r="AA1079" t="n">
        <v>0</v>
      </c>
      <c r="AB1079" t="n">
        <v>0</v>
      </c>
      <c r="AC1079" t="n">
        <v>0</v>
      </c>
      <c r="AD1079" t="n">
        <v>0</v>
      </c>
      <c r="AE1079" t="n">
        <v>0</v>
      </c>
      <c r="AF1079" t="n">
        <v>0</v>
      </c>
      <c r="AG1079" t="n">
        <v>0</v>
      </c>
      <c r="AH1079" t="n">
        <v>0</v>
      </c>
      <c r="AI1079" t="n">
        <v>0</v>
      </c>
      <c r="AJ1079" t="n">
        <v>0</v>
      </c>
      <c r="AK1079" t="n">
        <v>1</v>
      </c>
      <c r="AL1079" t="n">
        <v>0</v>
      </c>
      <c r="AM1079" t="n">
        <v>1</v>
      </c>
      <c r="AN1079" t="n">
        <v>0</v>
      </c>
      <c r="AO1079" t="n">
        <v>0</v>
      </c>
      <c r="AP1079" t="n">
        <v>0</v>
      </c>
      <c r="AQ1079" t="n">
        <v>0</v>
      </c>
      <c r="AR1079" t="n">
        <v>0</v>
      </c>
      <c r="AS1079" t="n">
        <v>0</v>
      </c>
      <c r="AT1079" t="n">
        <v>0</v>
      </c>
      <c r="AU1079" s="63" t="n">
        <v>43</v>
      </c>
      <c r="AV1079" s="64">
        <f>IFERROR(INDEX($B1079:$AT1079,1,'번호선택_참고표'!$C$55),0)+IFERROR(INDEX($B1079:$AT1079,1,'번호선택_참고표'!$D$55),0)+IFERROR(INDEX($B1079:$AT1079,1,'번호선택_참고표'!$E$55),0)+IFERROR(INDEX($B1079:$AT1079,1,'번호선택_참고표'!$F$55),0)+IFERROR(INDEX($B1079:$AT1079,1,'번호선택_참고표'!$G$55),0)+IFERROR(INDEX($B1079:$AT1079,1,'번호선택_참고표'!$H$55),0)</f>
        <v/>
      </c>
      <c r="AW1079" s="64">
        <f>IF(OR('번호선택_참고표'!$C$55=$AU1079,'번호선택_참고표'!$D$55=$AU1079,'번호선택_참고표'!$E$55=$AU1079,'번호선택_참고표'!$F$55=$AU1079,'번호선택_참고표'!$G$55=$AU1079,'번호선택_참고표'!$H$55=$AU1079),1,0)</f>
        <v/>
      </c>
      <c r="AX1079" s="64">
        <f>IF(AV1079=6,6,IF(AND(AV1079=5,AW1079=1),5,IF(AND(AV1079=5,AW1079=0),4,IF(AV1079=4,3,IF(AV1079=3,2,0)))))</f>
        <v/>
      </c>
      <c r="AY1079" s="64">
        <f>IF(AV1079=6,"1등",IF(AND(AV1079=5,AW1079=1),"2등",IF(AND(AV1079=5,AW1079=0),"3등",IF(AV1079=4,"4등",IF(AV1079=3,"5등","-")))))</f>
        <v/>
      </c>
      <c r="AZ1079" s="64">
        <f>AV1079*10000+AW1079*1000+ROW()</f>
        <v/>
      </c>
      <c r="BB1079" s="63" t="inlineStr">
        <is>
          <t>6 10 11 14 36 38</t>
        </is>
      </c>
    </row>
    <row r="1080">
      <c r="A1080" s="64" t="n">
        <v>1079</v>
      </c>
      <c r="B1080" t="n">
        <v>0</v>
      </c>
      <c r="C1080" t="n">
        <v>0</v>
      </c>
      <c r="D1080" t="n">
        <v>0</v>
      </c>
      <c r="E1080" t="n">
        <v>1</v>
      </c>
      <c r="F1080" t="n">
        <v>0</v>
      </c>
      <c r="G1080" t="n">
        <v>0</v>
      </c>
      <c r="H1080" t="n">
        <v>0</v>
      </c>
      <c r="I1080" t="n">
        <v>1</v>
      </c>
      <c r="J1080" t="n">
        <v>0</v>
      </c>
      <c r="K1080" t="n">
        <v>0</v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0</v>
      </c>
      <c r="R1080" t="n">
        <v>0</v>
      </c>
      <c r="S1080" t="n">
        <v>1</v>
      </c>
      <c r="T1080" t="n">
        <v>0</v>
      </c>
      <c r="U1080" t="n">
        <v>0</v>
      </c>
      <c r="V1080" t="n">
        <v>0</v>
      </c>
      <c r="W1080" t="n">
        <v>0</v>
      </c>
      <c r="X1080" t="n">
        <v>0</v>
      </c>
      <c r="Y1080" t="n">
        <v>1</v>
      </c>
      <c r="Z1080" t="n">
        <v>0</v>
      </c>
      <c r="AA1080" t="n">
        <v>0</v>
      </c>
      <c r="AB1080" t="n">
        <v>0</v>
      </c>
      <c r="AC1080" t="n">
        <v>0</v>
      </c>
      <c r="AD1080" t="n">
        <v>0</v>
      </c>
      <c r="AE1080" t="n">
        <v>0</v>
      </c>
      <c r="AF1080" t="n">
        <v>0</v>
      </c>
      <c r="AG1080" t="n">
        <v>0</v>
      </c>
      <c r="AH1080" t="n">
        <v>0</v>
      </c>
      <c r="AI1080" t="n">
        <v>0</v>
      </c>
      <c r="AJ1080" t="n">
        <v>0</v>
      </c>
      <c r="AK1080" t="n">
        <v>0</v>
      </c>
      <c r="AL1080" t="n">
        <v>1</v>
      </c>
      <c r="AM1080" t="n">
        <v>0</v>
      </c>
      <c r="AN1080" t="n">
        <v>0</v>
      </c>
      <c r="AO1080" t="n">
        <v>0</v>
      </c>
      <c r="AP1080" t="n">
        <v>0</v>
      </c>
      <c r="AQ1080" t="n">
        <v>0</v>
      </c>
      <c r="AR1080" t="n">
        <v>0</v>
      </c>
      <c r="AS1080" t="n">
        <v>0</v>
      </c>
      <c r="AT1080" t="n">
        <v>1</v>
      </c>
      <c r="AU1080" s="63" t="n">
        <v>6</v>
      </c>
      <c r="AV1080" s="64">
        <f>IFERROR(INDEX($B1080:$AT1080,1,'번호선택_참고표'!$C$55),0)+IFERROR(INDEX($B1080:$AT1080,1,'번호선택_참고표'!$D$55),0)+IFERROR(INDEX($B1080:$AT1080,1,'번호선택_참고표'!$E$55),0)+IFERROR(INDEX($B1080:$AT1080,1,'번호선택_참고표'!$F$55),0)+IFERROR(INDEX($B1080:$AT1080,1,'번호선택_참고표'!$G$55),0)+IFERROR(INDEX($B1080:$AT1080,1,'번호선택_참고표'!$H$55),0)</f>
        <v/>
      </c>
      <c r="AW1080" s="64">
        <f>IF(OR('번호선택_참고표'!$C$55=$AU1080,'번호선택_참고표'!$D$55=$AU1080,'번호선택_참고표'!$E$55=$AU1080,'번호선택_참고표'!$F$55=$AU1080,'번호선택_참고표'!$G$55=$AU1080,'번호선택_참고표'!$H$55=$AU1080),1,0)</f>
        <v/>
      </c>
      <c r="AX1080" s="64">
        <f>IF(AV1080=6,6,IF(AND(AV1080=5,AW1080=1),5,IF(AND(AV1080=5,AW1080=0),4,IF(AV1080=4,3,IF(AV1080=3,2,0)))))</f>
        <v/>
      </c>
      <c r="AY1080" s="64">
        <f>IF(AV1080=6,"1등",IF(AND(AV1080=5,AW1080=1),"2등",IF(AND(AV1080=5,AW1080=0),"3등",IF(AV1080=4,"4등",IF(AV1080=3,"5등","-")))))</f>
        <v/>
      </c>
      <c r="AZ1080" s="64">
        <f>AV1080*10000+AW1080*1000+ROW()</f>
        <v/>
      </c>
      <c r="BB1080" s="63" t="inlineStr">
        <is>
          <t>4 8 18 24 37 45</t>
        </is>
      </c>
    </row>
    <row r="1081">
      <c r="A1081" s="64" t="n">
        <v>1080</v>
      </c>
      <c r="B1081" t="n">
        <v>0</v>
      </c>
      <c r="C1081" t="n">
        <v>0</v>
      </c>
      <c r="D1081" t="n">
        <v>0</v>
      </c>
      <c r="E1081" t="n">
        <v>0</v>
      </c>
      <c r="F1081" t="n">
        <v>0</v>
      </c>
      <c r="G1081" t="n">
        <v>0</v>
      </c>
      <c r="H1081" t="n">
        <v>0</v>
      </c>
      <c r="I1081" t="n">
        <v>0</v>
      </c>
      <c r="J1081" t="n">
        <v>0</v>
      </c>
      <c r="K1081" t="n">
        <v>0</v>
      </c>
      <c r="L1081" t="n">
        <v>0</v>
      </c>
      <c r="M1081" t="n">
        <v>0</v>
      </c>
      <c r="N1081" t="n">
        <v>1</v>
      </c>
      <c r="O1081" t="n">
        <v>0</v>
      </c>
      <c r="P1081" t="n">
        <v>0</v>
      </c>
      <c r="Q1081" t="n">
        <v>1</v>
      </c>
      <c r="R1081" t="n">
        <v>0</v>
      </c>
      <c r="S1081" t="n">
        <v>0</v>
      </c>
      <c r="T1081" t="n">
        <v>0</v>
      </c>
      <c r="U1081" t="n">
        <v>0</v>
      </c>
      <c r="V1081" t="n">
        <v>0</v>
      </c>
      <c r="W1081" t="n">
        <v>0</v>
      </c>
      <c r="X1081" t="n">
        <v>1</v>
      </c>
      <c r="Y1081" t="n">
        <v>0</v>
      </c>
      <c r="Z1081" t="n">
        <v>0</v>
      </c>
      <c r="AA1081" t="n">
        <v>0</v>
      </c>
      <c r="AB1081" t="n">
        <v>0</v>
      </c>
      <c r="AC1081" t="n">
        <v>0</v>
      </c>
      <c r="AD1081" t="n">
        <v>0</v>
      </c>
      <c r="AE1081" t="n">
        <v>0</v>
      </c>
      <c r="AF1081" t="n">
        <v>1</v>
      </c>
      <c r="AG1081" t="n">
        <v>0</v>
      </c>
      <c r="AH1081" t="n">
        <v>0</v>
      </c>
      <c r="AI1081" t="n">
        <v>0</v>
      </c>
      <c r="AJ1081" t="n">
        <v>0</v>
      </c>
      <c r="AK1081" t="n">
        <v>1</v>
      </c>
      <c r="AL1081" t="n">
        <v>0</v>
      </c>
      <c r="AM1081" t="n">
        <v>0</v>
      </c>
      <c r="AN1081" t="n">
        <v>0</v>
      </c>
      <c r="AO1081" t="n">
        <v>0</v>
      </c>
      <c r="AP1081" t="n">
        <v>0</v>
      </c>
      <c r="AQ1081" t="n">
        <v>0</v>
      </c>
      <c r="AR1081" t="n">
        <v>0</v>
      </c>
      <c r="AS1081" t="n">
        <v>1</v>
      </c>
      <c r="AT1081" t="n">
        <v>0</v>
      </c>
      <c r="AU1081" s="63" t="n">
        <v>38</v>
      </c>
      <c r="AV1081" s="64">
        <f>IFERROR(INDEX($B1081:$AT1081,1,'번호선택_참고표'!$C$55),0)+IFERROR(INDEX($B1081:$AT1081,1,'번호선택_참고표'!$D$55),0)+IFERROR(INDEX($B1081:$AT1081,1,'번호선택_참고표'!$E$55),0)+IFERROR(INDEX($B1081:$AT1081,1,'번호선택_참고표'!$F$55),0)+IFERROR(INDEX($B1081:$AT1081,1,'번호선택_참고표'!$G$55),0)+IFERROR(INDEX($B1081:$AT1081,1,'번호선택_참고표'!$H$55),0)</f>
        <v/>
      </c>
      <c r="AW1081" s="64">
        <f>IF(OR('번호선택_참고표'!$C$55=$AU1081,'번호선택_참고표'!$D$55=$AU1081,'번호선택_참고표'!$E$55=$AU1081,'번호선택_참고표'!$F$55=$AU1081,'번호선택_참고표'!$G$55=$AU1081,'번호선택_참고표'!$H$55=$AU1081),1,0)</f>
        <v/>
      </c>
      <c r="AX1081" s="64">
        <f>IF(AV1081=6,6,IF(AND(AV1081=5,AW1081=1),5,IF(AND(AV1081=5,AW1081=0),4,IF(AV1081=4,3,IF(AV1081=3,2,0)))))</f>
        <v/>
      </c>
      <c r="AY1081" s="64">
        <f>IF(AV1081=6,"1등",IF(AND(AV1081=5,AW1081=1),"2등",IF(AND(AV1081=5,AW1081=0),"3등",IF(AV1081=4,"4등",IF(AV1081=3,"5등","-")))))</f>
        <v/>
      </c>
      <c r="AZ1081" s="64">
        <f>AV1081*10000+AW1081*1000+ROW()</f>
        <v/>
      </c>
      <c r="BB1081" s="63" t="inlineStr">
        <is>
          <t>13 16 23 31 36 44</t>
        </is>
      </c>
    </row>
    <row r="1082">
      <c r="A1082" s="64" t="n">
        <v>1081</v>
      </c>
      <c r="B1082" t="n">
        <v>1</v>
      </c>
      <c r="C1082" t="n">
        <v>0</v>
      </c>
      <c r="D1082" t="n">
        <v>0</v>
      </c>
      <c r="E1082" t="n">
        <v>0</v>
      </c>
      <c r="F1082" t="n">
        <v>0</v>
      </c>
      <c r="G1082" t="n">
        <v>0</v>
      </c>
      <c r="H1082" t="n">
        <v>0</v>
      </c>
      <c r="I1082" t="n">
        <v>0</v>
      </c>
      <c r="J1082" t="n">
        <v>1</v>
      </c>
      <c r="K1082" t="n">
        <v>0</v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1</v>
      </c>
      <c r="R1082" t="n">
        <v>0</v>
      </c>
      <c r="S1082" t="n">
        <v>0</v>
      </c>
      <c r="T1082" t="n">
        <v>0</v>
      </c>
      <c r="U1082" t="n">
        <v>0</v>
      </c>
      <c r="V1082" t="n">
        <v>0</v>
      </c>
      <c r="W1082" t="n">
        <v>0</v>
      </c>
      <c r="X1082" t="n">
        <v>1</v>
      </c>
      <c r="Y1082" t="n">
        <v>1</v>
      </c>
      <c r="Z1082" t="n">
        <v>0</v>
      </c>
      <c r="AA1082" t="n">
        <v>0</v>
      </c>
      <c r="AB1082" t="n">
        <v>0</v>
      </c>
      <c r="AC1082" t="n">
        <v>0</v>
      </c>
      <c r="AD1082" t="n">
        <v>0</v>
      </c>
      <c r="AE1082" t="n">
        <v>0</v>
      </c>
      <c r="AF1082" t="n">
        <v>0</v>
      </c>
      <c r="AG1082" t="n">
        <v>0</v>
      </c>
      <c r="AH1082" t="n">
        <v>0</v>
      </c>
      <c r="AI1082" t="n">
        <v>0</v>
      </c>
      <c r="AJ1082" t="n">
        <v>0</v>
      </c>
      <c r="AK1082" t="n">
        <v>0</v>
      </c>
      <c r="AL1082" t="n">
        <v>0</v>
      </c>
      <c r="AM1082" t="n">
        <v>1</v>
      </c>
      <c r="AN1082" t="n">
        <v>0</v>
      </c>
      <c r="AO1082" t="n">
        <v>0</v>
      </c>
      <c r="AP1082" t="n">
        <v>0</v>
      </c>
      <c r="AQ1082" t="n">
        <v>0</v>
      </c>
      <c r="AR1082" t="n">
        <v>0</v>
      </c>
      <c r="AS1082" t="n">
        <v>0</v>
      </c>
      <c r="AT1082" t="n">
        <v>0</v>
      </c>
      <c r="AU1082" s="63" t="n">
        <v>17</v>
      </c>
      <c r="AV1082" s="64">
        <f>IFERROR(INDEX($B1082:$AT1082,1,'번호선택_참고표'!$C$55),0)+IFERROR(INDEX($B1082:$AT1082,1,'번호선택_참고표'!$D$55),0)+IFERROR(INDEX($B1082:$AT1082,1,'번호선택_참고표'!$E$55),0)+IFERROR(INDEX($B1082:$AT1082,1,'번호선택_참고표'!$F$55),0)+IFERROR(INDEX($B1082:$AT1082,1,'번호선택_참고표'!$G$55),0)+IFERROR(INDEX($B1082:$AT1082,1,'번호선택_참고표'!$H$55),0)</f>
        <v/>
      </c>
      <c r="AW1082" s="64">
        <f>IF(OR('번호선택_참고표'!$C$55=$AU1082,'번호선택_참고표'!$D$55=$AU1082,'번호선택_참고표'!$E$55=$AU1082,'번호선택_참고표'!$F$55=$AU1082,'번호선택_참고표'!$G$55=$AU1082,'번호선택_참고표'!$H$55=$AU1082),1,0)</f>
        <v/>
      </c>
      <c r="AX1082" s="64">
        <f>IF(AV1082=6,6,IF(AND(AV1082=5,AW1082=1),5,IF(AND(AV1082=5,AW1082=0),4,IF(AV1082=4,3,IF(AV1082=3,2,0)))))</f>
        <v/>
      </c>
      <c r="AY1082" s="64">
        <f>IF(AV1082=6,"1등",IF(AND(AV1082=5,AW1082=1),"2등",IF(AND(AV1082=5,AW1082=0),"3등",IF(AV1082=4,"4등",IF(AV1082=3,"5등","-")))))</f>
        <v/>
      </c>
      <c r="AZ1082" s="64">
        <f>AV1082*10000+AW1082*1000+ROW()</f>
        <v/>
      </c>
      <c r="BB1082" s="63" t="inlineStr">
        <is>
          <t>1 9 16 23 24 38</t>
        </is>
      </c>
    </row>
    <row r="1083">
      <c r="A1083" s="64" t="n">
        <v>1082</v>
      </c>
      <c r="B1083" t="n">
        <v>0</v>
      </c>
      <c r="C1083" t="n">
        <v>0</v>
      </c>
      <c r="D1083" t="n">
        <v>0</v>
      </c>
      <c r="E1083" t="n">
        <v>0</v>
      </c>
      <c r="F1083" t="n">
        <v>0</v>
      </c>
      <c r="G1083" t="n">
        <v>0</v>
      </c>
      <c r="H1083" t="n">
        <v>0</v>
      </c>
      <c r="I1083" t="n">
        <v>0</v>
      </c>
      <c r="J1083" t="n">
        <v>0</v>
      </c>
      <c r="K1083" t="n">
        <v>0</v>
      </c>
      <c r="L1083" t="n">
        <v>0</v>
      </c>
      <c r="M1083" t="n">
        <v>0</v>
      </c>
      <c r="N1083" t="n">
        <v>0</v>
      </c>
      <c r="O1083" t="n">
        <v>0</v>
      </c>
      <c r="P1083" t="n">
        <v>0</v>
      </c>
      <c r="Q1083" t="n">
        <v>0</v>
      </c>
      <c r="R1083" t="n">
        <v>0</v>
      </c>
      <c r="S1083" t="n">
        <v>0</v>
      </c>
      <c r="T1083" t="n">
        <v>0</v>
      </c>
      <c r="U1083" t="n">
        <v>0</v>
      </c>
      <c r="V1083" t="n">
        <v>1</v>
      </c>
      <c r="W1083" t="n">
        <v>0</v>
      </c>
      <c r="X1083" t="n">
        <v>0</v>
      </c>
      <c r="Y1083" t="n">
        <v>0</v>
      </c>
      <c r="Z1083" t="n">
        <v>0</v>
      </c>
      <c r="AA1083" t="n">
        <v>1</v>
      </c>
      <c r="AB1083" t="n">
        <v>1</v>
      </c>
      <c r="AC1083" t="n">
        <v>0</v>
      </c>
      <c r="AD1083" t="n">
        <v>0</v>
      </c>
      <c r="AE1083" t="n">
        <v>0</v>
      </c>
      <c r="AF1083" t="n">
        <v>0</v>
      </c>
      <c r="AG1083" t="n">
        <v>1</v>
      </c>
      <c r="AH1083" t="n">
        <v>0</v>
      </c>
      <c r="AI1083" t="n">
        <v>1</v>
      </c>
      <c r="AJ1083" t="n">
        <v>0</v>
      </c>
      <c r="AK1083" t="n">
        <v>0</v>
      </c>
      <c r="AL1083" t="n">
        <v>0</v>
      </c>
      <c r="AM1083" t="n">
        <v>0</v>
      </c>
      <c r="AN1083" t="n">
        <v>0</v>
      </c>
      <c r="AO1083" t="n">
        <v>0</v>
      </c>
      <c r="AP1083" t="n">
        <v>0</v>
      </c>
      <c r="AQ1083" t="n">
        <v>1</v>
      </c>
      <c r="AR1083" t="n">
        <v>0</v>
      </c>
      <c r="AS1083" t="n">
        <v>0</v>
      </c>
      <c r="AT1083" t="n">
        <v>0</v>
      </c>
      <c r="AU1083" s="63" t="n">
        <v>31</v>
      </c>
      <c r="AV1083" s="64">
        <f>IFERROR(INDEX($B1083:$AT1083,1,'번호선택_참고표'!$C$55),0)+IFERROR(INDEX($B1083:$AT1083,1,'번호선택_참고표'!$D$55),0)+IFERROR(INDEX($B1083:$AT1083,1,'번호선택_참고표'!$E$55),0)+IFERROR(INDEX($B1083:$AT1083,1,'번호선택_참고표'!$F$55),0)+IFERROR(INDEX($B1083:$AT1083,1,'번호선택_참고표'!$G$55),0)+IFERROR(INDEX($B1083:$AT1083,1,'번호선택_참고표'!$H$55),0)</f>
        <v/>
      </c>
      <c r="AW1083" s="64">
        <f>IF(OR('번호선택_참고표'!$C$55=$AU1083,'번호선택_참고표'!$D$55=$AU1083,'번호선택_참고표'!$E$55=$AU1083,'번호선택_참고표'!$F$55=$AU1083,'번호선택_참고표'!$G$55=$AU1083,'번호선택_참고표'!$H$55=$AU1083),1,0)</f>
        <v/>
      </c>
      <c r="AX1083" s="64">
        <f>IF(AV1083=6,6,IF(AND(AV1083=5,AW1083=1),5,IF(AND(AV1083=5,AW1083=0),4,IF(AV1083=4,3,IF(AV1083=3,2,0)))))</f>
        <v/>
      </c>
      <c r="AY1083" s="64">
        <f>IF(AV1083=6,"1등",IF(AND(AV1083=5,AW1083=1),"2등",IF(AND(AV1083=5,AW1083=0),"3등",IF(AV1083=4,"4등",IF(AV1083=3,"5등","-")))))</f>
        <v/>
      </c>
      <c r="AZ1083" s="64">
        <f>AV1083*10000+AW1083*1000+ROW()</f>
        <v/>
      </c>
      <c r="BB1083" s="63" t="inlineStr">
        <is>
          <t>21 26 27 32 34 42</t>
        </is>
      </c>
    </row>
    <row r="1084">
      <c r="A1084" s="64" t="n">
        <v>1083</v>
      </c>
      <c r="B1084" t="n">
        <v>0</v>
      </c>
      <c r="C1084" t="n">
        <v>0</v>
      </c>
      <c r="D1084" t="n">
        <v>1</v>
      </c>
      <c r="E1084" t="n">
        <v>0</v>
      </c>
      <c r="F1084" t="n">
        <v>0</v>
      </c>
      <c r="G1084" t="n">
        <v>0</v>
      </c>
      <c r="H1084" t="n">
        <v>1</v>
      </c>
      <c r="I1084" t="n">
        <v>0</v>
      </c>
      <c r="J1084" t="n">
        <v>0</v>
      </c>
      <c r="K1084" t="n">
        <v>0</v>
      </c>
      <c r="L1084" t="n">
        <v>0</v>
      </c>
      <c r="M1084" t="n">
        <v>0</v>
      </c>
      <c r="N1084" t="n">
        <v>0</v>
      </c>
      <c r="O1084" t="n">
        <v>1</v>
      </c>
      <c r="P1084" t="n">
        <v>1</v>
      </c>
      <c r="Q1084" t="n">
        <v>0</v>
      </c>
      <c r="R1084" t="n">
        <v>0</v>
      </c>
      <c r="S1084" t="n">
        <v>0</v>
      </c>
      <c r="T1084" t="n">
        <v>0</v>
      </c>
      <c r="U1084" t="n">
        <v>0</v>
      </c>
      <c r="V1084" t="n">
        <v>0</v>
      </c>
      <c r="W1084" t="n">
        <v>1</v>
      </c>
      <c r="X1084" t="n">
        <v>0</v>
      </c>
      <c r="Y1084" t="n">
        <v>0</v>
      </c>
      <c r="Z1084" t="n">
        <v>0</v>
      </c>
      <c r="AA1084" t="n">
        <v>0</v>
      </c>
      <c r="AB1084" t="n">
        <v>0</v>
      </c>
      <c r="AC1084" t="n">
        <v>0</v>
      </c>
      <c r="AD1084" t="n">
        <v>0</v>
      </c>
      <c r="AE1084" t="n">
        <v>0</v>
      </c>
      <c r="AF1084" t="n">
        <v>0</v>
      </c>
      <c r="AG1084" t="n">
        <v>0</v>
      </c>
      <c r="AH1084" t="n">
        <v>0</v>
      </c>
      <c r="AI1084" t="n">
        <v>0</v>
      </c>
      <c r="AJ1084" t="n">
        <v>0</v>
      </c>
      <c r="AK1084" t="n">
        <v>0</v>
      </c>
      <c r="AL1084" t="n">
        <v>0</v>
      </c>
      <c r="AM1084" t="n">
        <v>1</v>
      </c>
      <c r="AN1084" t="n">
        <v>0</v>
      </c>
      <c r="AO1084" t="n">
        <v>0</v>
      </c>
      <c r="AP1084" t="n">
        <v>0</v>
      </c>
      <c r="AQ1084" t="n">
        <v>0</v>
      </c>
      <c r="AR1084" t="n">
        <v>0</v>
      </c>
      <c r="AS1084" t="n">
        <v>0</v>
      </c>
      <c r="AT1084" t="n">
        <v>0</v>
      </c>
      <c r="AU1084" s="63" t="n">
        <v>17</v>
      </c>
      <c r="AV1084" s="64">
        <f>IFERROR(INDEX($B1084:$AT1084,1,'번호선택_참고표'!$C$55),0)+IFERROR(INDEX($B1084:$AT1084,1,'번호선택_참고표'!$D$55),0)+IFERROR(INDEX($B1084:$AT1084,1,'번호선택_참고표'!$E$55),0)+IFERROR(INDEX($B1084:$AT1084,1,'번호선택_참고표'!$F$55),0)+IFERROR(INDEX($B1084:$AT1084,1,'번호선택_참고표'!$G$55),0)+IFERROR(INDEX($B1084:$AT1084,1,'번호선택_참고표'!$H$55),0)</f>
        <v/>
      </c>
      <c r="AW1084" s="64">
        <f>IF(OR('번호선택_참고표'!$C$55=$AU1084,'번호선택_참고표'!$D$55=$AU1084,'번호선택_참고표'!$E$55=$AU1084,'번호선택_참고표'!$F$55=$AU1084,'번호선택_참고표'!$G$55=$AU1084,'번호선택_참고표'!$H$55=$AU1084),1,0)</f>
        <v/>
      </c>
      <c r="AX1084" s="64">
        <f>IF(AV1084=6,6,IF(AND(AV1084=5,AW1084=1),5,IF(AND(AV1084=5,AW1084=0),4,IF(AV1084=4,3,IF(AV1084=3,2,0)))))</f>
        <v/>
      </c>
      <c r="AY1084" s="64">
        <f>IF(AV1084=6,"1등",IF(AND(AV1084=5,AW1084=1),"2등",IF(AND(AV1084=5,AW1084=0),"3등",IF(AV1084=4,"4등",IF(AV1084=3,"5등","-")))))</f>
        <v/>
      </c>
      <c r="AZ1084" s="64">
        <f>AV1084*10000+AW1084*1000+ROW()</f>
        <v/>
      </c>
      <c r="BB1084" s="63" t="inlineStr">
        <is>
          <t>3 7 14 15 22 38</t>
        </is>
      </c>
    </row>
    <row r="1085">
      <c r="A1085" s="64" t="n">
        <v>1084</v>
      </c>
      <c r="B1085" t="n">
        <v>0</v>
      </c>
      <c r="C1085" t="n">
        <v>0</v>
      </c>
      <c r="D1085" t="n">
        <v>0</v>
      </c>
      <c r="E1085" t="n">
        <v>0</v>
      </c>
      <c r="F1085" t="n">
        <v>0</v>
      </c>
      <c r="G1085" t="n">
        <v>0</v>
      </c>
      <c r="H1085" t="n">
        <v>0</v>
      </c>
      <c r="I1085" t="n">
        <v>1</v>
      </c>
      <c r="J1085" t="n">
        <v>0</v>
      </c>
      <c r="K1085" t="n">
        <v>0</v>
      </c>
      <c r="L1085" t="n">
        <v>0</v>
      </c>
      <c r="M1085" t="n">
        <v>1</v>
      </c>
      <c r="N1085" t="n">
        <v>1</v>
      </c>
      <c r="O1085" t="n">
        <v>0</v>
      </c>
      <c r="P1085" t="n">
        <v>0</v>
      </c>
      <c r="Q1085" t="n">
        <v>0</v>
      </c>
      <c r="R1085" t="n">
        <v>0</v>
      </c>
      <c r="S1085" t="n">
        <v>0</v>
      </c>
      <c r="T1085" t="n">
        <v>0</v>
      </c>
      <c r="U1085" t="n">
        <v>0</v>
      </c>
      <c r="V1085" t="n">
        <v>0</v>
      </c>
      <c r="W1085" t="n">
        <v>0</v>
      </c>
      <c r="X1085" t="n">
        <v>0</v>
      </c>
      <c r="Y1085" t="n">
        <v>0</v>
      </c>
      <c r="Z1085" t="n">
        <v>0</v>
      </c>
      <c r="AA1085" t="n">
        <v>0</v>
      </c>
      <c r="AB1085" t="n">
        <v>0</v>
      </c>
      <c r="AC1085" t="n">
        <v>0</v>
      </c>
      <c r="AD1085" t="n">
        <v>1</v>
      </c>
      <c r="AE1085" t="n">
        <v>0</v>
      </c>
      <c r="AF1085" t="n">
        <v>0</v>
      </c>
      <c r="AG1085" t="n">
        <v>0</v>
      </c>
      <c r="AH1085" t="n">
        <v>1</v>
      </c>
      <c r="AI1085" t="n">
        <v>0</v>
      </c>
      <c r="AJ1085" t="n">
        <v>0</v>
      </c>
      <c r="AK1085" t="n">
        <v>0</v>
      </c>
      <c r="AL1085" t="n">
        <v>0</v>
      </c>
      <c r="AM1085" t="n">
        <v>0</v>
      </c>
      <c r="AN1085" t="n">
        <v>0</v>
      </c>
      <c r="AO1085" t="n">
        <v>0</v>
      </c>
      <c r="AP1085" t="n">
        <v>0</v>
      </c>
      <c r="AQ1085" t="n">
        <v>1</v>
      </c>
      <c r="AR1085" t="n">
        <v>0</v>
      </c>
      <c r="AS1085" t="n">
        <v>0</v>
      </c>
      <c r="AT1085" t="n">
        <v>0</v>
      </c>
      <c r="AU1085" s="63" t="n">
        <v>5</v>
      </c>
      <c r="AV1085" s="64">
        <f>IFERROR(INDEX($B1085:$AT1085,1,'번호선택_참고표'!$C$55),0)+IFERROR(INDEX($B1085:$AT1085,1,'번호선택_참고표'!$D$55),0)+IFERROR(INDEX($B1085:$AT1085,1,'번호선택_참고표'!$E$55),0)+IFERROR(INDEX($B1085:$AT1085,1,'번호선택_참고표'!$F$55),0)+IFERROR(INDEX($B1085:$AT1085,1,'번호선택_참고표'!$G$55),0)+IFERROR(INDEX($B1085:$AT1085,1,'번호선택_참고표'!$H$55),0)</f>
        <v/>
      </c>
      <c r="AW1085" s="64">
        <f>IF(OR('번호선택_참고표'!$C$55=$AU1085,'번호선택_참고표'!$D$55=$AU1085,'번호선택_참고표'!$E$55=$AU1085,'번호선택_참고표'!$F$55=$AU1085,'번호선택_참고표'!$G$55=$AU1085,'번호선택_참고표'!$H$55=$AU1085),1,0)</f>
        <v/>
      </c>
      <c r="AX1085" s="64">
        <f>IF(AV1085=6,6,IF(AND(AV1085=5,AW1085=1),5,IF(AND(AV1085=5,AW1085=0),4,IF(AV1085=4,3,IF(AV1085=3,2,0)))))</f>
        <v/>
      </c>
      <c r="AY1085" s="64">
        <f>IF(AV1085=6,"1등",IF(AND(AV1085=5,AW1085=1),"2등",IF(AND(AV1085=5,AW1085=0),"3등",IF(AV1085=4,"4등",IF(AV1085=3,"5등","-")))))</f>
        <v/>
      </c>
      <c r="AZ1085" s="64">
        <f>AV1085*10000+AW1085*1000+ROW()</f>
        <v/>
      </c>
      <c r="BB1085" s="63" t="inlineStr">
        <is>
          <t>8 12 13 29 33 42</t>
        </is>
      </c>
    </row>
    <row r="1086">
      <c r="A1086" s="64" t="n">
        <v>1085</v>
      </c>
      <c r="B1086" t="n">
        <v>0</v>
      </c>
      <c r="C1086" t="n">
        <v>0</v>
      </c>
      <c r="D1086" t="n">
        <v>0</v>
      </c>
      <c r="E1086" t="n">
        <v>1</v>
      </c>
      <c r="F1086" t="n">
        <v>0</v>
      </c>
      <c r="G1086" t="n">
        <v>0</v>
      </c>
      <c r="H1086" t="n">
        <v>1</v>
      </c>
      <c r="I1086" t="n">
        <v>0</v>
      </c>
      <c r="J1086" t="n">
        <v>0</v>
      </c>
      <c r="K1086" t="n">
        <v>0</v>
      </c>
      <c r="L1086" t="n">
        <v>0</v>
      </c>
      <c r="M1086" t="n">
        <v>0</v>
      </c>
      <c r="N1086" t="n">
        <v>0</v>
      </c>
      <c r="O1086" t="n">
        <v>0</v>
      </c>
      <c r="P1086" t="n">
        <v>0</v>
      </c>
      <c r="Q1086" t="n">
        <v>0</v>
      </c>
      <c r="R1086" t="n">
        <v>1</v>
      </c>
      <c r="S1086" t="n">
        <v>1</v>
      </c>
      <c r="T1086" t="n">
        <v>0</v>
      </c>
      <c r="U1086" t="n">
        <v>0</v>
      </c>
      <c r="V1086" t="n">
        <v>0</v>
      </c>
      <c r="W1086" t="n">
        <v>0</v>
      </c>
      <c r="X1086" t="n">
        <v>0</v>
      </c>
      <c r="Y1086" t="n">
        <v>0</v>
      </c>
      <c r="Z1086" t="n">
        <v>0</v>
      </c>
      <c r="AA1086" t="n">
        <v>0</v>
      </c>
      <c r="AB1086" t="n">
        <v>0</v>
      </c>
      <c r="AC1086" t="n">
        <v>0</v>
      </c>
      <c r="AD1086" t="n">
        <v>0</v>
      </c>
      <c r="AE1086" t="n">
        <v>0</v>
      </c>
      <c r="AF1086" t="n">
        <v>0</v>
      </c>
      <c r="AG1086" t="n">
        <v>0</v>
      </c>
      <c r="AH1086" t="n">
        <v>0</v>
      </c>
      <c r="AI1086" t="n">
        <v>0</v>
      </c>
      <c r="AJ1086" t="n">
        <v>0</v>
      </c>
      <c r="AK1086" t="n">
        <v>0</v>
      </c>
      <c r="AL1086" t="n">
        <v>0</v>
      </c>
      <c r="AM1086" t="n">
        <v>1</v>
      </c>
      <c r="AN1086" t="n">
        <v>0</v>
      </c>
      <c r="AO1086" t="n">
        <v>0</v>
      </c>
      <c r="AP1086" t="n">
        <v>0</v>
      </c>
      <c r="AQ1086" t="n">
        <v>0</v>
      </c>
      <c r="AR1086" t="n">
        <v>0</v>
      </c>
      <c r="AS1086" t="n">
        <v>1</v>
      </c>
      <c r="AT1086" t="n">
        <v>0</v>
      </c>
      <c r="AU1086" s="63" t="n">
        <v>36</v>
      </c>
      <c r="AV1086" s="64">
        <f>IFERROR(INDEX($B1086:$AT1086,1,'번호선택_참고표'!$C$55),0)+IFERROR(INDEX($B1086:$AT1086,1,'번호선택_참고표'!$D$55),0)+IFERROR(INDEX($B1086:$AT1086,1,'번호선택_참고표'!$E$55),0)+IFERROR(INDEX($B1086:$AT1086,1,'번호선택_참고표'!$F$55),0)+IFERROR(INDEX($B1086:$AT1086,1,'번호선택_참고표'!$G$55),0)+IFERROR(INDEX($B1086:$AT1086,1,'번호선택_참고표'!$H$55),0)</f>
        <v/>
      </c>
      <c r="AW1086" s="64">
        <f>IF(OR('번호선택_참고표'!$C$55=$AU1086,'번호선택_참고표'!$D$55=$AU1086,'번호선택_참고표'!$E$55=$AU1086,'번호선택_참고표'!$F$55=$AU1086,'번호선택_참고표'!$G$55=$AU1086,'번호선택_참고표'!$H$55=$AU1086),1,0)</f>
        <v/>
      </c>
      <c r="AX1086" s="64">
        <f>IF(AV1086=6,6,IF(AND(AV1086=5,AW1086=1),5,IF(AND(AV1086=5,AW1086=0),4,IF(AV1086=4,3,IF(AV1086=3,2,0)))))</f>
        <v/>
      </c>
      <c r="AY1086" s="64">
        <f>IF(AV1086=6,"1등",IF(AND(AV1086=5,AW1086=1),"2등",IF(AND(AV1086=5,AW1086=0),"3등",IF(AV1086=4,"4등",IF(AV1086=3,"5등","-")))))</f>
        <v/>
      </c>
      <c r="AZ1086" s="64">
        <f>AV1086*10000+AW1086*1000+ROW()</f>
        <v/>
      </c>
      <c r="BB1086" s="63" t="inlineStr">
        <is>
          <t>4 7 17 18 38 44</t>
        </is>
      </c>
    </row>
    <row r="1087">
      <c r="A1087" s="64" t="n">
        <v>1086</v>
      </c>
      <c r="B1087" t="n">
        <v>0</v>
      </c>
      <c r="C1087" t="n">
        <v>0</v>
      </c>
      <c r="D1087" t="n">
        <v>0</v>
      </c>
      <c r="E1087" t="n">
        <v>0</v>
      </c>
      <c r="F1087" t="n">
        <v>0</v>
      </c>
      <c r="G1087" t="n">
        <v>0</v>
      </c>
      <c r="H1087" t="n">
        <v>0</v>
      </c>
      <c r="I1087" t="n">
        <v>0</v>
      </c>
      <c r="J1087" t="n">
        <v>0</v>
      </c>
      <c r="K1087" t="n">
        <v>0</v>
      </c>
      <c r="L1087" t="n">
        <v>1</v>
      </c>
      <c r="M1087" t="n">
        <v>0</v>
      </c>
      <c r="N1087" t="n">
        <v>0</v>
      </c>
      <c r="O1087" t="n">
        <v>0</v>
      </c>
      <c r="P1087" t="n">
        <v>0</v>
      </c>
      <c r="Q1087" t="n">
        <v>1</v>
      </c>
      <c r="R1087" t="n">
        <v>0</v>
      </c>
      <c r="S1087" t="n">
        <v>0</v>
      </c>
      <c r="T1087" t="n">
        <v>0</v>
      </c>
      <c r="U1087" t="n">
        <v>0</v>
      </c>
      <c r="V1087" t="n">
        <v>0</v>
      </c>
      <c r="W1087" t="n">
        <v>0</v>
      </c>
      <c r="X1087" t="n">
        <v>0</v>
      </c>
      <c r="Y1087" t="n">
        <v>0</v>
      </c>
      <c r="Z1087" t="n">
        <v>1</v>
      </c>
      <c r="AA1087" t="n">
        <v>0</v>
      </c>
      <c r="AB1087" t="n">
        <v>1</v>
      </c>
      <c r="AC1087" t="n">
        <v>0</v>
      </c>
      <c r="AD1087" t="n">
        <v>0</v>
      </c>
      <c r="AE1087" t="n">
        <v>0</v>
      </c>
      <c r="AF1087" t="n">
        <v>0</v>
      </c>
      <c r="AG1087" t="n">
        <v>0</v>
      </c>
      <c r="AH1087" t="n">
        <v>0</v>
      </c>
      <c r="AI1087" t="n">
        <v>0</v>
      </c>
      <c r="AJ1087" t="n">
        <v>1</v>
      </c>
      <c r="AK1087" t="n">
        <v>1</v>
      </c>
      <c r="AL1087" t="n">
        <v>0</v>
      </c>
      <c r="AM1087" t="n">
        <v>0</v>
      </c>
      <c r="AN1087" t="n">
        <v>0</v>
      </c>
      <c r="AO1087" t="n">
        <v>0</v>
      </c>
      <c r="AP1087" t="n">
        <v>0</v>
      </c>
      <c r="AQ1087" t="n">
        <v>0</v>
      </c>
      <c r="AR1087" t="n">
        <v>0</v>
      </c>
      <c r="AS1087" t="n">
        <v>0</v>
      </c>
      <c r="AT1087" t="n">
        <v>0</v>
      </c>
      <c r="AU1087" s="63" t="n">
        <v>37</v>
      </c>
      <c r="AV1087" s="64">
        <f>IFERROR(INDEX($B1087:$AT1087,1,'번호선택_참고표'!$C$55),0)+IFERROR(INDEX($B1087:$AT1087,1,'번호선택_참고표'!$D$55),0)+IFERROR(INDEX($B1087:$AT1087,1,'번호선택_참고표'!$E$55),0)+IFERROR(INDEX($B1087:$AT1087,1,'번호선택_참고표'!$F$55),0)+IFERROR(INDEX($B1087:$AT1087,1,'번호선택_참고표'!$G$55),0)+IFERROR(INDEX($B1087:$AT1087,1,'번호선택_참고표'!$H$55),0)</f>
        <v/>
      </c>
      <c r="AW1087" s="64">
        <f>IF(OR('번호선택_참고표'!$C$55=$AU1087,'번호선택_참고표'!$D$55=$AU1087,'번호선택_참고표'!$E$55=$AU1087,'번호선택_참고표'!$F$55=$AU1087,'번호선택_참고표'!$G$55=$AU1087,'번호선택_참고표'!$H$55=$AU1087),1,0)</f>
        <v/>
      </c>
      <c r="AX1087" s="64">
        <f>IF(AV1087=6,6,IF(AND(AV1087=5,AW1087=1),5,IF(AND(AV1087=5,AW1087=0),4,IF(AV1087=4,3,IF(AV1087=3,2,0)))))</f>
        <v/>
      </c>
      <c r="AY1087" s="64">
        <f>IF(AV1087=6,"1등",IF(AND(AV1087=5,AW1087=1),"2등",IF(AND(AV1087=5,AW1087=0),"3등",IF(AV1087=4,"4등",IF(AV1087=3,"5등","-")))))</f>
        <v/>
      </c>
      <c r="AZ1087" s="64">
        <f>AV1087*10000+AW1087*1000+ROW()</f>
        <v/>
      </c>
      <c r="BB1087" s="63" t="inlineStr">
        <is>
          <t>11 16 25 27 35 36</t>
        </is>
      </c>
    </row>
    <row r="1088">
      <c r="A1088" s="64" t="n">
        <v>1087</v>
      </c>
      <c r="B1088" t="n">
        <v>0</v>
      </c>
      <c r="C1088" t="n">
        <v>0</v>
      </c>
      <c r="D1088" t="n">
        <v>0</v>
      </c>
      <c r="E1088" t="n">
        <v>0</v>
      </c>
      <c r="F1088" t="n">
        <v>0</v>
      </c>
      <c r="G1088" t="n">
        <v>0</v>
      </c>
      <c r="H1088" t="n">
        <v>0</v>
      </c>
      <c r="I1088" t="n">
        <v>0</v>
      </c>
      <c r="J1088" t="n">
        <v>0</v>
      </c>
      <c r="K1088" t="n">
        <v>0</v>
      </c>
      <c r="L1088" t="n">
        <v>0</v>
      </c>
      <c r="M1088" t="n">
        <v>0</v>
      </c>
      <c r="N1088" t="n">
        <v>1</v>
      </c>
      <c r="O1088" t="n">
        <v>1</v>
      </c>
      <c r="P1088" t="n">
        <v>0</v>
      </c>
      <c r="Q1088" t="n">
        <v>0</v>
      </c>
      <c r="R1088" t="n">
        <v>0</v>
      </c>
      <c r="S1088" t="n">
        <v>1</v>
      </c>
      <c r="T1088" t="n">
        <v>0</v>
      </c>
      <c r="U1088" t="n">
        <v>0</v>
      </c>
      <c r="V1088" t="n">
        <v>1</v>
      </c>
      <c r="W1088" t="n">
        <v>0</v>
      </c>
      <c r="X1088" t="n">
        <v>0</v>
      </c>
      <c r="Y1088" t="n">
        <v>0</v>
      </c>
      <c r="Z1088" t="n">
        <v>0</v>
      </c>
      <c r="AA1088" t="n">
        <v>0</v>
      </c>
      <c r="AB1088" t="n">
        <v>0</v>
      </c>
      <c r="AC1088" t="n">
        <v>0</v>
      </c>
      <c r="AD1088" t="n">
        <v>0</v>
      </c>
      <c r="AE1088" t="n">
        <v>0</v>
      </c>
      <c r="AF1088" t="n">
        <v>0</v>
      </c>
      <c r="AG1088" t="n">
        <v>0</v>
      </c>
      <c r="AH1088" t="n">
        <v>0</v>
      </c>
      <c r="AI1088" t="n">
        <v>1</v>
      </c>
      <c r="AJ1088" t="n">
        <v>0</v>
      </c>
      <c r="AK1088" t="n">
        <v>0</v>
      </c>
      <c r="AL1088" t="n">
        <v>0</v>
      </c>
      <c r="AM1088" t="n">
        <v>0</v>
      </c>
      <c r="AN1088" t="n">
        <v>0</v>
      </c>
      <c r="AO1088" t="n">
        <v>0</v>
      </c>
      <c r="AP1088" t="n">
        <v>0</v>
      </c>
      <c r="AQ1088" t="n">
        <v>0</v>
      </c>
      <c r="AR1088" t="n">
        <v>0</v>
      </c>
      <c r="AS1088" t="n">
        <v>1</v>
      </c>
      <c r="AT1088" t="n">
        <v>0</v>
      </c>
      <c r="AU1088" s="63" t="n">
        <v>16</v>
      </c>
      <c r="AV1088" s="64">
        <f>IFERROR(INDEX($B1088:$AT1088,1,'번호선택_참고표'!$C$55),0)+IFERROR(INDEX($B1088:$AT1088,1,'번호선택_참고표'!$D$55),0)+IFERROR(INDEX($B1088:$AT1088,1,'번호선택_참고표'!$E$55),0)+IFERROR(INDEX($B1088:$AT1088,1,'번호선택_참고표'!$F$55),0)+IFERROR(INDEX($B1088:$AT1088,1,'번호선택_참고표'!$G$55),0)+IFERROR(INDEX($B1088:$AT1088,1,'번호선택_참고표'!$H$55),0)</f>
        <v/>
      </c>
      <c r="AW1088" s="64">
        <f>IF(OR('번호선택_참고표'!$C$55=$AU1088,'번호선택_참고표'!$D$55=$AU1088,'번호선택_참고표'!$E$55=$AU1088,'번호선택_참고표'!$F$55=$AU1088,'번호선택_참고표'!$G$55=$AU1088,'번호선택_참고표'!$H$55=$AU1088),1,0)</f>
        <v/>
      </c>
      <c r="AX1088" s="64">
        <f>IF(AV1088=6,6,IF(AND(AV1088=5,AW1088=1),5,IF(AND(AV1088=5,AW1088=0),4,IF(AV1088=4,3,IF(AV1088=3,2,0)))))</f>
        <v/>
      </c>
      <c r="AY1088" s="64">
        <f>IF(AV1088=6,"1등",IF(AND(AV1088=5,AW1088=1),"2등",IF(AND(AV1088=5,AW1088=0),"3등",IF(AV1088=4,"4등",IF(AV1088=3,"5등","-")))))</f>
        <v/>
      </c>
      <c r="AZ1088" s="64">
        <f>AV1088*10000+AW1088*1000+ROW()</f>
        <v/>
      </c>
      <c r="BB1088" s="63" t="inlineStr">
        <is>
          <t>13 14 18 21 34 44</t>
        </is>
      </c>
    </row>
    <row r="1089">
      <c r="A1089" s="64" t="n">
        <v>1088</v>
      </c>
      <c r="B1089" t="n">
        <v>0</v>
      </c>
      <c r="C1089" t="n">
        <v>0</v>
      </c>
      <c r="D1089" t="n">
        <v>0</v>
      </c>
      <c r="E1089" t="n">
        <v>0</v>
      </c>
      <c r="F1089" t="n">
        <v>0</v>
      </c>
      <c r="G1089" t="n">
        <v>0</v>
      </c>
      <c r="H1089" t="n">
        <v>0</v>
      </c>
      <c r="I1089" t="n">
        <v>0</v>
      </c>
      <c r="J1089" t="n">
        <v>0</v>
      </c>
      <c r="K1089" t="n">
        <v>0</v>
      </c>
      <c r="L1089" t="n">
        <v>1</v>
      </c>
      <c r="M1089" t="n">
        <v>0</v>
      </c>
      <c r="N1089" t="n">
        <v>0</v>
      </c>
      <c r="O1089" t="n">
        <v>0</v>
      </c>
      <c r="P1089" t="n">
        <v>0</v>
      </c>
      <c r="Q1089" t="n">
        <v>0</v>
      </c>
      <c r="R1089" t="n">
        <v>0</v>
      </c>
      <c r="S1089" t="n">
        <v>0</v>
      </c>
      <c r="T1089" t="n">
        <v>0</v>
      </c>
      <c r="U1089" t="n">
        <v>0</v>
      </c>
      <c r="V1089" t="n">
        <v>1</v>
      </c>
      <c r="W1089" t="n">
        <v>1</v>
      </c>
      <c r="X1089" t="n">
        <v>0</v>
      </c>
      <c r="Y1089" t="n">
        <v>0</v>
      </c>
      <c r="Z1089" t="n">
        <v>0</v>
      </c>
      <c r="AA1089" t="n">
        <v>0</v>
      </c>
      <c r="AB1089" t="n">
        <v>0</v>
      </c>
      <c r="AC1089" t="n">
        <v>0</v>
      </c>
      <c r="AD1089" t="n">
        <v>0</v>
      </c>
      <c r="AE1089" t="n">
        <v>1</v>
      </c>
      <c r="AF1089" t="n">
        <v>0</v>
      </c>
      <c r="AG1089" t="n">
        <v>0</v>
      </c>
      <c r="AH1089" t="n">
        <v>0</v>
      </c>
      <c r="AI1089" t="n">
        <v>0</v>
      </c>
      <c r="AJ1089" t="n">
        <v>0</v>
      </c>
      <c r="AK1089" t="n">
        <v>0</v>
      </c>
      <c r="AL1089" t="n">
        <v>0</v>
      </c>
      <c r="AM1089" t="n">
        <v>0</v>
      </c>
      <c r="AN1089" t="n">
        <v>1</v>
      </c>
      <c r="AO1089" t="n">
        <v>0</v>
      </c>
      <c r="AP1089" t="n">
        <v>0</v>
      </c>
      <c r="AQ1089" t="n">
        <v>0</v>
      </c>
      <c r="AR1089" t="n">
        <v>0</v>
      </c>
      <c r="AS1089" t="n">
        <v>1</v>
      </c>
      <c r="AT1089" t="n">
        <v>0</v>
      </c>
      <c r="AU1089" s="63" t="n">
        <v>31</v>
      </c>
      <c r="AV1089" s="64">
        <f>IFERROR(INDEX($B1089:$AT1089,1,'번호선택_참고표'!$C$55),0)+IFERROR(INDEX($B1089:$AT1089,1,'번호선택_참고표'!$D$55),0)+IFERROR(INDEX($B1089:$AT1089,1,'번호선택_참고표'!$E$55),0)+IFERROR(INDEX($B1089:$AT1089,1,'번호선택_참고표'!$F$55),0)+IFERROR(INDEX($B1089:$AT1089,1,'번호선택_참고표'!$G$55),0)+IFERROR(INDEX($B1089:$AT1089,1,'번호선택_참고표'!$H$55),0)</f>
        <v/>
      </c>
      <c r="AW1089" s="64">
        <f>IF(OR('번호선택_참고표'!$C$55=$AU1089,'번호선택_참고표'!$D$55=$AU1089,'번호선택_참고표'!$E$55=$AU1089,'번호선택_참고표'!$F$55=$AU1089,'번호선택_참고표'!$G$55=$AU1089,'번호선택_참고표'!$H$55=$AU1089),1,0)</f>
        <v/>
      </c>
      <c r="AX1089" s="64">
        <f>IF(AV1089=6,6,IF(AND(AV1089=5,AW1089=1),5,IF(AND(AV1089=5,AW1089=0),4,IF(AV1089=4,3,IF(AV1089=3,2,0)))))</f>
        <v/>
      </c>
      <c r="AY1089" s="64">
        <f>IF(AV1089=6,"1등",IF(AND(AV1089=5,AW1089=1),"2등",IF(AND(AV1089=5,AW1089=0),"3등",IF(AV1089=4,"4등",IF(AV1089=3,"5등","-")))))</f>
        <v/>
      </c>
      <c r="AZ1089" s="64">
        <f>AV1089*10000+AW1089*1000+ROW()</f>
        <v/>
      </c>
      <c r="BB1089" s="63" t="inlineStr">
        <is>
          <t>11 21 22 30 39 44</t>
        </is>
      </c>
    </row>
    <row r="1090">
      <c r="A1090" s="64" t="n">
        <v>1089</v>
      </c>
      <c r="B1090" t="n">
        <v>0</v>
      </c>
      <c r="C1090" t="n">
        <v>0</v>
      </c>
      <c r="D1090" t="n">
        <v>0</v>
      </c>
      <c r="E1090" t="n">
        <v>1</v>
      </c>
      <c r="F1090" t="n">
        <v>0</v>
      </c>
      <c r="G1090" t="n">
        <v>0</v>
      </c>
      <c r="H1090" t="n">
        <v>0</v>
      </c>
      <c r="I1090" t="n">
        <v>0</v>
      </c>
      <c r="J1090" t="n">
        <v>0</v>
      </c>
      <c r="K1090" t="n">
        <v>0</v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1</v>
      </c>
      <c r="T1090" t="n">
        <v>0</v>
      </c>
      <c r="U1090" t="n">
        <v>0</v>
      </c>
      <c r="V1090" t="n">
        <v>0</v>
      </c>
      <c r="W1090" t="n">
        <v>0</v>
      </c>
      <c r="X1090" t="n">
        <v>0</v>
      </c>
      <c r="Y1090" t="n">
        <v>0</v>
      </c>
      <c r="Z1090" t="n">
        <v>0</v>
      </c>
      <c r="AA1090" t="n">
        <v>0</v>
      </c>
      <c r="AB1090" t="n">
        <v>0</v>
      </c>
      <c r="AC1090" t="n">
        <v>0</v>
      </c>
      <c r="AD1090" t="n">
        <v>0</v>
      </c>
      <c r="AE1090" t="n">
        <v>0</v>
      </c>
      <c r="AF1090" t="n">
        <v>1</v>
      </c>
      <c r="AG1090" t="n">
        <v>0</v>
      </c>
      <c r="AH1090" t="n">
        <v>0</v>
      </c>
      <c r="AI1090" t="n">
        <v>0</v>
      </c>
      <c r="AJ1090" t="n">
        <v>0</v>
      </c>
      <c r="AK1090" t="n">
        <v>0</v>
      </c>
      <c r="AL1090" t="n">
        <v>1</v>
      </c>
      <c r="AM1090" t="n">
        <v>0</v>
      </c>
      <c r="AN1090" t="n">
        <v>0</v>
      </c>
      <c r="AO1090" t="n">
        <v>0</v>
      </c>
      <c r="AP1090" t="n">
        <v>0</v>
      </c>
      <c r="AQ1090" t="n">
        <v>1</v>
      </c>
      <c r="AR1090" t="n">
        <v>1</v>
      </c>
      <c r="AS1090" t="n">
        <v>0</v>
      </c>
      <c r="AT1090" t="n">
        <v>0</v>
      </c>
      <c r="AU1090" s="63" t="n">
        <v>40</v>
      </c>
      <c r="AV1090" s="64">
        <f>IFERROR(INDEX($B1090:$AT1090,1,'번호선택_참고표'!$C$55),0)+IFERROR(INDEX($B1090:$AT1090,1,'번호선택_참고표'!$D$55),0)+IFERROR(INDEX($B1090:$AT1090,1,'번호선택_참고표'!$E$55),0)+IFERROR(INDEX($B1090:$AT1090,1,'번호선택_참고표'!$F$55),0)+IFERROR(INDEX($B1090:$AT1090,1,'번호선택_참고표'!$G$55),0)+IFERROR(INDEX($B1090:$AT1090,1,'번호선택_참고표'!$H$55),0)</f>
        <v/>
      </c>
      <c r="AW1090" s="64">
        <f>IF(OR('번호선택_참고표'!$C$55=$AU1090,'번호선택_참고표'!$D$55=$AU1090,'번호선택_참고표'!$E$55=$AU1090,'번호선택_참고표'!$F$55=$AU1090,'번호선택_참고표'!$G$55=$AU1090,'번호선택_참고표'!$H$55=$AU1090),1,0)</f>
        <v/>
      </c>
      <c r="AX1090" s="64">
        <f>IF(AV1090=6,6,IF(AND(AV1090=5,AW1090=1),5,IF(AND(AV1090=5,AW1090=0),4,IF(AV1090=4,3,IF(AV1090=3,2,0)))))</f>
        <v/>
      </c>
      <c r="AY1090" s="64">
        <f>IF(AV1090=6,"1등",IF(AND(AV1090=5,AW1090=1),"2등",IF(AND(AV1090=5,AW1090=0),"3등",IF(AV1090=4,"4등",IF(AV1090=3,"5등","-")))))</f>
        <v/>
      </c>
      <c r="AZ1090" s="64">
        <f>AV1090*10000+AW1090*1000+ROW()</f>
        <v/>
      </c>
      <c r="BB1090" s="63" t="inlineStr">
        <is>
          <t>4 18 31 37 42 43</t>
        </is>
      </c>
    </row>
    <row r="1091">
      <c r="A1091" s="64" t="n">
        <v>1090</v>
      </c>
      <c r="B1091" t="n">
        <v>0</v>
      </c>
      <c r="C1091" t="n">
        <v>0</v>
      </c>
      <c r="D1091" t="n">
        <v>0</v>
      </c>
      <c r="E1091" t="n">
        <v>0</v>
      </c>
      <c r="F1091" t="n">
        <v>0</v>
      </c>
      <c r="G1091" t="n">
        <v>0</v>
      </c>
      <c r="H1091" t="n">
        <v>0</v>
      </c>
      <c r="I1091" t="n">
        <v>0</v>
      </c>
      <c r="J1091" t="n">
        <v>0</v>
      </c>
      <c r="K1091" t="n">
        <v>0</v>
      </c>
      <c r="L1091" t="n">
        <v>0</v>
      </c>
      <c r="M1091" t="n">
        <v>1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 t="n">
        <v>1</v>
      </c>
      <c r="U1091" t="n">
        <v>0</v>
      </c>
      <c r="V1091" t="n">
        <v>1</v>
      </c>
      <c r="W1091" t="n">
        <v>0</v>
      </c>
      <c r="X1091" t="n">
        <v>0</v>
      </c>
      <c r="Y1091" t="n">
        <v>0</v>
      </c>
      <c r="Z1091" t="n">
        <v>0</v>
      </c>
      <c r="AA1091" t="n">
        <v>0</v>
      </c>
      <c r="AB1091" t="n">
        <v>0</v>
      </c>
      <c r="AC1091" t="n">
        <v>0</v>
      </c>
      <c r="AD1091" t="n">
        <v>1</v>
      </c>
      <c r="AE1091" t="n">
        <v>0</v>
      </c>
      <c r="AF1091" t="n">
        <v>0</v>
      </c>
      <c r="AG1091" t="n">
        <v>0</v>
      </c>
      <c r="AH1091" t="n">
        <v>0</v>
      </c>
      <c r="AI1091" t="n">
        <v>0</v>
      </c>
      <c r="AJ1091" t="n">
        <v>0</v>
      </c>
      <c r="AK1091" t="n">
        <v>0</v>
      </c>
      <c r="AL1091" t="n">
        <v>0</v>
      </c>
      <c r="AM1091" t="n">
        <v>0</v>
      </c>
      <c r="AN1091" t="n">
        <v>0</v>
      </c>
      <c r="AO1091" t="n">
        <v>1</v>
      </c>
      <c r="AP1091" t="n">
        <v>0</v>
      </c>
      <c r="AQ1091" t="n">
        <v>0</v>
      </c>
      <c r="AR1091" t="n">
        <v>0</v>
      </c>
      <c r="AS1091" t="n">
        <v>0</v>
      </c>
      <c r="AT1091" t="n">
        <v>1</v>
      </c>
      <c r="AU1091" s="63" t="n">
        <v>1</v>
      </c>
      <c r="AV1091" s="64">
        <f>IFERROR(INDEX($B1091:$AT1091,1,'번호선택_참고표'!$C$55),0)+IFERROR(INDEX($B1091:$AT1091,1,'번호선택_참고표'!$D$55),0)+IFERROR(INDEX($B1091:$AT1091,1,'번호선택_참고표'!$E$55),0)+IFERROR(INDEX($B1091:$AT1091,1,'번호선택_참고표'!$F$55),0)+IFERROR(INDEX($B1091:$AT1091,1,'번호선택_참고표'!$G$55),0)+IFERROR(INDEX($B1091:$AT1091,1,'번호선택_참고표'!$H$55),0)</f>
        <v/>
      </c>
      <c r="AW1091" s="64">
        <f>IF(OR('번호선택_참고표'!$C$55=$AU1091,'번호선택_참고표'!$D$55=$AU1091,'번호선택_참고표'!$E$55=$AU1091,'번호선택_참고표'!$F$55=$AU1091,'번호선택_참고표'!$G$55=$AU1091,'번호선택_참고표'!$H$55=$AU1091),1,0)</f>
        <v/>
      </c>
      <c r="AX1091" s="64">
        <f>IF(AV1091=6,6,IF(AND(AV1091=5,AW1091=1),5,IF(AND(AV1091=5,AW1091=0),4,IF(AV1091=4,3,IF(AV1091=3,2,0)))))</f>
        <v/>
      </c>
      <c r="AY1091" s="64">
        <f>IF(AV1091=6,"1등",IF(AND(AV1091=5,AW1091=1),"2등",IF(AND(AV1091=5,AW1091=0),"3등",IF(AV1091=4,"4등",IF(AV1091=3,"5등","-")))))</f>
        <v/>
      </c>
      <c r="AZ1091" s="64">
        <f>AV1091*10000+AW1091*1000+ROW()</f>
        <v/>
      </c>
      <c r="BB1091" s="63" t="inlineStr">
        <is>
          <t>12 19 21 29 40 45</t>
        </is>
      </c>
    </row>
    <row r="1092">
      <c r="A1092" s="64" t="n">
        <v>1091</v>
      </c>
      <c r="B1092" t="n">
        <v>0</v>
      </c>
      <c r="C1092" t="n">
        <v>0</v>
      </c>
      <c r="D1092" t="n">
        <v>0</v>
      </c>
      <c r="E1092" t="n">
        <v>0</v>
      </c>
      <c r="F1092" t="n">
        <v>0</v>
      </c>
      <c r="G1092" t="n">
        <v>1</v>
      </c>
      <c r="H1092" t="n">
        <v>0</v>
      </c>
      <c r="I1092" t="n">
        <v>0</v>
      </c>
      <c r="J1092" t="n">
        <v>0</v>
      </c>
      <c r="K1092" t="n">
        <v>0</v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 t="n">
        <v>0</v>
      </c>
      <c r="U1092" t="n">
        <v>1</v>
      </c>
      <c r="V1092" t="n">
        <v>0</v>
      </c>
      <c r="W1092" t="n">
        <v>0</v>
      </c>
      <c r="X1092" t="n">
        <v>1</v>
      </c>
      <c r="Y1092" t="n">
        <v>1</v>
      </c>
      <c r="Z1092" t="n">
        <v>0</v>
      </c>
      <c r="AA1092" t="n">
        <v>0</v>
      </c>
      <c r="AB1092" t="n">
        <v>0</v>
      </c>
      <c r="AC1092" t="n">
        <v>1</v>
      </c>
      <c r="AD1092" t="n">
        <v>0</v>
      </c>
      <c r="AE1092" t="n">
        <v>1</v>
      </c>
      <c r="AF1092" t="n">
        <v>0</v>
      </c>
      <c r="AG1092" t="n">
        <v>0</v>
      </c>
      <c r="AH1092" t="n">
        <v>0</v>
      </c>
      <c r="AI1092" t="n">
        <v>0</v>
      </c>
      <c r="AJ1092" t="n">
        <v>0</v>
      </c>
      <c r="AK1092" t="n">
        <v>0</v>
      </c>
      <c r="AL1092" t="n">
        <v>0</v>
      </c>
      <c r="AM1092" t="n">
        <v>0</v>
      </c>
      <c r="AN1092" t="n">
        <v>0</v>
      </c>
      <c r="AO1092" t="n">
        <v>0</v>
      </c>
      <c r="AP1092" t="n">
        <v>0</v>
      </c>
      <c r="AQ1092" t="n">
        <v>0</v>
      </c>
      <c r="AR1092" t="n">
        <v>0</v>
      </c>
      <c r="AS1092" t="n">
        <v>0</v>
      </c>
      <c r="AT1092" t="n">
        <v>0</v>
      </c>
      <c r="AU1092" s="63" t="n">
        <v>44</v>
      </c>
      <c r="AV1092" s="64">
        <f>IFERROR(INDEX($B1092:$AT1092,1,'번호선택_참고표'!$C$55),0)+IFERROR(INDEX($B1092:$AT1092,1,'번호선택_참고표'!$D$55),0)+IFERROR(INDEX($B1092:$AT1092,1,'번호선택_참고표'!$E$55),0)+IFERROR(INDEX($B1092:$AT1092,1,'번호선택_참고표'!$F$55),0)+IFERROR(INDEX($B1092:$AT1092,1,'번호선택_참고표'!$G$55),0)+IFERROR(INDEX($B1092:$AT1092,1,'번호선택_참고표'!$H$55),0)</f>
        <v/>
      </c>
      <c r="AW1092" s="64">
        <f>IF(OR('번호선택_참고표'!$C$55=$AU1092,'번호선택_참고표'!$D$55=$AU1092,'번호선택_참고표'!$E$55=$AU1092,'번호선택_참고표'!$F$55=$AU1092,'번호선택_참고표'!$G$55=$AU1092,'번호선택_참고표'!$H$55=$AU1092),1,0)</f>
        <v/>
      </c>
      <c r="AX1092" s="64">
        <f>IF(AV1092=6,6,IF(AND(AV1092=5,AW1092=1),5,IF(AND(AV1092=5,AW1092=0),4,IF(AV1092=4,3,IF(AV1092=3,2,0)))))</f>
        <v/>
      </c>
      <c r="AY1092" s="64">
        <f>IF(AV1092=6,"1등",IF(AND(AV1092=5,AW1092=1),"2등",IF(AND(AV1092=5,AW1092=0),"3등",IF(AV1092=4,"4등",IF(AV1092=3,"5등","-")))))</f>
        <v/>
      </c>
      <c r="AZ1092" s="64">
        <f>AV1092*10000+AW1092*1000+ROW()</f>
        <v/>
      </c>
      <c r="BB1092" s="63" t="inlineStr">
        <is>
          <t>6 20 23 24 28 30</t>
        </is>
      </c>
    </row>
    <row r="1093">
      <c r="A1093" s="64" t="n">
        <v>1092</v>
      </c>
      <c r="B1093" t="n">
        <v>0</v>
      </c>
      <c r="C1093" t="n">
        <v>0</v>
      </c>
      <c r="D1093" t="n">
        <v>0</v>
      </c>
      <c r="E1093" t="n">
        <v>0</v>
      </c>
      <c r="F1093" t="n">
        <v>0</v>
      </c>
      <c r="G1093" t="n">
        <v>0</v>
      </c>
      <c r="H1093" t="n">
        <v>1</v>
      </c>
      <c r="I1093" t="n">
        <v>0</v>
      </c>
      <c r="J1093" t="n">
        <v>0</v>
      </c>
      <c r="K1093" t="n">
        <v>0</v>
      </c>
      <c r="L1093" t="n">
        <v>0</v>
      </c>
      <c r="M1093" t="n">
        <v>0</v>
      </c>
      <c r="N1093" t="n">
        <v>0</v>
      </c>
      <c r="O1093" t="n">
        <v>0</v>
      </c>
      <c r="P1093" t="n">
        <v>0</v>
      </c>
      <c r="Q1093" t="n">
        <v>0</v>
      </c>
      <c r="R1093" t="n">
        <v>0</v>
      </c>
      <c r="S1093" t="n">
        <v>1</v>
      </c>
      <c r="T1093" t="n">
        <v>1</v>
      </c>
      <c r="U1093" t="n">
        <v>0</v>
      </c>
      <c r="V1093" t="n">
        <v>0</v>
      </c>
      <c r="W1093" t="n">
        <v>0</v>
      </c>
      <c r="X1093" t="n">
        <v>0</v>
      </c>
      <c r="Y1093" t="n">
        <v>0</v>
      </c>
      <c r="Z1093" t="n">
        <v>0</v>
      </c>
      <c r="AA1093" t="n">
        <v>1</v>
      </c>
      <c r="AB1093" t="n">
        <v>0</v>
      </c>
      <c r="AC1093" t="n">
        <v>0</v>
      </c>
      <c r="AD1093" t="n">
        <v>0</v>
      </c>
      <c r="AE1093" t="n">
        <v>0</v>
      </c>
      <c r="AF1093" t="n">
        <v>0</v>
      </c>
      <c r="AG1093" t="n">
        <v>0</v>
      </c>
      <c r="AH1093" t="n">
        <v>1</v>
      </c>
      <c r="AI1093" t="n">
        <v>0</v>
      </c>
      <c r="AJ1093" t="n">
        <v>0</v>
      </c>
      <c r="AK1093" t="n">
        <v>0</v>
      </c>
      <c r="AL1093" t="n">
        <v>0</v>
      </c>
      <c r="AM1093" t="n">
        <v>0</v>
      </c>
      <c r="AN1093" t="n">
        <v>0</v>
      </c>
      <c r="AO1093" t="n">
        <v>0</v>
      </c>
      <c r="AP1093" t="n">
        <v>0</v>
      </c>
      <c r="AQ1093" t="n">
        <v>0</v>
      </c>
      <c r="AR1093" t="n">
        <v>0</v>
      </c>
      <c r="AS1093" t="n">
        <v>0</v>
      </c>
      <c r="AT1093" t="n">
        <v>1</v>
      </c>
      <c r="AU1093" s="63" t="n">
        <v>37</v>
      </c>
      <c r="AV1093" s="64">
        <f>IFERROR(INDEX($B1093:$AT1093,1,'번호선택_참고표'!$C$55),0)+IFERROR(INDEX($B1093:$AT1093,1,'번호선택_참고표'!$D$55),0)+IFERROR(INDEX($B1093:$AT1093,1,'번호선택_참고표'!$E$55),0)+IFERROR(INDEX($B1093:$AT1093,1,'번호선택_참고표'!$F$55),0)+IFERROR(INDEX($B1093:$AT1093,1,'번호선택_참고표'!$G$55),0)+IFERROR(INDEX($B1093:$AT1093,1,'번호선택_참고표'!$H$55),0)</f>
        <v/>
      </c>
      <c r="AW1093" s="64">
        <f>IF(OR('번호선택_참고표'!$C$55=$AU1093,'번호선택_참고표'!$D$55=$AU1093,'번호선택_참고표'!$E$55=$AU1093,'번호선택_참고표'!$F$55=$AU1093,'번호선택_참고표'!$G$55=$AU1093,'번호선택_참고표'!$H$55=$AU1093),1,0)</f>
        <v/>
      </c>
      <c r="AX1093" s="64">
        <f>IF(AV1093=6,6,IF(AND(AV1093=5,AW1093=1),5,IF(AND(AV1093=5,AW1093=0),4,IF(AV1093=4,3,IF(AV1093=3,2,0)))))</f>
        <v/>
      </c>
      <c r="AY1093" s="64">
        <f>IF(AV1093=6,"1등",IF(AND(AV1093=5,AW1093=1),"2등",IF(AND(AV1093=5,AW1093=0),"3등",IF(AV1093=4,"4등",IF(AV1093=3,"5등","-")))))</f>
        <v/>
      </c>
      <c r="AZ1093" s="64">
        <f>AV1093*10000+AW1093*1000+ROW()</f>
        <v/>
      </c>
      <c r="BB1093" s="63" t="inlineStr">
        <is>
          <t>7 18 19 26 33 45</t>
        </is>
      </c>
    </row>
    <row r="1094">
      <c r="A1094" s="64" t="n">
        <v>1093</v>
      </c>
      <c r="B1094" t="n">
        <v>0</v>
      </c>
      <c r="C1094" t="n">
        <v>0</v>
      </c>
      <c r="D1094" t="n">
        <v>0</v>
      </c>
      <c r="E1094" t="n">
        <v>0</v>
      </c>
      <c r="F1094" t="n">
        <v>0</v>
      </c>
      <c r="G1094" t="n">
        <v>0</v>
      </c>
      <c r="H1094" t="n">
        <v>0</v>
      </c>
      <c r="I1094" t="n">
        <v>0</v>
      </c>
      <c r="J1094" t="n">
        <v>0</v>
      </c>
      <c r="K1094" t="n">
        <v>1</v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0</v>
      </c>
      <c r="R1094" t="n">
        <v>1</v>
      </c>
      <c r="S1094" t="n">
        <v>0</v>
      </c>
      <c r="T1094" t="n">
        <v>0</v>
      </c>
      <c r="U1094" t="n">
        <v>0</v>
      </c>
      <c r="V1094" t="n">
        <v>0</v>
      </c>
      <c r="W1094" t="n">
        <v>1</v>
      </c>
      <c r="X1094" t="n">
        <v>0</v>
      </c>
      <c r="Y1094" t="n">
        <v>0</v>
      </c>
      <c r="Z1094" t="n">
        <v>0</v>
      </c>
      <c r="AA1094" t="n">
        <v>0</v>
      </c>
      <c r="AB1094" t="n">
        <v>0</v>
      </c>
      <c r="AC1094" t="n">
        <v>0</v>
      </c>
      <c r="AD1094" t="n">
        <v>0</v>
      </c>
      <c r="AE1094" t="n">
        <v>1</v>
      </c>
      <c r="AF1094" t="n">
        <v>0</v>
      </c>
      <c r="AG1094" t="n">
        <v>0</v>
      </c>
      <c r="AH1094" t="n">
        <v>0</v>
      </c>
      <c r="AI1094" t="n">
        <v>0</v>
      </c>
      <c r="AJ1094" t="n">
        <v>1</v>
      </c>
      <c r="AK1094" t="n">
        <v>0</v>
      </c>
      <c r="AL1094" t="n">
        <v>0</v>
      </c>
      <c r="AM1094" t="n">
        <v>0</v>
      </c>
      <c r="AN1094" t="n">
        <v>0</v>
      </c>
      <c r="AO1094" t="n">
        <v>0</v>
      </c>
      <c r="AP1094" t="n">
        <v>0</v>
      </c>
      <c r="AQ1094" t="n">
        <v>0</v>
      </c>
      <c r="AR1094" t="n">
        <v>1</v>
      </c>
      <c r="AS1094" t="n">
        <v>0</v>
      </c>
      <c r="AT1094" t="n">
        <v>0</v>
      </c>
      <c r="AU1094" s="63" t="n">
        <v>44</v>
      </c>
      <c r="AV1094" s="64">
        <f>IFERROR(INDEX($B1094:$AT1094,1,'번호선택_참고표'!$C$55),0)+IFERROR(INDEX($B1094:$AT1094,1,'번호선택_참고표'!$D$55),0)+IFERROR(INDEX($B1094:$AT1094,1,'번호선택_참고표'!$E$55),0)+IFERROR(INDEX($B1094:$AT1094,1,'번호선택_참고표'!$F$55),0)+IFERROR(INDEX($B1094:$AT1094,1,'번호선택_참고표'!$G$55),0)+IFERROR(INDEX($B1094:$AT1094,1,'번호선택_참고표'!$H$55),0)</f>
        <v/>
      </c>
      <c r="AW1094" s="64">
        <f>IF(OR('번호선택_참고표'!$C$55=$AU1094,'번호선택_참고표'!$D$55=$AU1094,'번호선택_참고표'!$E$55=$AU1094,'번호선택_참고표'!$F$55=$AU1094,'번호선택_참고표'!$G$55=$AU1094,'번호선택_참고표'!$H$55=$AU1094),1,0)</f>
        <v/>
      </c>
      <c r="AX1094" s="64">
        <f>IF(AV1094=6,6,IF(AND(AV1094=5,AW1094=1),5,IF(AND(AV1094=5,AW1094=0),4,IF(AV1094=4,3,IF(AV1094=3,2,0)))))</f>
        <v/>
      </c>
      <c r="AY1094" s="64">
        <f>IF(AV1094=6,"1등",IF(AND(AV1094=5,AW1094=1),"2등",IF(AND(AV1094=5,AW1094=0),"3등",IF(AV1094=4,"4등",IF(AV1094=3,"5등","-")))))</f>
        <v/>
      </c>
      <c r="AZ1094" s="64">
        <f>AV1094*10000+AW1094*1000+ROW()</f>
        <v/>
      </c>
      <c r="BB1094" s="63" t="inlineStr">
        <is>
          <t>10 17 22 30 35 43</t>
        </is>
      </c>
    </row>
    <row r="1095">
      <c r="A1095" s="64" t="n">
        <v>1094</v>
      </c>
      <c r="B1095" t="n">
        <v>0</v>
      </c>
      <c r="C1095" t="n">
        <v>0</v>
      </c>
      <c r="D1095" t="n">
        <v>0</v>
      </c>
      <c r="E1095" t="n">
        <v>0</v>
      </c>
      <c r="F1095" t="n">
        <v>0</v>
      </c>
      <c r="G1095" t="n">
        <v>1</v>
      </c>
      <c r="H1095" t="n">
        <v>1</v>
      </c>
      <c r="I1095" t="n">
        <v>0</v>
      </c>
      <c r="J1095" t="n">
        <v>0</v>
      </c>
      <c r="K1095" t="n">
        <v>0</v>
      </c>
      <c r="L1095" t="n">
        <v>0</v>
      </c>
      <c r="M1095" t="n">
        <v>0</v>
      </c>
      <c r="N1095" t="n">
        <v>0</v>
      </c>
      <c r="O1095" t="n">
        <v>0</v>
      </c>
      <c r="P1095" t="n">
        <v>1</v>
      </c>
      <c r="Q1095" t="n">
        <v>0</v>
      </c>
      <c r="R1095" t="n">
        <v>0</v>
      </c>
      <c r="S1095" t="n">
        <v>0</v>
      </c>
      <c r="T1095" t="n">
        <v>0</v>
      </c>
      <c r="U1095" t="n">
        <v>0</v>
      </c>
      <c r="V1095" t="n">
        <v>0</v>
      </c>
      <c r="W1095" t="n">
        <v>1</v>
      </c>
      <c r="X1095" t="n">
        <v>0</v>
      </c>
      <c r="Y1095" t="n">
        <v>0</v>
      </c>
      <c r="Z1095" t="n">
        <v>0</v>
      </c>
      <c r="AA1095" t="n">
        <v>1</v>
      </c>
      <c r="AB1095" t="n">
        <v>0</v>
      </c>
      <c r="AC1095" t="n">
        <v>0</v>
      </c>
      <c r="AD1095" t="n">
        <v>0</v>
      </c>
      <c r="AE1095" t="n">
        <v>0</v>
      </c>
      <c r="AF1095" t="n">
        <v>0</v>
      </c>
      <c r="AG1095" t="n">
        <v>0</v>
      </c>
      <c r="AH1095" t="n">
        <v>0</v>
      </c>
      <c r="AI1095" t="n">
        <v>0</v>
      </c>
      <c r="AJ1095" t="n">
        <v>0</v>
      </c>
      <c r="AK1095" t="n">
        <v>0</v>
      </c>
      <c r="AL1095" t="n">
        <v>0</v>
      </c>
      <c r="AM1095" t="n">
        <v>0</v>
      </c>
      <c r="AN1095" t="n">
        <v>0</v>
      </c>
      <c r="AO1095" t="n">
        <v>1</v>
      </c>
      <c r="AP1095" t="n">
        <v>0</v>
      </c>
      <c r="AQ1095" t="n">
        <v>0</v>
      </c>
      <c r="AR1095" t="n">
        <v>0</v>
      </c>
      <c r="AS1095" t="n">
        <v>0</v>
      </c>
      <c r="AT1095" t="n">
        <v>0</v>
      </c>
      <c r="AU1095" s="63" t="n">
        <v>41</v>
      </c>
      <c r="AV1095" s="64">
        <f>IFERROR(INDEX($B1095:$AT1095,1,'번호선택_참고표'!$C$55),0)+IFERROR(INDEX($B1095:$AT1095,1,'번호선택_참고표'!$D$55),0)+IFERROR(INDEX($B1095:$AT1095,1,'번호선택_참고표'!$E$55),0)+IFERROR(INDEX($B1095:$AT1095,1,'번호선택_참고표'!$F$55),0)+IFERROR(INDEX($B1095:$AT1095,1,'번호선택_참고표'!$G$55),0)+IFERROR(INDEX($B1095:$AT1095,1,'번호선택_참고표'!$H$55),0)</f>
        <v/>
      </c>
      <c r="AW1095" s="64">
        <f>IF(OR('번호선택_참고표'!$C$55=$AU1095,'번호선택_참고표'!$D$55=$AU1095,'번호선택_참고표'!$E$55=$AU1095,'번호선택_참고표'!$F$55=$AU1095,'번호선택_참고표'!$G$55=$AU1095,'번호선택_참고표'!$H$55=$AU1095),1,0)</f>
        <v/>
      </c>
      <c r="AX1095" s="64">
        <f>IF(AV1095=6,6,IF(AND(AV1095=5,AW1095=1),5,IF(AND(AV1095=5,AW1095=0),4,IF(AV1095=4,3,IF(AV1095=3,2,0)))))</f>
        <v/>
      </c>
      <c r="AY1095" s="64">
        <f>IF(AV1095=6,"1등",IF(AND(AV1095=5,AW1095=1),"2등",IF(AND(AV1095=5,AW1095=0),"3등",IF(AV1095=4,"4등",IF(AV1095=3,"5등","-")))))</f>
        <v/>
      </c>
      <c r="AZ1095" s="64">
        <f>AV1095*10000+AW1095*1000+ROW()</f>
        <v/>
      </c>
      <c r="BB1095" s="63" t="inlineStr">
        <is>
          <t>6 7 15 22 26 40</t>
        </is>
      </c>
    </row>
    <row r="1096">
      <c r="A1096" s="64" t="n">
        <v>1095</v>
      </c>
      <c r="B1096" t="n">
        <v>0</v>
      </c>
      <c r="C1096" t="n">
        <v>0</v>
      </c>
      <c r="D1096" t="n">
        <v>0</v>
      </c>
      <c r="E1096" t="n">
        <v>0</v>
      </c>
      <c r="F1096" t="n">
        <v>0</v>
      </c>
      <c r="G1096" t="n">
        <v>0</v>
      </c>
      <c r="H1096" t="n">
        <v>0</v>
      </c>
      <c r="I1096" t="n">
        <v>1</v>
      </c>
      <c r="J1096" t="n">
        <v>0</v>
      </c>
      <c r="K1096" t="n">
        <v>0</v>
      </c>
      <c r="L1096" t="n">
        <v>0</v>
      </c>
      <c r="M1096" t="n">
        <v>0</v>
      </c>
      <c r="N1096" t="n">
        <v>0</v>
      </c>
      <c r="O1096" t="n">
        <v>1</v>
      </c>
      <c r="P1096" t="n">
        <v>0</v>
      </c>
      <c r="Q1096" t="n">
        <v>0</v>
      </c>
      <c r="R1096" t="n">
        <v>0</v>
      </c>
      <c r="S1096" t="n">
        <v>0</v>
      </c>
      <c r="T1096" t="n">
        <v>0</v>
      </c>
      <c r="U1096" t="n">
        <v>0</v>
      </c>
      <c r="V1096" t="n">
        <v>0</v>
      </c>
      <c r="W1096" t="n">
        <v>0</v>
      </c>
      <c r="X1096" t="n">
        <v>0</v>
      </c>
      <c r="Y1096" t="n">
        <v>0</v>
      </c>
      <c r="Z1096" t="n">
        <v>0</v>
      </c>
      <c r="AA1096" t="n">
        <v>0</v>
      </c>
      <c r="AB1096" t="n">
        <v>0</v>
      </c>
      <c r="AC1096" t="n">
        <v>1</v>
      </c>
      <c r="AD1096" t="n">
        <v>1</v>
      </c>
      <c r="AE1096" t="n">
        <v>0</v>
      </c>
      <c r="AF1096" t="n">
        <v>0</v>
      </c>
      <c r="AG1096" t="n">
        <v>0</v>
      </c>
      <c r="AH1096" t="n">
        <v>0</v>
      </c>
      <c r="AI1096" t="n">
        <v>1</v>
      </c>
      <c r="AJ1096" t="n">
        <v>0</v>
      </c>
      <c r="AK1096" t="n">
        <v>0</v>
      </c>
      <c r="AL1096" t="n">
        <v>0</v>
      </c>
      <c r="AM1096" t="n">
        <v>0</v>
      </c>
      <c r="AN1096" t="n">
        <v>0</v>
      </c>
      <c r="AO1096" t="n">
        <v>1</v>
      </c>
      <c r="AP1096" t="n">
        <v>0</v>
      </c>
      <c r="AQ1096" t="n">
        <v>0</v>
      </c>
      <c r="AR1096" t="n">
        <v>0</v>
      </c>
      <c r="AS1096" t="n">
        <v>0</v>
      </c>
      <c r="AT1096" t="n">
        <v>0</v>
      </c>
      <c r="AU1096" s="63" t="n">
        <v>12</v>
      </c>
      <c r="AV1096" s="64">
        <f>IFERROR(INDEX($B1096:$AT1096,1,'번호선택_참고표'!$C$55),0)+IFERROR(INDEX($B1096:$AT1096,1,'번호선택_참고표'!$D$55),0)+IFERROR(INDEX($B1096:$AT1096,1,'번호선택_참고표'!$E$55),0)+IFERROR(INDEX($B1096:$AT1096,1,'번호선택_참고표'!$F$55),0)+IFERROR(INDEX($B1096:$AT1096,1,'번호선택_참고표'!$G$55),0)+IFERROR(INDEX($B1096:$AT1096,1,'번호선택_참고표'!$H$55),0)</f>
        <v/>
      </c>
      <c r="AW1096" s="64">
        <f>IF(OR('번호선택_참고표'!$C$55=$AU1096,'번호선택_참고표'!$D$55=$AU1096,'번호선택_참고표'!$E$55=$AU1096,'번호선택_참고표'!$F$55=$AU1096,'번호선택_참고표'!$G$55=$AU1096,'번호선택_참고표'!$H$55=$AU1096),1,0)</f>
        <v/>
      </c>
      <c r="AX1096" s="64">
        <f>IF(AV1096=6,6,IF(AND(AV1096=5,AW1096=1),5,IF(AND(AV1096=5,AW1096=0),4,IF(AV1096=4,3,IF(AV1096=3,2,0)))))</f>
        <v/>
      </c>
      <c r="AY1096" s="64">
        <f>IF(AV1096=6,"1등",IF(AND(AV1096=5,AW1096=1),"2등",IF(AND(AV1096=5,AW1096=0),"3등",IF(AV1096=4,"4등",IF(AV1096=3,"5등","-")))))</f>
        <v/>
      </c>
      <c r="AZ1096" s="64">
        <f>AV1096*10000+AW1096*1000+ROW()</f>
        <v/>
      </c>
      <c r="BB1096" s="63" t="inlineStr">
        <is>
          <t>8 14 28 29 34 40</t>
        </is>
      </c>
    </row>
    <row r="1097">
      <c r="A1097" s="64" t="n">
        <v>1096</v>
      </c>
      <c r="B1097" t="n">
        <v>1</v>
      </c>
      <c r="C1097" t="n">
        <v>0</v>
      </c>
      <c r="D1097" t="n">
        <v>0</v>
      </c>
      <c r="E1097" t="n">
        <v>0</v>
      </c>
      <c r="F1097" t="n">
        <v>0</v>
      </c>
      <c r="G1097" t="n">
        <v>0</v>
      </c>
      <c r="H1097" t="n">
        <v>0</v>
      </c>
      <c r="I1097" t="n">
        <v>0</v>
      </c>
      <c r="J1097" t="n">
        <v>0</v>
      </c>
      <c r="K1097" t="n">
        <v>0</v>
      </c>
      <c r="L1097" t="n">
        <v>0</v>
      </c>
      <c r="M1097" t="n">
        <v>1</v>
      </c>
      <c r="N1097" t="n">
        <v>0</v>
      </c>
      <c r="O1097" t="n">
        <v>0</v>
      </c>
      <c r="P1097" t="n">
        <v>0</v>
      </c>
      <c r="Q1097" t="n">
        <v>1</v>
      </c>
      <c r="R1097" t="n">
        <v>0</v>
      </c>
      <c r="S1097" t="n">
        <v>0</v>
      </c>
      <c r="T1097" t="n">
        <v>1</v>
      </c>
      <c r="U1097" t="n">
        <v>0</v>
      </c>
      <c r="V1097" t="n">
        <v>0</v>
      </c>
      <c r="W1097" t="n">
        <v>0</v>
      </c>
      <c r="X1097" t="n">
        <v>1</v>
      </c>
      <c r="Y1097" t="n">
        <v>0</v>
      </c>
      <c r="Z1097" t="n">
        <v>0</v>
      </c>
      <c r="AA1097" t="n">
        <v>0</v>
      </c>
      <c r="AB1097" t="n">
        <v>0</v>
      </c>
      <c r="AC1097" t="n">
        <v>0</v>
      </c>
      <c r="AD1097" t="n">
        <v>0</v>
      </c>
      <c r="AE1097" t="n">
        <v>0</v>
      </c>
      <c r="AF1097" t="n">
        <v>0</v>
      </c>
      <c r="AG1097" t="n">
        <v>0</v>
      </c>
      <c r="AH1097" t="n">
        <v>0</v>
      </c>
      <c r="AI1097" t="n">
        <v>0</v>
      </c>
      <c r="AJ1097" t="n">
        <v>0</v>
      </c>
      <c r="AK1097" t="n">
        <v>0</v>
      </c>
      <c r="AL1097" t="n">
        <v>0</v>
      </c>
      <c r="AM1097" t="n">
        <v>0</v>
      </c>
      <c r="AN1097" t="n">
        <v>0</v>
      </c>
      <c r="AO1097" t="n">
        <v>0</v>
      </c>
      <c r="AP1097" t="n">
        <v>0</v>
      </c>
      <c r="AQ1097" t="n">
        <v>0</v>
      </c>
      <c r="AR1097" t="n">
        <v>1</v>
      </c>
      <c r="AS1097" t="n">
        <v>0</v>
      </c>
      <c r="AT1097" t="n">
        <v>0</v>
      </c>
      <c r="AU1097" s="63" t="n">
        <v>34</v>
      </c>
      <c r="AV1097" s="64">
        <f>IFERROR(INDEX($B1097:$AT1097,1,'번호선택_참고표'!$C$55),0)+IFERROR(INDEX($B1097:$AT1097,1,'번호선택_참고표'!$D$55),0)+IFERROR(INDEX($B1097:$AT1097,1,'번호선택_참고표'!$E$55),0)+IFERROR(INDEX($B1097:$AT1097,1,'번호선택_참고표'!$F$55),0)+IFERROR(INDEX($B1097:$AT1097,1,'번호선택_참고표'!$G$55),0)+IFERROR(INDEX($B1097:$AT1097,1,'번호선택_참고표'!$H$55),0)</f>
        <v/>
      </c>
      <c r="AW1097" s="64">
        <f>IF(OR('번호선택_참고표'!$C$55=$AU1097,'번호선택_참고표'!$D$55=$AU1097,'번호선택_참고표'!$E$55=$AU1097,'번호선택_참고표'!$F$55=$AU1097,'번호선택_참고표'!$G$55=$AU1097,'번호선택_참고표'!$H$55=$AU1097),1,0)</f>
        <v/>
      </c>
      <c r="AX1097" s="64">
        <f>IF(AV1097=6,6,IF(AND(AV1097=5,AW1097=1),5,IF(AND(AV1097=5,AW1097=0),4,IF(AV1097=4,3,IF(AV1097=3,2,0)))))</f>
        <v/>
      </c>
      <c r="AY1097" s="64">
        <f>IF(AV1097=6,"1등",IF(AND(AV1097=5,AW1097=1),"2등",IF(AND(AV1097=5,AW1097=0),"3등",IF(AV1097=4,"4등",IF(AV1097=3,"5등","-")))))</f>
        <v/>
      </c>
      <c r="AZ1097" s="64">
        <f>AV1097*10000+AW1097*1000+ROW()</f>
        <v/>
      </c>
      <c r="BB1097" s="63" t="inlineStr">
        <is>
          <t>1 12 16 19 23 43</t>
        </is>
      </c>
    </row>
    <row r="1098">
      <c r="A1098" s="64" t="n">
        <v>1097</v>
      </c>
      <c r="B1098" t="n">
        <v>0</v>
      </c>
      <c r="C1098" t="n">
        <v>0</v>
      </c>
      <c r="D1098" t="n">
        <v>0</v>
      </c>
      <c r="E1098" t="n">
        <v>0</v>
      </c>
      <c r="F1098" t="n">
        <v>0</v>
      </c>
      <c r="G1098" t="n">
        <v>0</v>
      </c>
      <c r="H1098" t="n">
        <v>0</v>
      </c>
      <c r="I1098" t="n">
        <v>0</v>
      </c>
      <c r="J1098" t="n">
        <v>0</v>
      </c>
      <c r="K1098" t="n">
        <v>0</v>
      </c>
      <c r="L1098" t="n">
        <v>0</v>
      </c>
      <c r="M1098" t="n">
        <v>0</v>
      </c>
      <c r="N1098" t="n">
        <v>0</v>
      </c>
      <c r="O1098" t="n">
        <v>1</v>
      </c>
      <c r="P1098" t="n">
        <v>0</v>
      </c>
      <c r="Q1098" t="n">
        <v>0</v>
      </c>
      <c r="R1098" t="n">
        <v>0</v>
      </c>
      <c r="S1098" t="n">
        <v>0</v>
      </c>
      <c r="T1098" t="n">
        <v>0</v>
      </c>
      <c r="U1098" t="n">
        <v>0</v>
      </c>
      <c r="V1098" t="n">
        <v>0</v>
      </c>
      <c r="W1098" t="n">
        <v>0</v>
      </c>
      <c r="X1098" t="n">
        <v>0</v>
      </c>
      <c r="Y1098" t="n">
        <v>0</v>
      </c>
      <c r="Z1098" t="n">
        <v>0</v>
      </c>
      <c r="AA1098" t="n">
        <v>0</v>
      </c>
      <c r="AB1098" t="n">
        <v>0</v>
      </c>
      <c r="AC1098" t="n">
        <v>0</v>
      </c>
      <c r="AD1098" t="n">
        <v>0</v>
      </c>
      <c r="AE1098" t="n">
        <v>0</v>
      </c>
      <c r="AF1098" t="n">
        <v>0</v>
      </c>
      <c r="AG1098" t="n">
        <v>0</v>
      </c>
      <c r="AH1098" t="n">
        <v>1</v>
      </c>
      <c r="AI1098" t="n">
        <v>1</v>
      </c>
      <c r="AJ1098" t="n">
        <v>1</v>
      </c>
      <c r="AK1098" t="n">
        <v>0</v>
      </c>
      <c r="AL1098" t="n">
        <v>1</v>
      </c>
      <c r="AM1098" t="n">
        <v>0</v>
      </c>
      <c r="AN1098" t="n">
        <v>0</v>
      </c>
      <c r="AO1098" t="n">
        <v>1</v>
      </c>
      <c r="AP1098" t="n">
        <v>0</v>
      </c>
      <c r="AQ1098" t="n">
        <v>0</v>
      </c>
      <c r="AR1098" t="n">
        <v>0</v>
      </c>
      <c r="AS1098" t="n">
        <v>0</v>
      </c>
      <c r="AT1098" t="n">
        <v>0</v>
      </c>
      <c r="AU1098" s="63" t="n">
        <v>4</v>
      </c>
      <c r="AV1098" s="64">
        <f>IFERROR(INDEX($B1098:$AT1098,1,'번호선택_참고표'!$C$55),0)+IFERROR(INDEX($B1098:$AT1098,1,'번호선택_참고표'!$D$55),0)+IFERROR(INDEX($B1098:$AT1098,1,'번호선택_참고표'!$E$55),0)+IFERROR(INDEX($B1098:$AT1098,1,'번호선택_참고표'!$F$55),0)+IFERROR(INDEX($B1098:$AT1098,1,'번호선택_참고표'!$G$55),0)+IFERROR(INDEX($B1098:$AT1098,1,'번호선택_참고표'!$H$55),0)</f>
        <v/>
      </c>
      <c r="AW1098" s="64">
        <f>IF(OR('번호선택_참고표'!$C$55=$AU1098,'번호선택_참고표'!$D$55=$AU1098,'번호선택_참고표'!$E$55=$AU1098,'번호선택_참고표'!$F$55=$AU1098,'번호선택_참고표'!$G$55=$AU1098,'번호선택_참고표'!$H$55=$AU1098),1,0)</f>
        <v/>
      </c>
      <c r="AX1098" s="64">
        <f>IF(AV1098=6,6,IF(AND(AV1098=5,AW1098=1),5,IF(AND(AV1098=5,AW1098=0),4,IF(AV1098=4,3,IF(AV1098=3,2,0)))))</f>
        <v/>
      </c>
      <c r="AY1098" s="64">
        <f>IF(AV1098=6,"1등",IF(AND(AV1098=5,AW1098=1),"2등",IF(AND(AV1098=5,AW1098=0),"3등",IF(AV1098=4,"4등",IF(AV1098=3,"5등","-")))))</f>
        <v/>
      </c>
      <c r="AZ1098" s="64">
        <f>AV1098*10000+AW1098*1000+ROW()</f>
        <v/>
      </c>
      <c r="BB1098" s="63" t="inlineStr">
        <is>
          <t>14 33 34 35 37 40</t>
        </is>
      </c>
    </row>
    <row r="1099">
      <c r="A1099" s="64" t="n">
        <v>1098</v>
      </c>
      <c r="B1099" t="n">
        <v>0</v>
      </c>
      <c r="C1099" t="n">
        <v>0</v>
      </c>
      <c r="D1099" t="n">
        <v>0</v>
      </c>
      <c r="E1099" t="n">
        <v>0</v>
      </c>
      <c r="F1099" t="n">
        <v>0</v>
      </c>
      <c r="G1099" t="n">
        <v>0</v>
      </c>
      <c r="H1099" t="n">
        <v>0</v>
      </c>
      <c r="I1099" t="n">
        <v>0</v>
      </c>
      <c r="J1099" t="n">
        <v>0</v>
      </c>
      <c r="K1099" t="n">
        <v>0</v>
      </c>
      <c r="L1099" t="n">
        <v>0</v>
      </c>
      <c r="M1099" t="n">
        <v>1</v>
      </c>
      <c r="N1099" t="n">
        <v>0</v>
      </c>
      <c r="O1099" t="n">
        <v>0</v>
      </c>
      <c r="P1099" t="n">
        <v>0</v>
      </c>
      <c r="Q1099" t="n">
        <v>1</v>
      </c>
      <c r="R1099" t="n">
        <v>0</v>
      </c>
      <c r="S1099" t="n">
        <v>0</v>
      </c>
      <c r="T1099" t="n">
        <v>0</v>
      </c>
      <c r="U1099" t="n">
        <v>0</v>
      </c>
      <c r="V1099" t="n">
        <v>1</v>
      </c>
      <c r="W1099" t="n">
        <v>0</v>
      </c>
      <c r="X1099" t="n">
        <v>0</v>
      </c>
      <c r="Y1099" t="n">
        <v>1</v>
      </c>
      <c r="Z1099" t="n">
        <v>0</v>
      </c>
      <c r="AA1099" t="n">
        <v>0</v>
      </c>
      <c r="AB1099" t="n">
        <v>0</v>
      </c>
      <c r="AC1099" t="n">
        <v>0</v>
      </c>
      <c r="AD1099" t="n">
        <v>0</v>
      </c>
      <c r="AE1099" t="n">
        <v>0</v>
      </c>
      <c r="AF1099" t="n">
        <v>0</v>
      </c>
      <c r="AG1099" t="n">
        <v>0</v>
      </c>
      <c r="AH1099" t="n">
        <v>0</v>
      </c>
      <c r="AI1099" t="n">
        <v>0</v>
      </c>
      <c r="AJ1099" t="n">
        <v>0</v>
      </c>
      <c r="AK1099" t="n">
        <v>0</v>
      </c>
      <c r="AL1099" t="n">
        <v>0</v>
      </c>
      <c r="AM1099" t="n">
        <v>0</v>
      </c>
      <c r="AN1099" t="n">
        <v>0</v>
      </c>
      <c r="AO1099" t="n">
        <v>0</v>
      </c>
      <c r="AP1099" t="n">
        <v>1</v>
      </c>
      <c r="AQ1099" t="n">
        <v>0</v>
      </c>
      <c r="AR1099" t="n">
        <v>1</v>
      </c>
      <c r="AS1099" t="n">
        <v>0</v>
      </c>
      <c r="AT1099" t="n">
        <v>0</v>
      </c>
      <c r="AU1099" s="63" t="n">
        <v>15</v>
      </c>
      <c r="AV1099" s="64">
        <f>IFERROR(INDEX($B1099:$AT1099,1,'번호선택_참고표'!$C$55),0)+IFERROR(INDEX($B1099:$AT1099,1,'번호선택_참고표'!$D$55),0)+IFERROR(INDEX($B1099:$AT1099,1,'번호선택_참고표'!$E$55),0)+IFERROR(INDEX($B1099:$AT1099,1,'번호선택_참고표'!$F$55),0)+IFERROR(INDEX($B1099:$AT1099,1,'번호선택_참고표'!$G$55),0)+IFERROR(INDEX($B1099:$AT1099,1,'번호선택_참고표'!$H$55),0)</f>
        <v/>
      </c>
      <c r="AW1099" s="64">
        <f>IF(OR('번호선택_참고표'!$C$55=$AU1099,'번호선택_참고표'!$D$55=$AU1099,'번호선택_참고표'!$E$55=$AU1099,'번호선택_참고표'!$F$55=$AU1099,'번호선택_참고표'!$G$55=$AU1099,'번호선택_참고표'!$H$55=$AU1099),1,0)</f>
        <v/>
      </c>
      <c r="AX1099" s="64">
        <f>IF(AV1099=6,6,IF(AND(AV1099=5,AW1099=1),5,IF(AND(AV1099=5,AW1099=0),4,IF(AV1099=4,3,IF(AV1099=3,2,0)))))</f>
        <v/>
      </c>
      <c r="AY1099" s="64">
        <f>IF(AV1099=6,"1등",IF(AND(AV1099=5,AW1099=1),"2등",IF(AND(AV1099=5,AW1099=0),"3등",IF(AV1099=4,"4등",IF(AV1099=3,"5등","-")))))</f>
        <v/>
      </c>
      <c r="AZ1099" s="64">
        <f>AV1099*10000+AW1099*1000+ROW()</f>
        <v/>
      </c>
      <c r="BB1099" s="63" t="inlineStr">
        <is>
          <t>12 16 21 24 41 43</t>
        </is>
      </c>
    </row>
    <row r="1100">
      <c r="A1100" s="64" t="n">
        <v>1099</v>
      </c>
      <c r="B1100" t="n">
        <v>0</v>
      </c>
      <c r="C1100" t="n">
        <v>0</v>
      </c>
      <c r="D1100" t="n">
        <v>1</v>
      </c>
      <c r="E1100" t="n">
        <v>0</v>
      </c>
      <c r="F1100" t="n">
        <v>0</v>
      </c>
      <c r="G1100" t="n">
        <v>0</v>
      </c>
      <c r="H1100" t="n">
        <v>0</v>
      </c>
      <c r="I1100" t="n">
        <v>0</v>
      </c>
      <c r="J1100" t="n">
        <v>0</v>
      </c>
      <c r="K1100" t="n">
        <v>0</v>
      </c>
      <c r="L1100" t="n">
        <v>0</v>
      </c>
      <c r="M1100" t="n">
        <v>0</v>
      </c>
      <c r="N1100" t="n">
        <v>0</v>
      </c>
      <c r="O1100" t="n">
        <v>0</v>
      </c>
      <c r="P1100" t="n">
        <v>0</v>
      </c>
      <c r="Q1100" t="n">
        <v>0</v>
      </c>
      <c r="R1100" t="n">
        <v>0</v>
      </c>
      <c r="S1100" t="n">
        <v>0</v>
      </c>
      <c r="T1100" t="n">
        <v>0</v>
      </c>
      <c r="U1100" t="n">
        <v>1</v>
      </c>
      <c r="V1100" t="n">
        <v>0</v>
      </c>
      <c r="W1100" t="n">
        <v>0</v>
      </c>
      <c r="X1100" t="n">
        <v>0</v>
      </c>
      <c r="Y1100" t="n">
        <v>0</v>
      </c>
      <c r="Z1100" t="n">
        <v>0</v>
      </c>
      <c r="AA1100" t="n">
        <v>0</v>
      </c>
      <c r="AB1100" t="n">
        <v>0</v>
      </c>
      <c r="AC1100" t="n">
        <v>1</v>
      </c>
      <c r="AD1100" t="n">
        <v>0</v>
      </c>
      <c r="AE1100" t="n">
        <v>0</v>
      </c>
      <c r="AF1100" t="n">
        <v>0</v>
      </c>
      <c r="AG1100" t="n">
        <v>0</v>
      </c>
      <c r="AH1100" t="n">
        <v>0</v>
      </c>
      <c r="AI1100" t="n">
        <v>0</v>
      </c>
      <c r="AJ1100" t="n">
        <v>0</v>
      </c>
      <c r="AK1100" t="n">
        <v>0</v>
      </c>
      <c r="AL1100" t="n">
        <v>0</v>
      </c>
      <c r="AM1100" t="n">
        <v>1</v>
      </c>
      <c r="AN1100" t="n">
        <v>0</v>
      </c>
      <c r="AO1100" t="n">
        <v>1</v>
      </c>
      <c r="AP1100" t="n">
        <v>0</v>
      </c>
      <c r="AQ1100" t="n">
        <v>0</v>
      </c>
      <c r="AR1100" t="n">
        <v>1</v>
      </c>
      <c r="AS1100" t="n">
        <v>0</v>
      </c>
      <c r="AT1100" t="n">
        <v>0</v>
      </c>
      <c r="AU1100" s="63" t="n">
        <v>4</v>
      </c>
      <c r="AV1100" s="64">
        <f>IFERROR(INDEX($B1100:$AT1100,1,'번호선택_참고표'!$C$55),0)+IFERROR(INDEX($B1100:$AT1100,1,'번호선택_참고표'!$D$55),0)+IFERROR(INDEX($B1100:$AT1100,1,'번호선택_참고표'!$E$55),0)+IFERROR(INDEX($B1100:$AT1100,1,'번호선택_참고표'!$F$55),0)+IFERROR(INDEX($B1100:$AT1100,1,'번호선택_참고표'!$G$55),0)+IFERROR(INDEX($B1100:$AT1100,1,'번호선택_참고표'!$H$55),0)</f>
        <v/>
      </c>
      <c r="AW1100" s="64">
        <f>IF(OR('번호선택_참고표'!$C$55=$AU1100,'번호선택_참고표'!$D$55=$AU1100,'번호선택_참고표'!$E$55=$AU1100,'번호선택_참고표'!$F$55=$AU1100,'번호선택_참고표'!$G$55=$AU1100,'번호선택_참고표'!$H$55=$AU1100),1,0)</f>
        <v/>
      </c>
      <c r="AX1100" s="64">
        <f>IF(AV1100=6,6,IF(AND(AV1100=5,AW1100=1),5,IF(AND(AV1100=5,AW1100=0),4,IF(AV1100=4,3,IF(AV1100=3,2,0)))))</f>
        <v/>
      </c>
      <c r="AY1100" s="64">
        <f>IF(AV1100=6,"1등",IF(AND(AV1100=5,AW1100=1),"2등",IF(AND(AV1100=5,AW1100=0),"3등",IF(AV1100=4,"4등",IF(AV1100=3,"5등","-")))))</f>
        <v/>
      </c>
      <c r="AZ1100" s="64">
        <f>AV1100*10000+AW1100*1000+ROW()</f>
        <v/>
      </c>
      <c r="BB1100" s="63" t="inlineStr">
        <is>
          <t>3 20 28 38 40 43</t>
        </is>
      </c>
    </row>
    <row r="1101">
      <c r="A1101" s="64" t="n">
        <v>1100</v>
      </c>
      <c r="B1101" t="n">
        <v>0</v>
      </c>
      <c r="C1101" t="n">
        <v>0</v>
      </c>
      <c r="D1101" t="n">
        <v>0</v>
      </c>
      <c r="E1101" t="n">
        <v>0</v>
      </c>
      <c r="F1101" t="n">
        <v>0</v>
      </c>
      <c r="G1101" t="n">
        <v>0</v>
      </c>
      <c r="H1101" t="n">
        <v>0</v>
      </c>
      <c r="I1101" t="n">
        <v>0</v>
      </c>
      <c r="J1101" t="n">
        <v>0</v>
      </c>
      <c r="K1101" t="n">
        <v>0</v>
      </c>
      <c r="L1101" t="n">
        <v>0</v>
      </c>
      <c r="M1101" t="n">
        <v>0</v>
      </c>
      <c r="N1101" t="n">
        <v>0</v>
      </c>
      <c r="O1101" t="n">
        <v>0</v>
      </c>
      <c r="P1101" t="n">
        <v>0</v>
      </c>
      <c r="Q1101" t="n">
        <v>0</v>
      </c>
      <c r="R1101" t="n">
        <v>1</v>
      </c>
      <c r="S1101" t="n">
        <v>0</v>
      </c>
      <c r="T1101" t="n">
        <v>0</v>
      </c>
      <c r="U1101" t="n">
        <v>0</v>
      </c>
      <c r="V1101" t="n">
        <v>0</v>
      </c>
      <c r="W1101" t="n">
        <v>0</v>
      </c>
      <c r="X1101" t="n">
        <v>0</v>
      </c>
      <c r="Y1101" t="n">
        <v>0</v>
      </c>
      <c r="Z1101" t="n">
        <v>0</v>
      </c>
      <c r="AA1101" t="n">
        <v>1</v>
      </c>
      <c r="AB1101" t="n">
        <v>0</v>
      </c>
      <c r="AC1101" t="n">
        <v>0</v>
      </c>
      <c r="AD1101" t="n">
        <v>1</v>
      </c>
      <c r="AE1101" t="n">
        <v>1</v>
      </c>
      <c r="AF1101" t="n">
        <v>1</v>
      </c>
      <c r="AG1101" t="n">
        <v>0</v>
      </c>
      <c r="AH1101" t="n">
        <v>0</v>
      </c>
      <c r="AI1101" t="n">
        <v>0</v>
      </c>
      <c r="AJ1101" t="n">
        <v>0</v>
      </c>
      <c r="AK1101" t="n">
        <v>0</v>
      </c>
      <c r="AL1101" t="n">
        <v>0</v>
      </c>
      <c r="AM1101" t="n">
        <v>0</v>
      </c>
      <c r="AN1101" t="n">
        <v>0</v>
      </c>
      <c r="AO1101" t="n">
        <v>0</v>
      </c>
      <c r="AP1101" t="n">
        <v>0</v>
      </c>
      <c r="AQ1101" t="n">
        <v>0</v>
      </c>
      <c r="AR1101" t="n">
        <v>1</v>
      </c>
      <c r="AS1101" t="n">
        <v>0</v>
      </c>
      <c r="AT1101" t="n">
        <v>0</v>
      </c>
      <c r="AU1101" s="63" t="n">
        <v>12</v>
      </c>
      <c r="AV1101" s="64">
        <f>IFERROR(INDEX($B1101:$AT1101,1,'번호선택_참고표'!$C$55),0)+IFERROR(INDEX($B1101:$AT1101,1,'번호선택_참고표'!$D$55),0)+IFERROR(INDEX($B1101:$AT1101,1,'번호선택_참고표'!$E$55),0)+IFERROR(INDEX($B1101:$AT1101,1,'번호선택_참고표'!$F$55),0)+IFERROR(INDEX($B1101:$AT1101,1,'번호선택_참고표'!$G$55),0)+IFERROR(INDEX($B1101:$AT1101,1,'번호선택_참고표'!$H$55),0)</f>
        <v/>
      </c>
      <c r="AW1101" s="64">
        <f>IF(OR('번호선택_참고표'!$C$55=$AU1101,'번호선택_참고표'!$D$55=$AU1101,'번호선택_참고표'!$E$55=$AU1101,'번호선택_참고표'!$F$55=$AU1101,'번호선택_참고표'!$G$55=$AU1101,'번호선택_참고표'!$H$55=$AU1101),1,0)</f>
        <v/>
      </c>
      <c r="AX1101" s="64">
        <f>IF(AV1101=6,6,IF(AND(AV1101=5,AW1101=1),5,IF(AND(AV1101=5,AW1101=0),4,IF(AV1101=4,3,IF(AV1101=3,2,0)))))</f>
        <v/>
      </c>
      <c r="AY1101" s="64">
        <f>IF(AV1101=6,"1등",IF(AND(AV1101=5,AW1101=1),"2등",IF(AND(AV1101=5,AW1101=0),"3등",IF(AV1101=4,"4등",IF(AV1101=3,"5등","-")))))</f>
        <v/>
      </c>
      <c r="AZ1101" s="64">
        <f>AV1101*10000+AW1101*1000+ROW()</f>
        <v/>
      </c>
      <c r="BB1101" s="63" t="inlineStr">
        <is>
          <t>17 26 29 30 31 43</t>
        </is>
      </c>
    </row>
    <row r="1102">
      <c r="A1102" s="64" t="n">
        <v>1101</v>
      </c>
      <c r="B1102" t="n">
        <v>0</v>
      </c>
      <c r="C1102" t="n">
        <v>0</v>
      </c>
      <c r="D1102" t="n">
        <v>0</v>
      </c>
      <c r="E1102" t="n">
        <v>0</v>
      </c>
      <c r="F1102" t="n">
        <v>0</v>
      </c>
      <c r="G1102" t="n">
        <v>1</v>
      </c>
      <c r="H1102" t="n">
        <v>1</v>
      </c>
      <c r="I1102" t="n">
        <v>0</v>
      </c>
      <c r="J1102" t="n">
        <v>0</v>
      </c>
      <c r="K1102" t="n">
        <v>0</v>
      </c>
      <c r="L1102" t="n">
        <v>0</v>
      </c>
      <c r="M1102" t="n">
        <v>0</v>
      </c>
      <c r="N1102" t="n">
        <v>1</v>
      </c>
      <c r="O1102" t="n">
        <v>0</v>
      </c>
      <c r="P1102" t="n">
        <v>0</v>
      </c>
      <c r="Q1102" t="n">
        <v>0</v>
      </c>
      <c r="R1102" t="n">
        <v>0</v>
      </c>
      <c r="S1102" t="n">
        <v>0</v>
      </c>
      <c r="T1102" t="n">
        <v>0</v>
      </c>
      <c r="U1102" t="n">
        <v>0</v>
      </c>
      <c r="V1102" t="n">
        <v>0</v>
      </c>
      <c r="W1102" t="n">
        <v>0</v>
      </c>
      <c r="X1102" t="n">
        <v>0</v>
      </c>
      <c r="Y1102" t="n">
        <v>0</v>
      </c>
      <c r="Z1102" t="n">
        <v>0</v>
      </c>
      <c r="AA1102" t="n">
        <v>0</v>
      </c>
      <c r="AB1102" t="n">
        <v>0</v>
      </c>
      <c r="AC1102" t="n">
        <v>1</v>
      </c>
      <c r="AD1102" t="n">
        <v>0</v>
      </c>
      <c r="AE1102" t="n">
        <v>0</v>
      </c>
      <c r="AF1102" t="n">
        <v>0</v>
      </c>
      <c r="AG1102" t="n">
        <v>0</v>
      </c>
      <c r="AH1102" t="n">
        <v>0</v>
      </c>
      <c r="AI1102" t="n">
        <v>0</v>
      </c>
      <c r="AJ1102" t="n">
        <v>0</v>
      </c>
      <c r="AK1102" t="n">
        <v>1</v>
      </c>
      <c r="AL1102" t="n">
        <v>0</v>
      </c>
      <c r="AM1102" t="n">
        <v>0</v>
      </c>
      <c r="AN1102" t="n">
        <v>0</v>
      </c>
      <c r="AO1102" t="n">
        <v>0</v>
      </c>
      <c r="AP1102" t="n">
        <v>0</v>
      </c>
      <c r="AQ1102" t="n">
        <v>1</v>
      </c>
      <c r="AR1102" t="n">
        <v>0</v>
      </c>
      <c r="AS1102" t="n">
        <v>0</v>
      </c>
      <c r="AT1102" t="n">
        <v>0</v>
      </c>
      <c r="AU1102" s="63" t="n">
        <v>41</v>
      </c>
      <c r="AV1102" s="64">
        <f>IFERROR(INDEX($B1102:$AT1102,1,'번호선택_참고표'!$C$55),0)+IFERROR(INDEX($B1102:$AT1102,1,'번호선택_참고표'!$D$55),0)+IFERROR(INDEX($B1102:$AT1102,1,'번호선택_참고표'!$E$55),0)+IFERROR(INDEX($B1102:$AT1102,1,'번호선택_참고표'!$F$55),0)+IFERROR(INDEX($B1102:$AT1102,1,'번호선택_참고표'!$G$55),0)+IFERROR(INDEX($B1102:$AT1102,1,'번호선택_참고표'!$H$55),0)</f>
        <v/>
      </c>
      <c r="AW1102" s="64">
        <f>IF(OR('번호선택_참고표'!$C$55=$AU1102,'번호선택_참고표'!$D$55=$AU1102,'번호선택_참고표'!$E$55=$AU1102,'번호선택_참고표'!$F$55=$AU1102,'번호선택_참고표'!$G$55=$AU1102,'번호선택_참고표'!$H$55=$AU1102),1,0)</f>
        <v/>
      </c>
      <c r="AX1102" s="64">
        <f>IF(AV1102=6,6,IF(AND(AV1102=5,AW1102=1),5,IF(AND(AV1102=5,AW1102=0),4,IF(AV1102=4,3,IF(AV1102=3,2,0)))))</f>
        <v/>
      </c>
      <c r="AY1102" s="64">
        <f>IF(AV1102=6,"1등",IF(AND(AV1102=5,AW1102=1),"2등",IF(AND(AV1102=5,AW1102=0),"3등",IF(AV1102=4,"4등",IF(AV1102=3,"5등","-")))))</f>
        <v/>
      </c>
      <c r="AZ1102" s="64">
        <f>AV1102*10000+AW1102*1000+ROW()</f>
        <v/>
      </c>
      <c r="BB1102" s="63" t="inlineStr">
        <is>
          <t>6 7 13 28 36 42</t>
        </is>
      </c>
    </row>
    <row r="1103">
      <c r="A1103" s="64" t="n">
        <v>1102</v>
      </c>
      <c r="B1103" t="n">
        <v>0</v>
      </c>
      <c r="C1103" t="n">
        <v>0</v>
      </c>
      <c r="D1103" t="n">
        <v>0</v>
      </c>
      <c r="E1103" t="n">
        <v>0</v>
      </c>
      <c r="F1103" t="n">
        <v>0</v>
      </c>
      <c r="G1103" t="n">
        <v>0</v>
      </c>
      <c r="H1103" t="n">
        <v>0</v>
      </c>
      <c r="I1103" t="n">
        <v>0</v>
      </c>
      <c r="J1103" t="n">
        <v>0</v>
      </c>
      <c r="K1103" t="n">
        <v>0</v>
      </c>
      <c r="L1103" t="n">
        <v>0</v>
      </c>
      <c r="M1103" t="n">
        <v>0</v>
      </c>
      <c r="N1103" t="n">
        <v>1</v>
      </c>
      <c r="O1103" t="n">
        <v>1</v>
      </c>
      <c r="P1103" t="n">
        <v>0</v>
      </c>
      <c r="Q1103" t="n">
        <v>0</v>
      </c>
      <c r="R1103" t="n">
        <v>0</v>
      </c>
      <c r="S1103" t="n">
        <v>0</v>
      </c>
      <c r="T1103" t="n">
        <v>0</v>
      </c>
      <c r="U1103" t="n">
        <v>0</v>
      </c>
      <c r="V1103" t="n">
        <v>0</v>
      </c>
      <c r="W1103" t="n">
        <v>1</v>
      </c>
      <c r="X1103" t="n">
        <v>0</v>
      </c>
      <c r="Y1103" t="n">
        <v>0</v>
      </c>
      <c r="Z1103" t="n">
        <v>0</v>
      </c>
      <c r="AA1103" t="n">
        <v>1</v>
      </c>
      <c r="AB1103" t="n">
        <v>0</v>
      </c>
      <c r="AC1103" t="n">
        <v>0</v>
      </c>
      <c r="AD1103" t="n">
        <v>0</v>
      </c>
      <c r="AE1103" t="n">
        <v>0</v>
      </c>
      <c r="AF1103" t="n">
        <v>0</v>
      </c>
      <c r="AG1103" t="n">
        <v>0</v>
      </c>
      <c r="AH1103" t="n">
        <v>0</v>
      </c>
      <c r="AI1103" t="n">
        <v>0</v>
      </c>
      <c r="AJ1103" t="n">
        <v>0</v>
      </c>
      <c r="AK1103" t="n">
        <v>0</v>
      </c>
      <c r="AL1103" t="n">
        <v>1</v>
      </c>
      <c r="AM1103" t="n">
        <v>1</v>
      </c>
      <c r="AN1103" t="n">
        <v>0</v>
      </c>
      <c r="AO1103" t="n">
        <v>0</v>
      </c>
      <c r="AP1103" t="n">
        <v>0</v>
      </c>
      <c r="AQ1103" t="n">
        <v>0</v>
      </c>
      <c r="AR1103" t="n">
        <v>0</v>
      </c>
      <c r="AS1103" t="n">
        <v>0</v>
      </c>
      <c r="AT1103" t="n">
        <v>0</v>
      </c>
      <c r="AU1103" s="63" t="n">
        <v>20</v>
      </c>
      <c r="AV1103" s="64">
        <f>IFERROR(INDEX($B1103:$AT1103,1,'번호선택_참고표'!$C$55),0)+IFERROR(INDEX($B1103:$AT1103,1,'번호선택_참고표'!$D$55),0)+IFERROR(INDEX($B1103:$AT1103,1,'번호선택_참고표'!$E$55),0)+IFERROR(INDEX($B1103:$AT1103,1,'번호선택_참고표'!$F$55),0)+IFERROR(INDEX($B1103:$AT1103,1,'번호선택_참고표'!$G$55),0)+IFERROR(INDEX($B1103:$AT1103,1,'번호선택_참고표'!$H$55),0)</f>
        <v/>
      </c>
      <c r="AW1103" s="64">
        <f>IF(OR('번호선택_참고표'!$C$55=$AU1103,'번호선택_참고표'!$D$55=$AU1103,'번호선택_참고표'!$E$55=$AU1103,'번호선택_참고표'!$F$55=$AU1103,'번호선택_참고표'!$G$55=$AU1103,'번호선택_참고표'!$H$55=$AU1103),1,0)</f>
        <v/>
      </c>
      <c r="AX1103" s="64">
        <f>IF(AV1103=6,6,IF(AND(AV1103=5,AW1103=1),5,IF(AND(AV1103=5,AW1103=0),4,IF(AV1103=4,3,IF(AV1103=3,2,0)))))</f>
        <v/>
      </c>
      <c r="AY1103" s="64">
        <f>IF(AV1103=6,"1등",IF(AND(AV1103=5,AW1103=1),"2등",IF(AND(AV1103=5,AW1103=0),"3등",IF(AV1103=4,"4등",IF(AV1103=3,"5등","-")))))</f>
        <v/>
      </c>
      <c r="AZ1103" s="64">
        <f>AV1103*10000+AW1103*1000+ROW()</f>
        <v/>
      </c>
      <c r="BB1103" s="63" t="inlineStr">
        <is>
          <t>13 14 22 26 37 38</t>
        </is>
      </c>
    </row>
    <row r="1104">
      <c r="A1104" s="64" t="n">
        <v>1103</v>
      </c>
      <c r="B1104" t="n">
        <v>0</v>
      </c>
      <c r="C1104" t="n">
        <v>0</v>
      </c>
      <c r="D1104" t="n">
        <v>0</v>
      </c>
      <c r="E1104" t="n">
        <v>0</v>
      </c>
      <c r="F1104" t="n">
        <v>0</v>
      </c>
      <c r="G1104" t="n">
        <v>0</v>
      </c>
      <c r="H1104" t="n">
        <v>0</v>
      </c>
      <c r="I1104" t="n">
        <v>0</v>
      </c>
      <c r="J1104" t="n">
        <v>0</v>
      </c>
      <c r="K1104" t="n">
        <v>1</v>
      </c>
      <c r="L1104" t="n">
        <v>0</v>
      </c>
      <c r="M1104" t="n">
        <v>1</v>
      </c>
      <c r="N1104" t="n">
        <v>0</v>
      </c>
      <c r="O1104" t="n">
        <v>0</v>
      </c>
      <c r="P1104" t="n">
        <v>0</v>
      </c>
      <c r="Q1104" t="n">
        <v>0</v>
      </c>
      <c r="R1104" t="n">
        <v>0</v>
      </c>
      <c r="S1104" t="n">
        <v>0</v>
      </c>
      <c r="T1104" t="n">
        <v>0</v>
      </c>
      <c r="U1104" t="n">
        <v>0</v>
      </c>
      <c r="V1104" t="n">
        <v>0</v>
      </c>
      <c r="W1104" t="n">
        <v>0</v>
      </c>
      <c r="X1104" t="n">
        <v>0</v>
      </c>
      <c r="Y1104" t="n">
        <v>0</v>
      </c>
      <c r="Z1104" t="n">
        <v>0</v>
      </c>
      <c r="AA1104" t="n">
        <v>0</v>
      </c>
      <c r="AB1104" t="n">
        <v>0</v>
      </c>
      <c r="AC1104" t="n">
        <v>0</v>
      </c>
      <c r="AD1104" t="n">
        <v>1</v>
      </c>
      <c r="AE1104" t="n">
        <v>0</v>
      </c>
      <c r="AF1104" t="n">
        <v>1</v>
      </c>
      <c r="AG1104" t="n">
        <v>0</v>
      </c>
      <c r="AH1104" t="n">
        <v>0</v>
      </c>
      <c r="AI1104" t="n">
        <v>0</v>
      </c>
      <c r="AJ1104" t="n">
        <v>0</v>
      </c>
      <c r="AK1104" t="n">
        <v>0</v>
      </c>
      <c r="AL1104" t="n">
        <v>0</v>
      </c>
      <c r="AM1104" t="n">
        <v>0</v>
      </c>
      <c r="AN1104" t="n">
        <v>0</v>
      </c>
      <c r="AO1104" t="n">
        <v>1</v>
      </c>
      <c r="AP1104" t="n">
        <v>0</v>
      </c>
      <c r="AQ1104" t="n">
        <v>0</v>
      </c>
      <c r="AR1104" t="n">
        <v>0</v>
      </c>
      <c r="AS1104" t="n">
        <v>1</v>
      </c>
      <c r="AT1104" t="n">
        <v>0</v>
      </c>
      <c r="AU1104" s="63" t="n">
        <v>2</v>
      </c>
      <c r="AV1104" s="64">
        <f>IFERROR(INDEX($B1104:$AT1104,1,'번호선택_참고표'!$C$55),0)+IFERROR(INDEX($B1104:$AT1104,1,'번호선택_참고표'!$D$55),0)+IFERROR(INDEX($B1104:$AT1104,1,'번호선택_참고표'!$E$55),0)+IFERROR(INDEX($B1104:$AT1104,1,'번호선택_참고표'!$F$55),0)+IFERROR(INDEX($B1104:$AT1104,1,'번호선택_참고표'!$G$55),0)+IFERROR(INDEX($B1104:$AT1104,1,'번호선택_참고표'!$H$55),0)</f>
        <v/>
      </c>
      <c r="AW1104" s="64">
        <f>IF(OR('번호선택_참고표'!$C$55=$AU1104,'번호선택_참고표'!$D$55=$AU1104,'번호선택_참고표'!$E$55=$AU1104,'번호선택_참고표'!$F$55=$AU1104,'번호선택_참고표'!$G$55=$AU1104,'번호선택_참고표'!$H$55=$AU1104),1,0)</f>
        <v/>
      </c>
      <c r="AX1104" s="64">
        <f>IF(AV1104=6,6,IF(AND(AV1104=5,AW1104=1),5,IF(AND(AV1104=5,AW1104=0),4,IF(AV1104=4,3,IF(AV1104=3,2,0)))))</f>
        <v/>
      </c>
      <c r="AY1104" s="64">
        <f>IF(AV1104=6,"1등",IF(AND(AV1104=5,AW1104=1),"2등",IF(AND(AV1104=5,AW1104=0),"3등",IF(AV1104=4,"4등",IF(AV1104=3,"5등","-")))))</f>
        <v/>
      </c>
      <c r="AZ1104" s="64">
        <f>AV1104*10000+AW1104*1000+ROW()</f>
        <v/>
      </c>
      <c r="BB1104" s="63" t="inlineStr">
        <is>
          <t>10 12 29 31 40 44</t>
        </is>
      </c>
    </row>
    <row r="1105">
      <c r="A1105" s="64" t="n">
        <v>1104</v>
      </c>
      <c r="B1105" t="n">
        <v>1</v>
      </c>
      <c r="C1105" t="n">
        <v>0</v>
      </c>
      <c r="D1105" t="n">
        <v>0</v>
      </c>
      <c r="E1105" t="n">
        <v>0</v>
      </c>
      <c r="F1105" t="n">
        <v>0</v>
      </c>
      <c r="G1105" t="n">
        <v>0</v>
      </c>
      <c r="H1105" t="n">
        <v>1</v>
      </c>
      <c r="I1105" t="n">
        <v>0</v>
      </c>
      <c r="J1105" t="n">
        <v>0</v>
      </c>
      <c r="K1105" t="n">
        <v>0</v>
      </c>
      <c r="L1105" t="n">
        <v>0</v>
      </c>
      <c r="M1105" t="n">
        <v>0</v>
      </c>
      <c r="N1105" t="n">
        <v>0</v>
      </c>
      <c r="O1105" t="n">
        <v>0</v>
      </c>
      <c r="P1105" t="n">
        <v>0</v>
      </c>
      <c r="Q1105" t="n">
        <v>0</v>
      </c>
      <c r="R1105" t="n">
        <v>0</v>
      </c>
      <c r="S1105" t="n">
        <v>0</v>
      </c>
      <c r="T1105" t="n">
        <v>0</v>
      </c>
      <c r="U1105" t="n">
        <v>0</v>
      </c>
      <c r="V1105" t="n">
        <v>1</v>
      </c>
      <c r="W1105" t="n">
        <v>0</v>
      </c>
      <c r="X1105" t="n">
        <v>0</v>
      </c>
      <c r="Y1105" t="n">
        <v>0</v>
      </c>
      <c r="Z1105" t="n">
        <v>0</v>
      </c>
      <c r="AA1105" t="n">
        <v>0</v>
      </c>
      <c r="AB1105" t="n">
        <v>0</v>
      </c>
      <c r="AC1105" t="n">
        <v>0</v>
      </c>
      <c r="AD1105" t="n">
        <v>0</v>
      </c>
      <c r="AE1105" t="n">
        <v>1</v>
      </c>
      <c r="AF1105" t="n">
        <v>0</v>
      </c>
      <c r="AG1105" t="n">
        <v>0</v>
      </c>
      <c r="AH1105" t="n">
        <v>0</v>
      </c>
      <c r="AI1105" t="n">
        <v>0</v>
      </c>
      <c r="AJ1105" t="n">
        <v>1</v>
      </c>
      <c r="AK1105" t="n">
        <v>0</v>
      </c>
      <c r="AL1105" t="n">
        <v>0</v>
      </c>
      <c r="AM1105" t="n">
        <v>1</v>
      </c>
      <c r="AN1105" t="n">
        <v>0</v>
      </c>
      <c r="AO1105" t="n">
        <v>0</v>
      </c>
      <c r="AP1105" t="n">
        <v>0</v>
      </c>
      <c r="AQ1105" t="n">
        <v>0</v>
      </c>
      <c r="AR1105" t="n">
        <v>0</v>
      </c>
      <c r="AS1105" t="n">
        <v>0</v>
      </c>
      <c r="AT1105" t="n">
        <v>0</v>
      </c>
      <c r="AU1105" s="63" t="n">
        <v>2</v>
      </c>
      <c r="AV1105" s="64">
        <f>IFERROR(INDEX($B1105:$AT1105,1,'번호선택_참고표'!$C$55),0)+IFERROR(INDEX($B1105:$AT1105,1,'번호선택_참고표'!$D$55),0)+IFERROR(INDEX($B1105:$AT1105,1,'번호선택_참고표'!$E$55),0)+IFERROR(INDEX($B1105:$AT1105,1,'번호선택_참고표'!$F$55),0)+IFERROR(INDEX($B1105:$AT1105,1,'번호선택_참고표'!$G$55),0)+IFERROR(INDEX($B1105:$AT1105,1,'번호선택_참고표'!$H$55),0)</f>
        <v/>
      </c>
      <c r="AW1105" s="64">
        <f>IF(OR('번호선택_참고표'!$C$55=$AU1105,'번호선택_참고표'!$D$55=$AU1105,'번호선택_참고표'!$E$55=$AU1105,'번호선택_참고표'!$F$55=$AU1105,'번호선택_참고표'!$G$55=$AU1105,'번호선택_참고표'!$H$55=$AU1105),1,0)</f>
        <v/>
      </c>
      <c r="AX1105" s="64">
        <f>IF(AV1105=6,6,IF(AND(AV1105=5,AW1105=1),5,IF(AND(AV1105=5,AW1105=0),4,IF(AV1105=4,3,IF(AV1105=3,2,0)))))</f>
        <v/>
      </c>
      <c r="AY1105" s="64">
        <f>IF(AV1105=6,"1등",IF(AND(AV1105=5,AW1105=1),"2등",IF(AND(AV1105=5,AW1105=0),"3등",IF(AV1105=4,"4등",IF(AV1105=3,"5등","-")))))</f>
        <v/>
      </c>
      <c r="AZ1105" s="64">
        <f>AV1105*10000+AW1105*1000+ROW()</f>
        <v/>
      </c>
      <c r="BB1105" s="63" t="inlineStr">
        <is>
          <t>1 7 21 30 35 38</t>
        </is>
      </c>
    </row>
    <row r="1106">
      <c r="A1106" s="64" t="n">
        <v>1105</v>
      </c>
      <c r="B1106" t="n">
        <v>0</v>
      </c>
      <c r="C1106" t="n">
        <v>0</v>
      </c>
      <c r="D1106" t="n">
        <v>0</v>
      </c>
      <c r="E1106" t="n">
        <v>0</v>
      </c>
      <c r="F1106" t="n">
        <v>0</v>
      </c>
      <c r="G1106" t="n">
        <v>1</v>
      </c>
      <c r="H1106" t="n">
        <v>0</v>
      </c>
      <c r="I1106" t="n">
        <v>0</v>
      </c>
      <c r="J1106" t="n">
        <v>0</v>
      </c>
      <c r="K1106" t="n">
        <v>0</v>
      </c>
      <c r="L1106" t="n">
        <v>0</v>
      </c>
      <c r="M1106" t="n">
        <v>0</v>
      </c>
      <c r="N1106" t="n">
        <v>0</v>
      </c>
      <c r="O1106" t="n">
        <v>0</v>
      </c>
      <c r="P1106" t="n">
        <v>0</v>
      </c>
      <c r="Q1106" t="n">
        <v>1</v>
      </c>
      <c r="R1106" t="n">
        <v>0</v>
      </c>
      <c r="S1106" t="n">
        <v>0</v>
      </c>
      <c r="T1106" t="n">
        <v>0</v>
      </c>
      <c r="U1106" t="n">
        <v>0</v>
      </c>
      <c r="V1106" t="n">
        <v>0</v>
      </c>
      <c r="W1106" t="n">
        <v>0</v>
      </c>
      <c r="X1106" t="n">
        <v>0</v>
      </c>
      <c r="Y1106" t="n">
        <v>0</v>
      </c>
      <c r="Z1106" t="n">
        <v>0</v>
      </c>
      <c r="AA1106" t="n">
        <v>0</v>
      </c>
      <c r="AB1106" t="n">
        <v>0</v>
      </c>
      <c r="AC1106" t="n">
        <v>0</v>
      </c>
      <c r="AD1106" t="n">
        <v>0</v>
      </c>
      <c r="AE1106" t="n">
        <v>0</v>
      </c>
      <c r="AF1106" t="n">
        <v>0</v>
      </c>
      <c r="AG1106" t="n">
        <v>0</v>
      </c>
      <c r="AH1106" t="n">
        <v>0</v>
      </c>
      <c r="AI1106" t="n">
        <v>1</v>
      </c>
      <c r="AJ1106" t="n">
        <v>0</v>
      </c>
      <c r="AK1106" t="n">
        <v>0</v>
      </c>
      <c r="AL1106" t="n">
        <v>1</v>
      </c>
      <c r="AM1106" t="n">
        <v>0</v>
      </c>
      <c r="AN1106" t="n">
        <v>1</v>
      </c>
      <c r="AO1106" t="n">
        <v>1</v>
      </c>
      <c r="AP1106" t="n">
        <v>0</v>
      </c>
      <c r="AQ1106" t="n">
        <v>0</v>
      </c>
      <c r="AR1106" t="n">
        <v>0</v>
      </c>
      <c r="AS1106" t="n">
        <v>0</v>
      </c>
      <c r="AT1106" t="n">
        <v>0</v>
      </c>
      <c r="AU1106" s="63" t="n">
        <v>11</v>
      </c>
      <c r="AV1106" s="64">
        <f>IFERROR(INDEX($B1106:$AT1106,1,'번호선택_참고표'!$C$55),0)+IFERROR(INDEX($B1106:$AT1106,1,'번호선택_참고표'!$D$55),0)+IFERROR(INDEX($B1106:$AT1106,1,'번호선택_참고표'!$E$55),0)+IFERROR(INDEX($B1106:$AT1106,1,'번호선택_참고표'!$F$55),0)+IFERROR(INDEX($B1106:$AT1106,1,'번호선택_참고표'!$G$55),0)+IFERROR(INDEX($B1106:$AT1106,1,'번호선택_참고표'!$H$55),0)</f>
        <v/>
      </c>
      <c r="AW1106" s="64">
        <f>IF(OR('번호선택_참고표'!$C$55=$AU1106,'번호선택_참고표'!$D$55=$AU1106,'번호선택_참고표'!$E$55=$AU1106,'번호선택_참고표'!$F$55=$AU1106,'번호선택_참고표'!$G$55=$AU1106,'번호선택_참고표'!$H$55=$AU1106),1,0)</f>
        <v/>
      </c>
      <c r="AX1106" s="64">
        <f>IF(AV1106=6,6,IF(AND(AV1106=5,AW1106=1),5,IF(AND(AV1106=5,AW1106=0),4,IF(AV1106=4,3,IF(AV1106=3,2,0)))))</f>
        <v/>
      </c>
      <c r="AY1106" s="64">
        <f>IF(AV1106=6,"1등",IF(AND(AV1106=5,AW1106=1),"2등",IF(AND(AV1106=5,AW1106=0),"3등",IF(AV1106=4,"4등",IF(AV1106=3,"5등","-")))))</f>
        <v/>
      </c>
      <c r="AZ1106" s="64">
        <f>AV1106*10000+AW1106*1000+ROW()</f>
        <v/>
      </c>
      <c r="BB1106" s="63" t="inlineStr">
        <is>
          <t>6 16 34 37 39 40</t>
        </is>
      </c>
    </row>
    <row r="1107">
      <c r="A1107" s="64" t="n">
        <v>1106</v>
      </c>
      <c r="B1107" t="n">
        <v>1</v>
      </c>
      <c r="C1107" t="n">
        <v>0</v>
      </c>
      <c r="D1107" t="n">
        <v>1</v>
      </c>
      <c r="E1107" t="n">
        <v>1</v>
      </c>
      <c r="F1107" t="n">
        <v>0</v>
      </c>
      <c r="G1107" t="n">
        <v>0</v>
      </c>
      <c r="H1107" t="n">
        <v>0</v>
      </c>
      <c r="I1107" t="n">
        <v>0</v>
      </c>
      <c r="J1107" t="n">
        <v>0</v>
      </c>
      <c r="K1107" t="n">
        <v>0</v>
      </c>
      <c r="L1107" t="n">
        <v>0</v>
      </c>
      <c r="M1107" t="n">
        <v>0</v>
      </c>
      <c r="N1107" t="n">
        <v>0</v>
      </c>
      <c r="O1107" t="n">
        <v>0</v>
      </c>
      <c r="P1107" t="n">
        <v>0</v>
      </c>
      <c r="Q1107" t="n">
        <v>0</v>
      </c>
      <c r="R1107" t="n">
        <v>0</v>
      </c>
      <c r="S1107" t="n">
        <v>0</v>
      </c>
      <c r="T1107" t="n">
        <v>0</v>
      </c>
      <c r="U1107" t="n">
        <v>0</v>
      </c>
      <c r="V1107" t="n">
        <v>0</v>
      </c>
      <c r="W1107" t="n">
        <v>0</v>
      </c>
      <c r="X1107" t="n">
        <v>0</v>
      </c>
      <c r="Y1107" t="n">
        <v>0</v>
      </c>
      <c r="Z1107" t="n">
        <v>0</v>
      </c>
      <c r="AA1107" t="n">
        <v>0</v>
      </c>
      <c r="AB1107" t="n">
        <v>0</v>
      </c>
      <c r="AC1107" t="n">
        <v>0</v>
      </c>
      <c r="AD1107" t="n">
        <v>1</v>
      </c>
      <c r="AE1107" t="n">
        <v>0</v>
      </c>
      <c r="AF1107" t="n">
        <v>0</v>
      </c>
      <c r="AG1107" t="n">
        <v>0</v>
      </c>
      <c r="AH1107" t="n">
        <v>0</v>
      </c>
      <c r="AI1107" t="n">
        <v>0</v>
      </c>
      <c r="AJ1107" t="n">
        <v>0</v>
      </c>
      <c r="AK1107" t="n">
        <v>0</v>
      </c>
      <c r="AL1107" t="n">
        <v>0</v>
      </c>
      <c r="AM1107" t="n">
        <v>0</v>
      </c>
      <c r="AN1107" t="n">
        <v>0</v>
      </c>
      <c r="AO1107" t="n">
        <v>0</v>
      </c>
      <c r="AP1107" t="n">
        <v>0</v>
      </c>
      <c r="AQ1107" t="n">
        <v>1</v>
      </c>
      <c r="AR1107" t="n">
        <v>0</v>
      </c>
      <c r="AS1107" t="n">
        <v>0</v>
      </c>
      <c r="AT1107" t="n">
        <v>1</v>
      </c>
      <c r="AU1107" s="63" t="n">
        <v>36</v>
      </c>
      <c r="AV1107" s="64">
        <f>IFERROR(INDEX($B1107:$AT1107,1,'번호선택_참고표'!$C$55),0)+IFERROR(INDEX($B1107:$AT1107,1,'번호선택_참고표'!$D$55),0)+IFERROR(INDEX($B1107:$AT1107,1,'번호선택_참고표'!$E$55),0)+IFERROR(INDEX($B1107:$AT1107,1,'번호선택_참고표'!$F$55),0)+IFERROR(INDEX($B1107:$AT1107,1,'번호선택_참고표'!$G$55),0)+IFERROR(INDEX($B1107:$AT1107,1,'번호선택_참고표'!$H$55),0)</f>
        <v/>
      </c>
      <c r="AW1107" s="64">
        <f>IF(OR('번호선택_참고표'!$C$55=$AU1107,'번호선택_참고표'!$D$55=$AU1107,'번호선택_참고표'!$E$55=$AU1107,'번호선택_참고표'!$F$55=$AU1107,'번호선택_참고표'!$G$55=$AU1107,'번호선택_참고표'!$H$55=$AU1107),1,0)</f>
        <v/>
      </c>
      <c r="AX1107" s="64">
        <f>IF(AV1107=6,6,IF(AND(AV1107=5,AW1107=1),5,IF(AND(AV1107=5,AW1107=0),4,IF(AV1107=4,3,IF(AV1107=3,2,0)))))</f>
        <v/>
      </c>
      <c r="AY1107" s="64">
        <f>IF(AV1107=6,"1등",IF(AND(AV1107=5,AW1107=1),"2등",IF(AND(AV1107=5,AW1107=0),"3등",IF(AV1107=4,"4등",IF(AV1107=3,"5등","-")))))</f>
        <v/>
      </c>
      <c r="AZ1107" s="64">
        <f>AV1107*10000+AW1107*1000+ROW()</f>
        <v/>
      </c>
      <c r="BB1107" s="63" t="inlineStr">
        <is>
          <t>1 3 4 29 42 45</t>
        </is>
      </c>
    </row>
    <row r="1108">
      <c r="A1108" s="64" t="n">
        <v>1107</v>
      </c>
      <c r="B1108" t="n">
        <v>0</v>
      </c>
      <c r="C1108" t="n">
        <v>0</v>
      </c>
      <c r="D1108" t="n">
        <v>0</v>
      </c>
      <c r="E1108" t="n">
        <v>0</v>
      </c>
      <c r="F1108" t="n">
        <v>0</v>
      </c>
      <c r="G1108" t="n">
        <v>1</v>
      </c>
      <c r="H1108" t="n">
        <v>0</v>
      </c>
      <c r="I1108" t="n">
        <v>0</v>
      </c>
      <c r="J1108" t="n">
        <v>0</v>
      </c>
      <c r="K1108" t="n">
        <v>0</v>
      </c>
      <c r="L1108" t="n">
        <v>0</v>
      </c>
      <c r="M1108" t="n">
        <v>0</v>
      </c>
      <c r="N1108" t="n">
        <v>0</v>
      </c>
      <c r="O1108" t="n">
        <v>1</v>
      </c>
      <c r="P1108" t="n">
        <v>0</v>
      </c>
      <c r="Q1108" t="n">
        <v>0</v>
      </c>
      <c r="R1108" t="n">
        <v>0</v>
      </c>
      <c r="S1108" t="n">
        <v>0</v>
      </c>
      <c r="T1108" t="n">
        <v>0</v>
      </c>
      <c r="U1108" t="n">
        <v>0</v>
      </c>
      <c r="V1108" t="n">
        <v>0</v>
      </c>
      <c r="W1108" t="n">
        <v>0</v>
      </c>
      <c r="X1108" t="n">
        <v>0</v>
      </c>
      <c r="Y1108" t="n">
        <v>0</v>
      </c>
      <c r="Z1108" t="n">
        <v>0</v>
      </c>
      <c r="AA1108" t="n">
        <v>0</v>
      </c>
      <c r="AB1108" t="n">
        <v>0</v>
      </c>
      <c r="AC1108" t="n">
        <v>0</v>
      </c>
      <c r="AD1108" t="n">
        <v>0</v>
      </c>
      <c r="AE1108" t="n">
        <v>1</v>
      </c>
      <c r="AF1108" t="n">
        <v>1</v>
      </c>
      <c r="AG1108" t="n">
        <v>0</v>
      </c>
      <c r="AH1108" t="n">
        <v>0</v>
      </c>
      <c r="AI1108" t="n">
        <v>0</v>
      </c>
      <c r="AJ1108" t="n">
        <v>0</v>
      </c>
      <c r="AK1108" t="n">
        <v>0</v>
      </c>
      <c r="AL1108" t="n">
        <v>0</v>
      </c>
      <c r="AM1108" t="n">
        <v>0</v>
      </c>
      <c r="AN1108" t="n">
        <v>0</v>
      </c>
      <c r="AO1108" t="n">
        <v>1</v>
      </c>
      <c r="AP1108" t="n">
        <v>1</v>
      </c>
      <c r="AQ1108" t="n">
        <v>0</v>
      </c>
      <c r="AR1108" t="n">
        <v>0</v>
      </c>
      <c r="AS1108" t="n">
        <v>0</v>
      </c>
      <c r="AT1108" t="n">
        <v>0</v>
      </c>
      <c r="AU1108" s="63" t="n">
        <v>29</v>
      </c>
      <c r="AV1108" s="64">
        <f>IFERROR(INDEX($B1108:$AT1108,1,'번호선택_참고표'!$C$55),0)+IFERROR(INDEX($B1108:$AT1108,1,'번호선택_참고표'!$D$55),0)+IFERROR(INDEX($B1108:$AT1108,1,'번호선택_참고표'!$E$55),0)+IFERROR(INDEX($B1108:$AT1108,1,'번호선택_참고표'!$F$55),0)+IFERROR(INDEX($B1108:$AT1108,1,'번호선택_참고표'!$G$55),0)+IFERROR(INDEX($B1108:$AT1108,1,'번호선택_참고표'!$H$55),0)</f>
        <v/>
      </c>
      <c r="AW1108" s="64">
        <f>IF(OR('번호선택_참고표'!$C$55=$AU1108,'번호선택_참고표'!$D$55=$AU1108,'번호선택_참고표'!$E$55=$AU1108,'번호선택_참고표'!$F$55=$AU1108,'번호선택_참고표'!$G$55=$AU1108,'번호선택_참고표'!$H$55=$AU1108),1,0)</f>
        <v/>
      </c>
      <c r="AX1108" s="64">
        <f>IF(AV1108=6,6,IF(AND(AV1108=5,AW1108=1),5,IF(AND(AV1108=5,AW1108=0),4,IF(AV1108=4,3,IF(AV1108=3,2,0)))))</f>
        <v/>
      </c>
      <c r="AY1108" s="64">
        <f>IF(AV1108=6,"1등",IF(AND(AV1108=5,AW1108=1),"2등",IF(AND(AV1108=5,AW1108=0),"3등",IF(AV1108=4,"4등",IF(AV1108=3,"5등","-")))))</f>
        <v/>
      </c>
      <c r="AZ1108" s="64">
        <f>AV1108*10000+AW1108*1000+ROW()</f>
        <v/>
      </c>
      <c r="BB1108" s="63" t="inlineStr">
        <is>
          <t>6 14 30 31 40 41</t>
        </is>
      </c>
    </row>
    <row r="1109">
      <c r="A1109" s="64" t="n">
        <v>1108</v>
      </c>
      <c r="B1109" t="n">
        <v>0</v>
      </c>
      <c r="C1109" t="n">
        <v>0</v>
      </c>
      <c r="D1109" t="n">
        <v>0</v>
      </c>
      <c r="E1109" t="n">
        <v>0</v>
      </c>
      <c r="F1109" t="n">
        <v>0</v>
      </c>
      <c r="G1109" t="n">
        <v>0</v>
      </c>
      <c r="H1109" t="n">
        <v>1</v>
      </c>
      <c r="I1109" t="n">
        <v>0</v>
      </c>
      <c r="J1109" t="n">
        <v>0</v>
      </c>
      <c r="K1109" t="n">
        <v>0</v>
      </c>
      <c r="L1109" t="n">
        <v>0</v>
      </c>
      <c r="M1109" t="n">
        <v>0</v>
      </c>
      <c r="N1109" t="n">
        <v>0</v>
      </c>
      <c r="O1109" t="n">
        <v>0</v>
      </c>
      <c r="P1109" t="n">
        <v>0</v>
      </c>
      <c r="Q1109" t="n">
        <v>0</v>
      </c>
      <c r="R1109" t="n">
        <v>0</v>
      </c>
      <c r="S1109" t="n">
        <v>0</v>
      </c>
      <c r="T1109" t="n">
        <v>1</v>
      </c>
      <c r="U1109" t="n">
        <v>0</v>
      </c>
      <c r="V1109" t="n">
        <v>0</v>
      </c>
      <c r="W1109" t="n">
        <v>0</v>
      </c>
      <c r="X1109" t="n">
        <v>0</v>
      </c>
      <c r="Y1109" t="n">
        <v>0</v>
      </c>
      <c r="Z1109" t="n">
        <v>0</v>
      </c>
      <c r="AA1109" t="n">
        <v>1</v>
      </c>
      <c r="AB1109" t="n">
        <v>0</v>
      </c>
      <c r="AC1109" t="n">
        <v>0</v>
      </c>
      <c r="AD1109" t="n">
        <v>0</v>
      </c>
      <c r="AE1109" t="n">
        <v>0</v>
      </c>
      <c r="AF1109" t="n">
        <v>0</v>
      </c>
      <c r="AG1109" t="n">
        <v>0</v>
      </c>
      <c r="AH1109" t="n">
        <v>0</v>
      </c>
      <c r="AI1109" t="n">
        <v>0</v>
      </c>
      <c r="AJ1109" t="n">
        <v>0</v>
      </c>
      <c r="AK1109" t="n">
        <v>0</v>
      </c>
      <c r="AL1109" t="n">
        <v>1</v>
      </c>
      <c r="AM1109" t="n">
        <v>0</v>
      </c>
      <c r="AN1109" t="n">
        <v>1</v>
      </c>
      <c r="AO1109" t="n">
        <v>0</v>
      </c>
      <c r="AP1109" t="n">
        <v>0</v>
      </c>
      <c r="AQ1109" t="n">
        <v>0</v>
      </c>
      <c r="AR1109" t="n">
        <v>0</v>
      </c>
      <c r="AS1109" t="n">
        <v>1</v>
      </c>
      <c r="AT1109" t="n">
        <v>0</v>
      </c>
      <c r="AU1109" s="63" t="n">
        <v>27</v>
      </c>
      <c r="AV1109" s="64">
        <f>IFERROR(INDEX($B1109:$AT1109,1,'번호선택_참고표'!$C$55),0)+IFERROR(INDEX($B1109:$AT1109,1,'번호선택_참고표'!$D$55),0)+IFERROR(INDEX($B1109:$AT1109,1,'번호선택_참고표'!$E$55),0)+IFERROR(INDEX($B1109:$AT1109,1,'번호선택_참고표'!$F$55),0)+IFERROR(INDEX($B1109:$AT1109,1,'번호선택_참고표'!$G$55),0)+IFERROR(INDEX($B1109:$AT1109,1,'번호선택_참고표'!$H$55),0)</f>
        <v/>
      </c>
      <c r="AW1109" s="64">
        <f>IF(OR('번호선택_참고표'!$C$55=$AU1109,'번호선택_참고표'!$D$55=$AU1109,'번호선택_참고표'!$E$55=$AU1109,'번호선택_참고표'!$F$55=$AU1109,'번호선택_참고표'!$G$55=$AU1109,'번호선택_참고표'!$H$55=$AU1109),1,0)</f>
        <v/>
      </c>
      <c r="AX1109" s="64">
        <f>IF(AV1109=6,6,IF(AND(AV1109=5,AW1109=1),5,IF(AND(AV1109=5,AW1109=0),4,IF(AV1109=4,3,IF(AV1109=3,2,0)))))</f>
        <v/>
      </c>
      <c r="AY1109" s="64">
        <f>IF(AV1109=6,"1등",IF(AND(AV1109=5,AW1109=1),"2등",IF(AND(AV1109=5,AW1109=0),"3등",IF(AV1109=4,"4등",IF(AV1109=3,"5등","-")))))</f>
        <v/>
      </c>
      <c r="AZ1109" s="64">
        <f>AV1109*10000+AW1109*1000+ROW()</f>
        <v/>
      </c>
      <c r="BB1109" s="63" t="inlineStr">
        <is>
          <t>7 19 26 37 39 44</t>
        </is>
      </c>
    </row>
    <row r="1110">
      <c r="A1110" s="64" t="n">
        <v>1109</v>
      </c>
      <c r="B1110" t="n">
        <v>0</v>
      </c>
      <c r="C1110" t="n">
        <v>0</v>
      </c>
      <c r="D1110" t="n">
        <v>0</v>
      </c>
      <c r="E1110" t="n">
        <v>0</v>
      </c>
      <c r="F1110" t="n">
        <v>0</v>
      </c>
      <c r="G1110" t="n">
        <v>0</v>
      </c>
      <c r="H1110" t="n">
        <v>0</v>
      </c>
      <c r="I1110" t="n">
        <v>0</v>
      </c>
      <c r="J1110" t="n">
        <v>0</v>
      </c>
      <c r="K1110" t="n">
        <v>1</v>
      </c>
      <c r="L1110" t="n">
        <v>0</v>
      </c>
      <c r="M1110" t="n">
        <v>1</v>
      </c>
      <c r="N1110" t="n">
        <v>1</v>
      </c>
      <c r="O1110" t="n">
        <v>0</v>
      </c>
      <c r="P1110" t="n">
        <v>0</v>
      </c>
      <c r="Q1110" t="n">
        <v>0</v>
      </c>
      <c r="R1110" t="n">
        <v>0</v>
      </c>
      <c r="S1110" t="n">
        <v>0</v>
      </c>
      <c r="T1110" t="n">
        <v>1</v>
      </c>
      <c r="U1110" t="n">
        <v>0</v>
      </c>
      <c r="V1110" t="n">
        <v>0</v>
      </c>
      <c r="W1110" t="n">
        <v>0</v>
      </c>
      <c r="X1110" t="n">
        <v>0</v>
      </c>
      <c r="Y1110" t="n">
        <v>0</v>
      </c>
      <c r="Z1110" t="n">
        <v>0</v>
      </c>
      <c r="AA1110" t="n">
        <v>0</v>
      </c>
      <c r="AB1110" t="n">
        <v>0</v>
      </c>
      <c r="AC1110" t="n">
        <v>0</v>
      </c>
      <c r="AD1110" t="n">
        <v>0</v>
      </c>
      <c r="AE1110" t="n">
        <v>0</v>
      </c>
      <c r="AF1110" t="n">
        <v>0</v>
      </c>
      <c r="AG1110" t="n">
        <v>0</v>
      </c>
      <c r="AH1110" t="n">
        <v>1</v>
      </c>
      <c r="AI1110" t="n">
        <v>0</v>
      </c>
      <c r="AJ1110" t="n">
        <v>0</v>
      </c>
      <c r="AK1110" t="n">
        <v>0</v>
      </c>
      <c r="AL1110" t="n">
        <v>0</v>
      </c>
      <c r="AM1110" t="n">
        <v>0</v>
      </c>
      <c r="AN1110" t="n">
        <v>0</v>
      </c>
      <c r="AO1110" t="n">
        <v>1</v>
      </c>
      <c r="AP1110" t="n">
        <v>0</v>
      </c>
      <c r="AQ1110" t="n">
        <v>0</v>
      </c>
      <c r="AR1110" t="n">
        <v>0</v>
      </c>
      <c r="AS1110" t="n">
        <v>0</v>
      </c>
      <c r="AT1110" t="n">
        <v>0</v>
      </c>
      <c r="AU1110" s="63" t="n">
        <v>2</v>
      </c>
      <c r="AV1110" s="64">
        <f>IFERROR(INDEX($B1110:$AT1110,1,'번호선택_참고표'!$C$55),0)+IFERROR(INDEX($B1110:$AT1110,1,'번호선택_참고표'!$D$55),0)+IFERROR(INDEX($B1110:$AT1110,1,'번호선택_참고표'!$E$55),0)+IFERROR(INDEX($B1110:$AT1110,1,'번호선택_참고표'!$F$55),0)+IFERROR(INDEX($B1110:$AT1110,1,'번호선택_참고표'!$G$55),0)+IFERROR(INDEX($B1110:$AT1110,1,'번호선택_참고표'!$H$55),0)</f>
        <v/>
      </c>
      <c r="AW1110" s="64">
        <f>IF(OR('번호선택_참고표'!$C$55=$AU1110,'번호선택_참고표'!$D$55=$AU1110,'번호선택_참고표'!$E$55=$AU1110,'번호선택_참고표'!$F$55=$AU1110,'번호선택_참고표'!$G$55=$AU1110,'번호선택_참고표'!$H$55=$AU1110),1,0)</f>
        <v/>
      </c>
      <c r="AX1110" s="64">
        <f>IF(AV1110=6,6,IF(AND(AV1110=5,AW1110=1),5,IF(AND(AV1110=5,AW1110=0),4,IF(AV1110=4,3,IF(AV1110=3,2,0)))))</f>
        <v/>
      </c>
      <c r="AY1110" s="64">
        <f>IF(AV1110=6,"1등",IF(AND(AV1110=5,AW1110=1),"2등",IF(AND(AV1110=5,AW1110=0),"3등",IF(AV1110=4,"4등",IF(AV1110=3,"5등","-")))))</f>
        <v/>
      </c>
      <c r="AZ1110" s="64">
        <f>AV1110*10000+AW1110*1000+ROW()</f>
        <v/>
      </c>
      <c r="BB1110" s="63" t="inlineStr">
        <is>
          <t>10 12 13 19 33 40</t>
        </is>
      </c>
    </row>
    <row r="1111">
      <c r="A1111" s="64" t="n">
        <v>1110</v>
      </c>
      <c r="B1111" t="n">
        <v>0</v>
      </c>
      <c r="C1111" t="n">
        <v>0</v>
      </c>
      <c r="D1111" t="n">
        <v>1</v>
      </c>
      <c r="E1111" t="n">
        <v>0</v>
      </c>
      <c r="F1111" t="n">
        <v>0</v>
      </c>
      <c r="G1111" t="n">
        <v>0</v>
      </c>
      <c r="H1111" t="n">
        <v>1</v>
      </c>
      <c r="I1111" t="n">
        <v>0</v>
      </c>
      <c r="J1111" t="n">
        <v>0</v>
      </c>
      <c r="K1111" t="n">
        <v>0</v>
      </c>
      <c r="L1111" t="n">
        <v>1</v>
      </c>
      <c r="M1111" t="n">
        <v>0</v>
      </c>
      <c r="N1111" t="n">
        <v>0</v>
      </c>
      <c r="O1111" t="n">
        <v>0</v>
      </c>
      <c r="P1111" t="n">
        <v>0</v>
      </c>
      <c r="Q1111" t="n">
        <v>0</v>
      </c>
      <c r="R1111" t="n">
        <v>0</v>
      </c>
      <c r="S1111" t="n">
        <v>0</v>
      </c>
      <c r="T1111" t="n">
        <v>0</v>
      </c>
      <c r="U1111" t="n">
        <v>1</v>
      </c>
      <c r="V1111" t="n">
        <v>0</v>
      </c>
      <c r="W1111" t="n">
        <v>1</v>
      </c>
      <c r="X1111" t="n">
        <v>0</v>
      </c>
      <c r="Y1111" t="n">
        <v>0</v>
      </c>
      <c r="Z1111" t="n">
        <v>0</v>
      </c>
      <c r="AA1111" t="n">
        <v>0</v>
      </c>
      <c r="AB1111" t="n">
        <v>0</v>
      </c>
      <c r="AC1111" t="n">
        <v>0</v>
      </c>
      <c r="AD1111" t="n">
        <v>0</v>
      </c>
      <c r="AE1111" t="n">
        <v>0</v>
      </c>
      <c r="AF1111" t="n">
        <v>0</v>
      </c>
      <c r="AG1111" t="n">
        <v>0</v>
      </c>
      <c r="AH1111" t="n">
        <v>0</v>
      </c>
      <c r="AI1111" t="n">
        <v>0</v>
      </c>
      <c r="AJ1111" t="n">
        <v>0</v>
      </c>
      <c r="AK1111" t="n">
        <v>0</v>
      </c>
      <c r="AL1111" t="n">
        <v>0</v>
      </c>
      <c r="AM1111" t="n">
        <v>0</v>
      </c>
      <c r="AN1111" t="n">
        <v>0</v>
      </c>
      <c r="AO1111" t="n">
        <v>0</v>
      </c>
      <c r="AP1111" t="n">
        <v>1</v>
      </c>
      <c r="AQ1111" t="n">
        <v>0</v>
      </c>
      <c r="AR1111" t="n">
        <v>0</v>
      </c>
      <c r="AS1111" t="n">
        <v>0</v>
      </c>
      <c r="AT1111" t="n">
        <v>0</v>
      </c>
      <c r="AU1111" s="63" t="n">
        <v>24</v>
      </c>
      <c r="AV1111" s="64">
        <f>IFERROR(INDEX($B1111:$AT1111,1,'번호선택_참고표'!$C$55),0)+IFERROR(INDEX($B1111:$AT1111,1,'번호선택_참고표'!$D$55),0)+IFERROR(INDEX($B1111:$AT1111,1,'번호선택_참고표'!$E$55),0)+IFERROR(INDEX($B1111:$AT1111,1,'번호선택_참고표'!$F$55),0)+IFERROR(INDEX($B1111:$AT1111,1,'번호선택_참고표'!$G$55),0)+IFERROR(INDEX($B1111:$AT1111,1,'번호선택_참고표'!$H$55),0)</f>
        <v/>
      </c>
      <c r="AW1111" s="64">
        <f>IF(OR('번호선택_참고표'!$C$55=$AU1111,'번호선택_참고표'!$D$55=$AU1111,'번호선택_참고표'!$E$55=$AU1111,'번호선택_참고표'!$F$55=$AU1111,'번호선택_참고표'!$G$55=$AU1111,'번호선택_참고표'!$H$55=$AU1111),1,0)</f>
        <v/>
      </c>
      <c r="AX1111" s="64">
        <f>IF(AV1111=6,6,IF(AND(AV1111=5,AW1111=1),5,IF(AND(AV1111=5,AW1111=0),4,IF(AV1111=4,3,IF(AV1111=3,2,0)))))</f>
        <v/>
      </c>
      <c r="AY1111" s="64">
        <f>IF(AV1111=6,"1등",IF(AND(AV1111=5,AW1111=1),"2등",IF(AND(AV1111=5,AW1111=0),"3등",IF(AV1111=4,"4등",IF(AV1111=3,"5등","-")))))</f>
        <v/>
      </c>
      <c r="AZ1111" s="64">
        <f>AV1111*10000+AW1111*1000+ROW()</f>
        <v/>
      </c>
      <c r="BB1111" s="63" t="inlineStr">
        <is>
          <t>3 7 11 20 22 41</t>
        </is>
      </c>
    </row>
    <row r="1112">
      <c r="A1112" s="64" t="n">
        <v>1111</v>
      </c>
      <c r="B1112" t="n">
        <v>0</v>
      </c>
      <c r="C1112" t="n">
        <v>0</v>
      </c>
      <c r="D1112" t="n">
        <v>1</v>
      </c>
      <c r="E1112" t="n">
        <v>0</v>
      </c>
      <c r="F1112" t="n">
        <v>0</v>
      </c>
      <c r="G1112" t="n">
        <v>0</v>
      </c>
      <c r="H1112" t="n">
        <v>0</v>
      </c>
      <c r="I1112" t="n">
        <v>0</v>
      </c>
      <c r="J1112" t="n">
        <v>0</v>
      </c>
      <c r="K1112" t="n">
        <v>0</v>
      </c>
      <c r="L1112" t="n">
        <v>0</v>
      </c>
      <c r="M1112" t="n">
        <v>0</v>
      </c>
      <c r="N1112" t="n">
        <v>1</v>
      </c>
      <c r="O1112" t="n">
        <v>0</v>
      </c>
      <c r="P1112" t="n">
        <v>0</v>
      </c>
      <c r="Q1112" t="n">
        <v>0</v>
      </c>
      <c r="R1112" t="n">
        <v>0</v>
      </c>
      <c r="S1112" t="n">
        <v>0</v>
      </c>
      <c r="T1112" t="n">
        <v>0</v>
      </c>
      <c r="U1112" t="n">
        <v>0</v>
      </c>
      <c r="V1112" t="n">
        <v>0</v>
      </c>
      <c r="W1112" t="n">
        <v>0</v>
      </c>
      <c r="X1112" t="n">
        <v>0</v>
      </c>
      <c r="Y1112" t="n">
        <v>0</v>
      </c>
      <c r="Z1112" t="n">
        <v>0</v>
      </c>
      <c r="AA1112" t="n">
        <v>0</v>
      </c>
      <c r="AB1112" t="n">
        <v>0</v>
      </c>
      <c r="AC1112" t="n">
        <v>0</v>
      </c>
      <c r="AD1112" t="n">
        <v>0</v>
      </c>
      <c r="AE1112" t="n">
        <v>1</v>
      </c>
      <c r="AF1112" t="n">
        <v>0</v>
      </c>
      <c r="AG1112" t="n">
        <v>0</v>
      </c>
      <c r="AH1112" t="n">
        <v>1</v>
      </c>
      <c r="AI1112" t="n">
        <v>0</v>
      </c>
      <c r="AJ1112" t="n">
        <v>0</v>
      </c>
      <c r="AK1112" t="n">
        <v>0</v>
      </c>
      <c r="AL1112" t="n">
        <v>0</v>
      </c>
      <c r="AM1112" t="n">
        <v>0</v>
      </c>
      <c r="AN1112" t="n">
        <v>0</v>
      </c>
      <c r="AO1112" t="n">
        <v>0</v>
      </c>
      <c r="AP1112" t="n">
        <v>0</v>
      </c>
      <c r="AQ1112" t="n">
        <v>0</v>
      </c>
      <c r="AR1112" t="n">
        <v>1</v>
      </c>
      <c r="AS1112" t="n">
        <v>0</v>
      </c>
      <c r="AT1112" t="n">
        <v>1</v>
      </c>
      <c r="AU1112" s="63" t="n">
        <v>4</v>
      </c>
      <c r="AV1112" s="64">
        <f>IFERROR(INDEX($B1112:$AT1112,1,'번호선택_참고표'!$C$55),0)+IFERROR(INDEX($B1112:$AT1112,1,'번호선택_참고표'!$D$55),0)+IFERROR(INDEX($B1112:$AT1112,1,'번호선택_참고표'!$E$55),0)+IFERROR(INDEX($B1112:$AT1112,1,'번호선택_참고표'!$F$55),0)+IFERROR(INDEX($B1112:$AT1112,1,'번호선택_참고표'!$G$55),0)+IFERROR(INDEX($B1112:$AT1112,1,'번호선택_참고표'!$H$55),0)</f>
        <v/>
      </c>
      <c r="AW1112" s="64">
        <f>IF(OR('번호선택_참고표'!$C$55=$AU1112,'번호선택_참고표'!$D$55=$AU1112,'번호선택_참고표'!$E$55=$AU1112,'번호선택_참고표'!$F$55=$AU1112,'번호선택_참고표'!$G$55=$AU1112,'번호선택_참고표'!$H$55=$AU1112),1,0)</f>
        <v/>
      </c>
      <c r="AX1112" s="64">
        <f>IF(AV1112=6,6,IF(AND(AV1112=5,AW1112=1),5,IF(AND(AV1112=5,AW1112=0),4,IF(AV1112=4,3,IF(AV1112=3,2,0)))))</f>
        <v/>
      </c>
      <c r="AY1112" s="64">
        <f>IF(AV1112=6,"1등",IF(AND(AV1112=5,AW1112=1),"2등",IF(AND(AV1112=5,AW1112=0),"3등",IF(AV1112=4,"4등",IF(AV1112=3,"5등","-")))))</f>
        <v/>
      </c>
      <c r="AZ1112" s="64">
        <f>AV1112*10000+AW1112*1000+ROW()</f>
        <v/>
      </c>
      <c r="BB1112" s="63" t="inlineStr">
        <is>
          <t>3 13 30 33 43 45</t>
        </is>
      </c>
    </row>
    <row r="1113">
      <c r="A1113" s="64" t="n">
        <v>1112</v>
      </c>
      <c r="B1113" t="n">
        <v>0</v>
      </c>
      <c r="C1113" t="n">
        <v>0</v>
      </c>
      <c r="D1113" t="n">
        <v>0</v>
      </c>
      <c r="E1113" t="n">
        <v>0</v>
      </c>
      <c r="F1113" t="n">
        <v>0</v>
      </c>
      <c r="G1113" t="n">
        <v>0</v>
      </c>
      <c r="H1113" t="n">
        <v>0</v>
      </c>
      <c r="I1113" t="n">
        <v>0</v>
      </c>
      <c r="J1113" t="n">
        <v>0</v>
      </c>
      <c r="K1113" t="n">
        <v>0</v>
      </c>
      <c r="L1113" t="n">
        <v>0</v>
      </c>
      <c r="M1113" t="n">
        <v>0</v>
      </c>
      <c r="N1113" t="n">
        <v>0</v>
      </c>
      <c r="O1113" t="n">
        <v>0</v>
      </c>
      <c r="P1113" t="n">
        <v>0</v>
      </c>
      <c r="Q1113" t="n">
        <v>1</v>
      </c>
      <c r="R1113" t="n">
        <v>0</v>
      </c>
      <c r="S1113" t="n">
        <v>0</v>
      </c>
      <c r="T1113" t="n">
        <v>0</v>
      </c>
      <c r="U1113" t="n">
        <v>1</v>
      </c>
      <c r="V1113" t="n">
        <v>0</v>
      </c>
      <c r="W1113" t="n">
        <v>0</v>
      </c>
      <c r="X1113" t="n">
        <v>0</v>
      </c>
      <c r="Y1113" t="n">
        <v>0</v>
      </c>
      <c r="Z1113" t="n">
        <v>0</v>
      </c>
      <c r="AA1113" t="n">
        <v>1</v>
      </c>
      <c r="AB1113" t="n">
        <v>0</v>
      </c>
      <c r="AC1113" t="n">
        <v>0</v>
      </c>
      <c r="AD1113" t="n">
        <v>0</v>
      </c>
      <c r="AE1113" t="n">
        <v>0</v>
      </c>
      <c r="AF1113" t="n">
        <v>0</v>
      </c>
      <c r="AG1113" t="n">
        <v>0</v>
      </c>
      <c r="AH1113" t="n">
        <v>0</v>
      </c>
      <c r="AI1113" t="n">
        <v>0</v>
      </c>
      <c r="AJ1113" t="n">
        <v>0</v>
      </c>
      <c r="AK1113" t="n">
        <v>1</v>
      </c>
      <c r="AL1113" t="n">
        <v>0</v>
      </c>
      <c r="AM1113" t="n">
        <v>0</v>
      </c>
      <c r="AN1113" t="n">
        <v>0</v>
      </c>
      <c r="AO1113" t="n">
        <v>0</v>
      </c>
      <c r="AP1113" t="n">
        <v>0</v>
      </c>
      <c r="AQ1113" t="n">
        <v>1</v>
      </c>
      <c r="AR1113" t="n">
        <v>0</v>
      </c>
      <c r="AS1113" t="n">
        <v>1</v>
      </c>
      <c r="AT1113" t="n">
        <v>0</v>
      </c>
      <c r="AU1113" s="63" t="n">
        <v>24</v>
      </c>
      <c r="AV1113" s="64">
        <f>IFERROR(INDEX($B1113:$AT1113,1,'번호선택_참고표'!$C$55),0)+IFERROR(INDEX($B1113:$AT1113,1,'번호선택_참고표'!$D$55),0)+IFERROR(INDEX($B1113:$AT1113,1,'번호선택_참고표'!$E$55),0)+IFERROR(INDEX($B1113:$AT1113,1,'번호선택_참고표'!$F$55),0)+IFERROR(INDEX($B1113:$AT1113,1,'번호선택_참고표'!$G$55),0)+IFERROR(INDEX($B1113:$AT1113,1,'번호선택_참고표'!$H$55),0)</f>
        <v/>
      </c>
      <c r="AW1113" s="64">
        <f>IF(OR('번호선택_참고표'!$C$55=$AU1113,'번호선택_참고표'!$D$55=$AU1113,'번호선택_참고표'!$E$55=$AU1113,'번호선택_참고표'!$F$55=$AU1113,'번호선택_참고표'!$G$55=$AU1113,'번호선택_참고표'!$H$55=$AU1113),1,0)</f>
        <v/>
      </c>
      <c r="AX1113" s="64">
        <f>IF(AV1113=6,6,IF(AND(AV1113=5,AW1113=1),5,IF(AND(AV1113=5,AW1113=0),4,IF(AV1113=4,3,IF(AV1113=3,2,0)))))</f>
        <v/>
      </c>
      <c r="AY1113" s="64">
        <f>IF(AV1113=6,"1등",IF(AND(AV1113=5,AW1113=1),"2등",IF(AND(AV1113=5,AW1113=0),"3등",IF(AV1113=4,"4등",IF(AV1113=3,"5등","-")))))</f>
        <v/>
      </c>
      <c r="AZ1113" s="64">
        <f>AV1113*10000+AW1113*1000+ROW()</f>
        <v/>
      </c>
      <c r="BB1113" s="63" t="inlineStr">
        <is>
          <t>16 20 26 36 42 44</t>
        </is>
      </c>
    </row>
    <row r="1114">
      <c r="A1114" s="64" t="n">
        <v>1113</v>
      </c>
      <c r="B1114" t="n">
        <v>0</v>
      </c>
      <c r="C1114" t="n">
        <v>0</v>
      </c>
      <c r="D1114" t="n">
        <v>0</v>
      </c>
      <c r="E1114" t="n">
        <v>0</v>
      </c>
      <c r="F1114" t="n">
        <v>0</v>
      </c>
      <c r="G1114" t="n">
        <v>0</v>
      </c>
      <c r="H1114" t="n">
        <v>0</v>
      </c>
      <c r="I1114" t="n">
        <v>0</v>
      </c>
      <c r="J1114" t="n">
        <v>0</v>
      </c>
      <c r="K1114" t="n">
        <v>0</v>
      </c>
      <c r="L1114" t="n">
        <v>1</v>
      </c>
      <c r="M1114" t="n">
        <v>0</v>
      </c>
      <c r="N1114" t="n">
        <v>1</v>
      </c>
      <c r="O1114" t="n">
        <v>0</v>
      </c>
      <c r="P1114" t="n">
        <v>0</v>
      </c>
      <c r="Q1114" t="n">
        <v>0</v>
      </c>
      <c r="R1114" t="n">
        <v>0</v>
      </c>
      <c r="S1114" t="n">
        <v>0</v>
      </c>
      <c r="T1114" t="n">
        <v>0</v>
      </c>
      <c r="U1114" t="n">
        <v>1</v>
      </c>
      <c r="V1114" t="n">
        <v>1</v>
      </c>
      <c r="W1114" t="n">
        <v>0</v>
      </c>
      <c r="X1114" t="n">
        <v>0</v>
      </c>
      <c r="Y1114" t="n">
        <v>0</v>
      </c>
      <c r="Z1114" t="n">
        <v>0</v>
      </c>
      <c r="AA1114" t="n">
        <v>0</v>
      </c>
      <c r="AB1114" t="n">
        <v>0</v>
      </c>
      <c r="AC1114" t="n">
        <v>0</v>
      </c>
      <c r="AD1114" t="n">
        <v>0</v>
      </c>
      <c r="AE1114" t="n">
        <v>0</v>
      </c>
      <c r="AF1114" t="n">
        <v>0</v>
      </c>
      <c r="AG1114" t="n">
        <v>1</v>
      </c>
      <c r="AH1114" t="n">
        <v>0</v>
      </c>
      <c r="AI1114" t="n">
        <v>0</v>
      </c>
      <c r="AJ1114" t="n">
        <v>0</v>
      </c>
      <c r="AK1114" t="n">
        <v>0</v>
      </c>
      <c r="AL1114" t="n">
        <v>0</v>
      </c>
      <c r="AM1114" t="n">
        <v>0</v>
      </c>
      <c r="AN1114" t="n">
        <v>0</v>
      </c>
      <c r="AO1114" t="n">
        <v>0</v>
      </c>
      <c r="AP1114" t="n">
        <v>0</v>
      </c>
      <c r="AQ1114" t="n">
        <v>0</v>
      </c>
      <c r="AR1114" t="n">
        <v>0</v>
      </c>
      <c r="AS1114" t="n">
        <v>1</v>
      </c>
      <c r="AT1114" t="n">
        <v>0</v>
      </c>
      <c r="AU1114" s="63" t="n">
        <v>8</v>
      </c>
      <c r="AV1114" s="64">
        <f>IFERROR(INDEX($B1114:$AT1114,1,'번호선택_참고표'!$C$55),0)+IFERROR(INDEX($B1114:$AT1114,1,'번호선택_참고표'!$D$55),0)+IFERROR(INDEX($B1114:$AT1114,1,'번호선택_참고표'!$E$55),0)+IFERROR(INDEX($B1114:$AT1114,1,'번호선택_참고표'!$F$55),0)+IFERROR(INDEX($B1114:$AT1114,1,'번호선택_참고표'!$G$55),0)+IFERROR(INDEX($B1114:$AT1114,1,'번호선택_참고표'!$H$55),0)</f>
        <v/>
      </c>
      <c r="AW1114" s="64">
        <f>IF(OR('번호선택_참고표'!$C$55=$AU1114,'번호선택_참고표'!$D$55=$AU1114,'번호선택_참고표'!$E$55=$AU1114,'번호선택_참고표'!$F$55=$AU1114,'번호선택_참고표'!$G$55=$AU1114,'번호선택_참고표'!$H$55=$AU1114),1,0)</f>
        <v/>
      </c>
      <c r="AX1114" s="64">
        <f>IF(AV1114=6,6,IF(AND(AV1114=5,AW1114=1),5,IF(AND(AV1114=5,AW1114=0),4,IF(AV1114=4,3,IF(AV1114=3,2,0)))))</f>
        <v/>
      </c>
      <c r="AY1114" s="64">
        <f>IF(AV1114=6,"1등",IF(AND(AV1114=5,AW1114=1),"2등",IF(AND(AV1114=5,AW1114=0),"3등",IF(AV1114=4,"4등",IF(AV1114=3,"5등","-")))))</f>
        <v/>
      </c>
      <c r="AZ1114" s="64">
        <f>AV1114*10000+AW1114*1000+ROW()</f>
        <v/>
      </c>
      <c r="BB1114" s="63" t="inlineStr">
        <is>
          <t>11 13 20 21 32 44</t>
        </is>
      </c>
    </row>
    <row r="1115">
      <c r="A1115" s="64" t="n">
        <v>1114</v>
      </c>
      <c r="B1115" t="n">
        <v>0</v>
      </c>
      <c r="C1115" t="n">
        <v>0</v>
      </c>
      <c r="D1115" t="n">
        <v>0</v>
      </c>
      <c r="E1115" t="n">
        <v>0</v>
      </c>
      <c r="F1115" t="n">
        <v>0</v>
      </c>
      <c r="G1115" t="n">
        <v>0</v>
      </c>
      <c r="H1115" t="n">
        <v>0</v>
      </c>
      <c r="I1115" t="n">
        <v>0</v>
      </c>
      <c r="J1115" t="n">
        <v>0</v>
      </c>
      <c r="K1115" t="n">
        <v>1</v>
      </c>
      <c r="L1115" t="n">
        <v>0</v>
      </c>
      <c r="M1115" t="n">
        <v>0</v>
      </c>
      <c r="N1115" t="n">
        <v>0</v>
      </c>
      <c r="O1115" t="n">
        <v>0</v>
      </c>
      <c r="P1115" t="n">
        <v>0</v>
      </c>
      <c r="Q1115" t="n">
        <v>1</v>
      </c>
      <c r="R1115" t="n">
        <v>0</v>
      </c>
      <c r="S1115" t="n">
        <v>0</v>
      </c>
      <c r="T1115" t="n">
        <v>1</v>
      </c>
      <c r="U1115" t="n">
        <v>0</v>
      </c>
      <c r="V1115" t="n">
        <v>0</v>
      </c>
      <c r="W1115" t="n">
        <v>0</v>
      </c>
      <c r="X1115" t="n">
        <v>0</v>
      </c>
      <c r="Y1115" t="n">
        <v>0</v>
      </c>
      <c r="Z1115" t="n">
        <v>0</v>
      </c>
      <c r="AA1115" t="n">
        <v>0</v>
      </c>
      <c r="AB1115" t="n">
        <v>0</v>
      </c>
      <c r="AC1115" t="n">
        <v>0</v>
      </c>
      <c r="AD1115" t="n">
        <v>0</v>
      </c>
      <c r="AE1115" t="n">
        <v>0</v>
      </c>
      <c r="AF1115" t="n">
        <v>0</v>
      </c>
      <c r="AG1115" t="n">
        <v>1</v>
      </c>
      <c r="AH1115" t="n">
        <v>1</v>
      </c>
      <c r="AI1115" t="n">
        <v>0</v>
      </c>
      <c r="AJ1115" t="n">
        <v>0</v>
      </c>
      <c r="AK1115" t="n">
        <v>0</v>
      </c>
      <c r="AL1115" t="n">
        <v>0</v>
      </c>
      <c r="AM1115" t="n">
        <v>1</v>
      </c>
      <c r="AN1115" t="n">
        <v>0</v>
      </c>
      <c r="AO1115" t="n">
        <v>0</v>
      </c>
      <c r="AP1115" t="n">
        <v>0</v>
      </c>
      <c r="AQ1115" t="n">
        <v>0</v>
      </c>
      <c r="AR1115" t="n">
        <v>0</v>
      </c>
      <c r="AS1115" t="n">
        <v>0</v>
      </c>
      <c r="AT1115" t="n">
        <v>0</v>
      </c>
      <c r="AU1115" s="63" t="n">
        <v>3</v>
      </c>
      <c r="AV1115" s="64">
        <f>IFERROR(INDEX($B1115:$AT1115,1,'번호선택_참고표'!$C$55),0)+IFERROR(INDEX($B1115:$AT1115,1,'번호선택_참고표'!$D$55),0)+IFERROR(INDEX($B1115:$AT1115,1,'번호선택_참고표'!$E$55),0)+IFERROR(INDEX($B1115:$AT1115,1,'번호선택_참고표'!$F$55),0)+IFERROR(INDEX($B1115:$AT1115,1,'번호선택_참고표'!$G$55),0)+IFERROR(INDEX($B1115:$AT1115,1,'번호선택_참고표'!$H$55),0)</f>
        <v/>
      </c>
      <c r="AW1115" s="64">
        <f>IF(OR('번호선택_참고표'!$C$55=$AU1115,'번호선택_참고표'!$D$55=$AU1115,'번호선택_참고표'!$E$55=$AU1115,'번호선택_참고표'!$F$55=$AU1115,'번호선택_참고표'!$G$55=$AU1115,'번호선택_참고표'!$H$55=$AU1115),1,0)</f>
        <v/>
      </c>
      <c r="AX1115" s="64">
        <f>IF(AV1115=6,6,IF(AND(AV1115=5,AW1115=1),5,IF(AND(AV1115=5,AW1115=0),4,IF(AV1115=4,3,IF(AV1115=3,2,0)))))</f>
        <v/>
      </c>
      <c r="AY1115" s="64">
        <f>IF(AV1115=6,"1등",IF(AND(AV1115=5,AW1115=1),"2등",IF(AND(AV1115=5,AW1115=0),"3등",IF(AV1115=4,"4등",IF(AV1115=3,"5등","-")))))</f>
        <v/>
      </c>
      <c r="AZ1115" s="64">
        <f>AV1115*10000+AW1115*1000+ROW()</f>
        <v/>
      </c>
      <c r="BB1115" s="63" t="inlineStr">
        <is>
          <t>10 16 19 32 33 38</t>
        </is>
      </c>
    </row>
    <row r="1116">
      <c r="A1116" s="64" t="n">
        <v>1115</v>
      </c>
      <c r="B1116" t="n">
        <v>0</v>
      </c>
      <c r="C1116" t="n">
        <v>0</v>
      </c>
      <c r="D1116" t="n">
        <v>0</v>
      </c>
      <c r="E1116" t="n">
        <v>0</v>
      </c>
      <c r="F1116" t="n">
        <v>0</v>
      </c>
      <c r="G1116" t="n">
        <v>0</v>
      </c>
      <c r="H1116" t="n">
        <v>1</v>
      </c>
      <c r="I1116" t="n">
        <v>0</v>
      </c>
      <c r="J1116" t="n">
        <v>0</v>
      </c>
      <c r="K1116" t="n">
        <v>0</v>
      </c>
      <c r="L1116" t="n">
        <v>0</v>
      </c>
      <c r="M1116" t="n">
        <v>1</v>
      </c>
      <c r="N1116" t="n">
        <v>0</v>
      </c>
      <c r="O1116" t="n">
        <v>0</v>
      </c>
      <c r="P1116" t="n">
        <v>0</v>
      </c>
      <c r="Q1116" t="n">
        <v>0</v>
      </c>
      <c r="R1116" t="n">
        <v>0</v>
      </c>
      <c r="S1116" t="n">
        <v>0</v>
      </c>
      <c r="T1116" t="n">
        <v>0</v>
      </c>
      <c r="U1116" t="n">
        <v>0</v>
      </c>
      <c r="V1116" t="n">
        <v>0</v>
      </c>
      <c r="W1116" t="n">
        <v>0</v>
      </c>
      <c r="X1116" t="n">
        <v>1</v>
      </c>
      <c r="Y1116" t="n">
        <v>0</v>
      </c>
      <c r="Z1116" t="n">
        <v>0</v>
      </c>
      <c r="AA1116" t="n">
        <v>0</v>
      </c>
      <c r="AB1116" t="n">
        <v>0</v>
      </c>
      <c r="AC1116" t="n">
        <v>0</v>
      </c>
      <c r="AD1116" t="n">
        <v>0</v>
      </c>
      <c r="AE1116" t="n">
        <v>0</v>
      </c>
      <c r="AF1116" t="n">
        <v>0</v>
      </c>
      <c r="AG1116" t="n">
        <v>1</v>
      </c>
      <c r="AH1116" t="n">
        <v>0</v>
      </c>
      <c r="AI1116" t="n">
        <v>1</v>
      </c>
      <c r="AJ1116" t="n">
        <v>0</v>
      </c>
      <c r="AK1116" t="n">
        <v>1</v>
      </c>
      <c r="AL1116" t="n">
        <v>0</v>
      </c>
      <c r="AM1116" t="n">
        <v>0</v>
      </c>
      <c r="AN1116" t="n">
        <v>0</v>
      </c>
      <c r="AO1116" t="n">
        <v>0</v>
      </c>
      <c r="AP1116" t="n">
        <v>0</v>
      </c>
      <c r="AQ1116" t="n">
        <v>0</v>
      </c>
      <c r="AR1116" t="n">
        <v>0</v>
      </c>
      <c r="AS1116" t="n">
        <v>0</v>
      </c>
      <c r="AT1116" t="n">
        <v>0</v>
      </c>
      <c r="AU1116" s="63" t="n">
        <v>8</v>
      </c>
      <c r="AV1116" s="64">
        <f>IFERROR(INDEX($B1116:$AT1116,1,'번호선택_참고표'!$C$55),0)+IFERROR(INDEX($B1116:$AT1116,1,'번호선택_참고표'!$D$55),0)+IFERROR(INDEX($B1116:$AT1116,1,'번호선택_참고표'!$E$55),0)+IFERROR(INDEX($B1116:$AT1116,1,'번호선택_참고표'!$F$55),0)+IFERROR(INDEX($B1116:$AT1116,1,'번호선택_참고표'!$G$55),0)+IFERROR(INDEX($B1116:$AT1116,1,'번호선택_참고표'!$H$55),0)</f>
        <v/>
      </c>
      <c r="AW1116" s="64">
        <f>IF(OR('번호선택_참고표'!$C$55=$AU1116,'번호선택_참고표'!$D$55=$AU1116,'번호선택_참고표'!$E$55=$AU1116,'번호선택_참고표'!$F$55=$AU1116,'번호선택_참고표'!$G$55=$AU1116,'번호선택_참고표'!$H$55=$AU1116),1,0)</f>
        <v/>
      </c>
      <c r="AX1116" s="64">
        <f>IF(AV1116=6,6,IF(AND(AV1116=5,AW1116=1),5,IF(AND(AV1116=5,AW1116=0),4,IF(AV1116=4,3,IF(AV1116=3,2,0)))))</f>
        <v/>
      </c>
      <c r="AY1116" s="64">
        <f>IF(AV1116=6,"1등",IF(AND(AV1116=5,AW1116=1),"2등",IF(AND(AV1116=5,AW1116=0),"3등",IF(AV1116=4,"4등",IF(AV1116=3,"5등","-")))))</f>
        <v/>
      </c>
      <c r="AZ1116" s="64">
        <f>AV1116*10000+AW1116*1000+ROW()</f>
        <v/>
      </c>
      <c r="BB1116" s="63" t="inlineStr">
        <is>
          <t>7 12 23 32 34 36</t>
        </is>
      </c>
    </row>
    <row r="1117">
      <c r="A1117" s="64" t="n">
        <v>1116</v>
      </c>
      <c r="B1117" t="n">
        <v>0</v>
      </c>
      <c r="C1117" t="n">
        <v>0</v>
      </c>
      <c r="D1117" t="n">
        <v>0</v>
      </c>
      <c r="E1117" t="n">
        <v>0</v>
      </c>
      <c r="F1117" t="n">
        <v>0</v>
      </c>
      <c r="G1117" t="n">
        <v>0</v>
      </c>
      <c r="H1117" t="n">
        <v>0</v>
      </c>
      <c r="I1117" t="n">
        <v>0</v>
      </c>
      <c r="J1117" t="n">
        <v>0</v>
      </c>
      <c r="K1117" t="n">
        <v>0</v>
      </c>
      <c r="L1117" t="n">
        <v>0</v>
      </c>
      <c r="M1117" t="n">
        <v>0</v>
      </c>
      <c r="N1117" t="n">
        <v>0</v>
      </c>
      <c r="O1117" t="n">
        <v>0</v>
      </c>
      <c r="P1117" t="n">
        <v>1</v>
      </c>
      <c r="Q1117" t="n">
        <v>1</v>
      </c>
      <c r="R1117" t="n">
        <v>1</v>
      </c>
      <c r="S1117" t="n">
        <v>0</v>
      </c>
      <c r="T1117" t="n">
        <v>0</v>
      </c>
      <c r="U1117" t="n">
        <v>0</v>
      </c>
      <c r="V1117" t="n">
        <v>0</v>
      </c>
      <c r="W1117" t="n">
        <v>0</v>
      </c>
      <c r="X1117" t="n">
        <v>0</v>
      </c>
      <c r="Y1117" t="n">
        <v>0</v>
      </c>
      <c r="Z1117" t="n">
        <v>1</v>
      </c>
      <c r="AA1117" t="n">
        <v>0</v>
      </c>
      <c r="AB1117" t="n">
        <v>0</v>
      </c>
      <c r="AC1117" t="n">
        <v>0</v>
      </c>
      <c r="AD1117" t="n">
        <v>0</v>
      </c>
      <c r="AE1117" t="n">
        <v>1</v>
      </c>
      <c r="AF1117" t="n">
        <v>1</v>
      </c>
      <c r="AG1117" t="n">
        <v>0</v>
      </c>
      <c r="AH1117" t="n">
        <v>0</v>
      </c>
      <c r="AI1117" t="n">
        <v>0</v>
      </c>
      <c r="AJ1117" t="n">
        <v>0</v>
      </c>
      <c r="AK1117" t="n">
        <v>0</v>
      </c>
      <c r="AL1117" t="n">
        <v>0</v>
      </c>
      <c r="AM1117" t="n">
        <v>0</v>
      </c>
      <c r="AN1117" t="n">
        <v>0</v>
      </c>
      <c r="AO1117" t="n">
        <v>0</v>
      </c>
      <c r="AP1117" t="n">
        <v>0</v>
      </c>
      <c r="AQ1117" t="n">
        <v>0</v>
      </c>
      <c r="AR1117" t="n">
        <v>0</v>
      </c>
      <c r="AS1117" t="n">
        <v>0</v>
      </c>
      <c r="AT1117" t="n">
        <v>0</v>
      </c>
      <c r="AU1117" s="63" t="n">
        <v>32</v>
      </c>
      <c r="AV1117" s="64">
        <f>IFERROR(INDEX($B1117:$AT1117,1,'번호선택_참고표'!$C$55),0)+IFERROR(INDEX($B1117:$AT1117,1,'번호선택_참고표'!$D$55),0)+IFERROR(INDEX($B1117:$AT1117,1,'번호선택_참고표'!$E$55),0)+IFERROR(INDEX($B1117:$AT1117,1,'번호선택_참고표'!$F$55),0)+IFERROR(INDEX($B1117:$AT1117,1,'번호선택_참고표'!$G$55),0)+IFERROR(INDEX($B1117:$AT1117,1,'번호선택_참고표'!$H$55),0)</f>
        <v/>
      </c>
      <c r="AW1117" s="64">
        <f>IF(OR('번호선택_참고표'!$C$55=$AU1117,'번호선택_참고표'!$D$55=$AU1117,'번호선택_참고표'!$E$55=$AU1117,'번호선택_참고표'!$F$55=$AU1117,'번호선택_참고표'!$G$55=$AU1117,'번호선택_참고표'!$H$55=$AU1117),1,0)</f>
        <v/>
      </c>
      <c r="AX1117" s="64">
        <f>IF(AV1117=6,6,IF(AND(AV1117=5,AW1117=1),5,IF(AND(AV1117=5,AW1117=0),4,IF(AV1117=4,3,IF(AV1117=3,2,0)))))</f>
        <v/>
      </c>
      <c r="AY1117" s="64">
        <f>IF(AV1117=6,"1등",IF(AND(AV1117=5,AW1117=1),"2등",IF(AND(AV1117=5,AW1117=0),"3등",IF(AV1117=4,"4등",IF(AV1117=3,"5등","-")))))</f>
        <v/>
      </c>
      <c r="AZ1117" s="64">
        <f>AV1117*10000+AW1117*1000+ROW()</f>
        <v/>
      </c>
      <c r="BB1117" s="63" t="inlineStr">
        <is>
          <t>15 16 17 25 30 31</t>
        </is>
      </c>
    </row>
    <row r="1118">
      <c r="A1118" s="64" t="n">
        <v>1117</v>
      </c>
      <c r="B1118" t="n">
        <v>0</v>
      </c>
      <c r="C1118" t="n">
        <v>0</v>
      </c>
      <c r="D1118" t="n">
        <v>1</v>
      </c>
      <c r="E1118" t="n">
        <v>1</v>
      </c>
      <c r="F1118" t="n">
        <v>0</v>
      </c>
      <c r="G1118" t="n">
        <v>0</v>
      </c>
      <c r="H1118" t="n">
        <v>0</v>
      </c>
      <c r="I1118" t="n">
        <v>0</v>
      </c>
      <c r="J1118" t="n">
        <v>1</v>
      </c>
      <c r="K1118" t="n">
        <v>0</v>
      </c>
      <c r="L1118" t="n">
        <v>0</v>
      </c>
      <c r="M1118" t="n">
        <v>0</v>
      </c>
      <c r="N1118" t="n">
        <v>0</v>
      </c>
      <c r="O1118" t="n">
        <v>0</v>
      </c>
      <c r="P1118" t="n">
        <v>0</v>
      </c>
      <c r="Q1118" t="n">
        <v>0</v>
      </c>
      <c r="R1118" t="n">
        <v>0</v>
      </c>
      <c r="S1118" t="n">
        <v>0</v>
      </c>
      <c r="T1118" t="n">
        <v>0</v>
      </c>
      <c r="U1118" t="n">
        <v>0</v>
      </c>
      <c r="V1118" t="n">
        <v>0</v>
      </c>
      <c r="W1118" t="n">
        <v>0</v>
      </c>
      <c r="X1118" t="n">
        <v>0</v>
      </c>
      <c r="Y1118" t="n">
        <v>0</v>
      </c>
      <c r="Z1118" t="n">
        <v>0</v>
      </c>
      <c r="AA1118" t="n">
        <v>0</v>
      </c>
      <c r="AB1118" t="n">
        <v>0</v>
      </c>
      <c r="AC1118" t="n">
        <v>0</v>
      </c>
      <c r="AD1118" t="n">
        <v>0</v>
      </c>
      <c r="AE1118" t="n">
        <v>1</v>
      </c>
      <c r="AF1118" t="n">
        <v>0</v>
      </c>
      <c r="AG1118" t="n">
        <v>0</v>
      </c>
      <c r="AH1118" t="n">
        <v>1</v>
      </c>
      <c r="AI1118" t="n">
        <v>0</v>
      </c>
      <c r="AJ1118" t="n">
        <v>0</v>
      </c>
      <c r="AK1118" t="n">
        <v>1</v>
      </c>
      <c r="AL1118" t="n">
        <v>0</v>
      </c>
      <c r="AM1118" t="n">
        <v>0</v>
      </c>
      <c r="AN1118" t="n">
        <v>0</v>
      </c>
      <c r="AO1118" t="n">
        <v>0</v>
      </c>
      <c r="AP1118" t="n">
        <v>0</v>
      </c>
      <c r="AQ1118" t="n">
        <v>0</v>
      </c>
      <c r="AR1118" t="n">
        <v>0</v>
      </c>
      <c r="AS1118" t="n">
        <v>0</v>
      </c>
      <c r="AT1118" t="n">
        <v>0</v>
      </c>
      <c r="AU1118" s="63" t="n">
        <v>7</v>
      </c>
      <c r="AV1118" s="64">
        <f>IFERROR(INDEX($B1118:$AT1118,1,'번호선택_참고표'!$C$55),0)+IFERROR(INDEX($B1118:$AT1118,1,'번호선택_참고표'!$D$55),0)+IFERROR(INDEX($B1118:$AT1118,1,'번호선택_참고표'!$E$55),0)+IFERROR(INDEX($B1118:$AT1118,1,'번호선택_참고표'!$F$55),0)+IFERROR(INDEX($B1118:$AT1118,1,'번호선택_참고표'!$G$55),0)+IFERROR(INDEX($B1118:$AT1118,1,'번호선택_참고표'!$H$55),0)</f>
        <v/>
      </c>
      <c r="AW1118" s="64">
        <f>IF(OR('번호선택_참고표'!$C$55=$AU1118,'번호선택_참고표'!$D$55=$AU1118,'번호선택_참고표'!$E$55=$AU1118,'번호선택_참고표'!$F$55=$AU1118,'번호선택_참고표'!$G$55=$AU1118,'번호선택_참고표'!$H$55=$AU1118),1,0)</f>
        <v/>
      </c>
      <c r="AX1118" s="64">
        <f>IF(AV1118=6,6,IF(AND(AV1118=5,AW1118=1),5,IF(AND(AV1118=5,AW1118=0),4,IF(AV1118=4,3,IF(AV1118=3,2,0)))))</f>
        <v/>
      </c>
      <c r="AY1118" s="64">
        <f>IF(AV1118=6,"1등",IF(AND(AV1118=5,AW1118=1),"2등",IF(AND(AV1118=5,AW1118=0),"3등",IF(AV1118=4,"4등",IF(AV1118=3,"5등","-")))))</f>
        <v/>
      </c>
      <c r="AZ1118" s="64">
        <f>AV1118*10000+AW1118*1000+ROW()</f>
        <v/>
      </c>
      <c r="BB1118" s="63" t="inlineStr">
        <is>
          <t>3 4 9 30 33 36</t>
        </is>
      </c>
    </row>
    <row r="1119">
      <c r="A1119" s="64" t="n">
        <v>1118</v>
      </c>
      <c r="B1119" t="n">
        <v>0</v>
      </c>
      <c r="C1119" t="n">
        <v>0</v>
      </c>
      <c r="D1119" t="n">
        <v>0</v>
      </c>
      <c r="E1119" t="n">
        <v>0</v>
      </c>
      <c r="F1119" t="n">
        <v>0</v>
      </c>
      <c r="G1119" t="n">
        <v>0</v>
      </c>
      <c r="H1119" t="n">
        <v>0</v>
      </c>
      <c r="I1119" t="n">
        <v>0</v>
      </c>
      <c r="J1119" t="n">
        <v>0</v>
      </c>
      <c r="K1119" t="n">
        <v>0</v>
      </c>
      <c r="L1119" t="n">
        <v>1</v>
      </c>
      <c r="M1119" t="n">
        <v>0</v>
      </c>
      <c r="N1119" t="n">
        <v>1</v>
      </c>
      <c r="O1119" t="n">
        <v>1</v>
      </c>
      <c r="P1119" t="n">
        <v>1</v>
      </c>
      <c r="Q1119" t="n">
        <v>1</v>
      </c>
      <c r="R1119" t="n">
        <v>0</v>
      </c>
      <c r="S1119" t="n">
        <v>0</v>
      </c>
      <c r="T1119" t="n">
        <v>0</v>
      </c>
      <c r="U1119" t="n">
        <v>0</v>
      </c>
      <c r="V1119" t="n">
        <v>0</v>
      </c>
      <c r="W1119" t="n">
        <v>0</v>
      </c>
      <c r="X1119" t="n">
        <v>0</v>
      </c>
      <c r="Y1119" t="n">
        <v>0</v>
      </c>
      <c r="Z1119" t="n">
        <v>0</v>
      </c>
      <c r="AA1119" t="n">
        <v>0</v>
      </c>
      <c r="AB1119" t="n">
        <v>0</v>
      </c>
      <c r="AC1119" t="n">
        <v>0</v>
      </c>
      <c r="AD1119" t="n">
        <v>0</v>
      </c>
      <c r="AE1119" t="n">
        <v>0</v>
      </c>
      <c r="AF1119" t="n">
        <v>0</v>
      </c>
      <c r="AG1119" t="n">
        <v>0</v>
      </c>
      <c r="AH1119" t="n">
        <v>0</v>
      </c>
      <c r="AI1119" t="n">
        <v>0</v>
      </c>
      <c r="AJ1119" t="n">
        <v>0</v>
      </c>
      <c r="AK1119" t="n">
        <v>0</v>
      </c>
      <c r="AL1119" t="n">
        <v>0</v>
      </c>
      <c r="AM1119" t="n">
        <v>0</v>
      </c>
      <c r="AN1119" t="n">
        <v>0</v>
      </c>
      <c r="AO1119" t="n">
        <v>0</v>
      </c>
      <c r="AP1119" t="n">
        <v>0</v>
      </c>
      <c r="AQ1119" t="n">
        <v>0</v>
      </c>
      <c r="AR1119" t="n">
        <v>0</v>
      </c>
      <c r="AS1119" t="n">
        <v>0</v>
      </c>
      <c r="AT1119" t="n">
        <v>1</v>
      </c>
      <c r="AU1119" s="63" t="n">
        <v>3</v>
      </c>
      <c r="AV1119" s="64">
        <f>IFERROR(INDEX($B1119:$AT1119,1,'번호선택_참고표'!$C$55),0)+IFERROR(INDEX($B1119:$AT1119,1,'번호선택_참고표'!$D$55),0)+IFERROR(INDEX($B1119:$AT1119,1,'번호선택_참고표'!$E$55),0)+IFERROR(INDEX($B1119:$AT1119,1,'번호선택_참고표'!$F$55),0)+IFERROR(INDEX($B1119:$AT1119,1,'번호선택_참고표'!$G$55),0)+IFERROR(INDEX($B1119:$AT1119,1,'번호선택_참고표'!$H$55),0)</f>
        <v/>
      </c>
      <c r="AW1119" s="64">
        <f>IF(OR('번호선택_참고표'!$C$55=$AU1119,'번호선택_참고표'!$D$55=$AU1119,'번호선택_참고표'!$E$55=$AU1119,'번호선택_참고표'!$F$55=$AU1119,'번호선택_참고표'!$G$55=$AU1119,'번호선택_참고표'!$H$55=$AU1119),1,0)</f>
        <v/>
      </c>
      <c r="AX1119" s="64">
        <f>IF(AV1119=6,6,IF(AND(AV1119=5,AW1119=1),5,IF(AND(AV1119=5,AW1119=0),4,IF(AV1119=4,3,IF(AV1119=3,2,0)))))</f>
        <v/>
      </c>
      <c r="AY1119" s="64">
        <f>IF(AV1119=6,"1등",IF(AND(AV1119=5,AW1119=1),"2등",IF(AND(AV1119=5,AW1119=0),"3등",IF(AV1119=4,"4등",IF(AV1119=3,"5등","-")))))</f>
        <v/>
      </c>
      <c r="AZ1119" s="64">
        <f>AV1119*10000+AW1119*1000+ROW()</f>
        <v/>
      </c>
      <c r="BB1119" s="63" t="inlineStr">
        <is>
          <t>11 13 14 15 16 45</t>
        </is>
      </c>
    </row>
    <row r="1120">
      <c r="A1120" s="64" t="n">
        <v>1119</v>
      </c>
      <c r="B1120" t="n">
        <v>1</v>
      </c>
      <c r="C1120" t="n">
        <v>0</v>
      </c>
      <c r="D1120" t="n">
        <v>0</v>
      </c>
      <c r="E1120" t="n">
        <v>0</v>
      </c>
      <c r="F1120" t="n">
        <v>0</v>
      </c>
      <c r="G1120" t="n">
        <v>0</v>
      </c>
      <c r="H1120" t="n">
        <v>0</v>
      </c>
      <c r="I1120" t="n">
        <v>0</v>
      </c>
      <c r="J1120" t="n">
        <v>1</v>
      </c>
      <c r="K1120" t="n">
        <v>0</v>
      </c>
      <c r="L1120" t="n">
        <v>0</v>
      </c>
      <c r="M1120" t="n">
        <v>1</v>
      </c>
      <c r="N1120" t="n">
        <v>1</v>
      </c>
      <c r="O1120" t="n">
        <v>0</v>
      </c>
      <c r="P1120" t="n">
        <v>0</v>
      </c>
      <c r="Q1120" t="n">
        <v>0</v>
      </c>
      <c r="R1120" t="n">
        <v>0</v>
      </c>
      <c r="S1120" t="n">
        <v>0</v>
      </c>
      <c r="T1120" t="n">
        <v>0</v>
      </c>
      <c r="U1120" t="n">
        <v>1</v>
      </c>
      <c r="V1120" t="n">
        <v>0</v>
      </c>
      <c r="W1120" t="n">
        <v>0</v>
      </c>
      <c r="X1120" t="n">
        <v>0</v>
      </c>
      <c r="Y1120" t="n">
        <v>0</v>
      </c>
      <c r="Z1120" t="n">
        <v>0</v>
      </c>
      <c r="AA1120" t="n">
        <v>0</v>
      </c>
      <c r="AB1120" t="n">
        <v>0</v>
      </c>
      <c r="AC1120" t="n">
        <v>0</v>
      </c>
      <c r="AD1120" t="n">
        <v>0</v>
      </c>
      <c r="AE1120" t="n">
        <v>0</v>
      </c>
      <c r="AF1120" t="n">
        <v>0</v>
      </c>
      <c r="AG1120" t="n">
        <v>0</v>
      </c>
      <c r="AH1120" t="n">
        <v>0</v>
      </c>
      <c r="AI1120" t="n">
        <v>0</v>
      </c>
      <c r="AJ1120" t="n">
        <v>0</v>
      </c>
      <c r="AK1120" t="n">
        <v>0</v>
      </c>
      <c r="AL1120" t="n">
        <v>0</v>
      </c>
      <c r="AM1120" t="n">
        <v>0</v>
      </c>
      <c r="AN1120" t="n">
        <v>0</v>
      </c>
      <c r="AO1120" t="n">
        <v>0</v>
      </c>
      <c r="AP1120" t="n">
        <v>0</v>
      </c>
      <c r="AQ1120" t="n">
        <v>0</v>
      </c>
      <c r="AR1120" t="n">
        <v>0</v>
      </c>
      <c r="AS1120" t="n">
        <v>0</v>
      </c>
      <c r="AT1120" t="n">
        <v>1</v>
      </c>
      <c r="AU1120" s="63" t="n">
        <v>3</v>
      </c>
      <c r="AV1120" s="64">
        <f>IFERROR(INDEX($B1120:$AT1120,1,'번호선택_참고표'!$C$55),0)+IFERROR(INDEX($B1120:$AT1120,1,'번호선택_참고표'!$D$55),0)+IFERROR(INDEX($B1120:$AT1120,1,'번호선택_참고표'!$E$55),0)+IFERROR(INDEX($B1120:$AT1120,1,'번호선택_참고표'!$F$55),0)+IFERROR(INDEX($B1120:$AT1120,1,'번호선택_참고표'!$G$55),0)+IFERROR(INDEX($B1120:$AT1120,1,'번호선택_참고표'!$H$55),0)</f>
        <v/>
      </c>
      <c r="AW1120" s="64">
        <f>IF(OR('번호선택_참고표'!$C$55=$AU1120,'번호선택_참고표'!$D$55=$AU1120,'번호선택_참고표'!$E$55=$AU1120,'번호선택_참고표'!$F$55=$AU1120,'번호선택_참고표'!$G$55=$AU1120,'번호선택_참고표'!$H$55=$AU1120),1,0)</f>
        <v/>
      </c>
      <c r="AX1120" s="64">
        <f>IF(AV1120=6,6,IF(AND(AV1120=5,AW1120=1),5,IF(AND(AV1120=5,AW1120=0),4,IF(AV1120=4,3,IF(AV1120=3,2,0)))))</f>
        <v/>
      </c>
      <c r="AY1120" s="64">
        <f>IF(AV1120=6,"1등",IF(AND(AV1120=5,AW1120=1),"2등",IF(AND(AV1120=5,AW1120=0),"3등",IF(AV1120=4,"4등",IF(AV1120=3,"5등","-")))))</f>
        <v/>
      </c>
      <c r="AZ1120" s="64">
        <f>AV1120*10000+AW1120*1000+ROW()</f>
        <v/>
      </c>
      <c r="BB1120" s="63" t="inlineStr">
        <is>
          <t>1 9 12 13 20 45</t>
        </is>
      </c>
    </row>
    <row r="1121">
      <c r="A1121" s="64" t="n">
        <v>1120</v>
      </c>
      <c r="B1121" t="n">
        <v>0</v>
      </c>
      <c r="C1121" t="n">
        <v>1</v>
      </c>
      <c r="D1121" t="n">
        <v>0</v>
      </c>
      <c r="E1121" t="n">
        <v>0</v>
      </c>
      <c r="F1121" t="n">
        <v>0</v>
      </c>
      <c r="G1121" t="n">
        <v>0</v>
      </c>
      <c r="H1121" t="n">
        <v>0</v>
      </c>
      <c r="I1121" t="n">
        <v>0</v>
      </c>
      <c r="J1121" t="n">
        <v>0</v>
      </c>
      <c r="K1121" t="n">
        <v>0</v>
      </c>
      <c r="L1121" t="n">
        <v>0</v>
      </c>
      <c r="M1121" t="n">
        <v>0</v>
      </c>
      <c r="N1121" t="n">
        <v>0</v>
      </c>
      <c r="O1121" t="n">
        <v>0</v>
      </c>
      <c r="P1121" t="n">
        <v>0</v>
      </c>
      <c r="Q1121" t="n">
        <v>0</v>
      </c>
      <c r="R1121" t="n">
        <v>0</v>
      </c>
      <c r="S1121" t="n">
        <v>0</v>
      </c>
      <c r="T1121" t="n">
        <v>1</v>
      </c>
      <c r="U1121" t="n">
        <v>0</v>
      </c>
      <c r="V1121" t="n">
        <v>0</v>
      </c>
      <c r="W1121" t="n">
        <v>0</v>
      </c>
      <c r="X1121" t="n">
        <v>0</v>
      </c>
      <c r="Y1121" t="n">
        <v>0</v>
      </c>
      <c r="Z1121" t="n">
        <v>0</v>
      </c>
      <c r="AA1121" t="n">
        <v>1</v>
      </c>
      <c r="AB1121" t="n">
        <v>0</v>
      </c>
      <c r="AC1121" t="n">
        <v>0</v>
      </c>
      <c r="AD1121" t="n">
        <v>0</v>
      </c>
      <c r="AE1121" t="n">
        <v>0</v>
      </c>
      <c r="AF1121" t="n">
        <v>1</v>
      </c>
      <c r="AG1121" t="n">
        <v>0</v>
      </c>
      <c r="AH1121" t="n">
        <v>0</v>
      </c>
      <c r="AI1121" t="n">
        <v>0</v>
      </c>
      <c r="AJ1121" t="n">
        <v>0</v>
      </c>
      <c r="AK1121" t="n">
        <v>0</v>
      </c>
      <c r="AL1121" t="n">
        <v>0</v>
      </c>
      <c r="AM1121" t="n">
        <v>1</v>
      </c>
      <c r="AN1121" t="n">
        <v>0</v>
      </c>
      <c r="AO1121" t="n">
        <v>0</v>
      </c>
      <c r="AP1121" t="n">
        <v>1</v>
      </c>
      <c r="AQ1121" t="n">
        <v>0</v>
      </c>
      <c r="AR1121" t="n">
        <v>0</v>
      </c>
      <c r="AS1121" t="n">
        <v>0</v>
      </c>
      <c r="AT1121" t="n">
        <v>0</v>
      </c>
      <c r="AU1121" s="63" t="n">
        <v>34</v>
      </c>
      <c r="AV1121" s="64">
        <f>IFERROR(INDEX($B1121:$AT1121,1,'번호선택_참고표'!$C$55),0)+IFERROR(INDEX($B1121:$AT1121,1,'번호선택_참고표'!$D$55),0)+IFERROR(INDEX($B1121:$AT1121,1,'번호선택_참고표'!$E$55),0)+IFERROR(INDEX($B1121:$AT1121,1,'번호선택_참고표'!$F$55),0)+IFERROR(INDEX($B1121:$AT1121,1,'번호선택_참고표'!$G$55),0)+IFERROR(INDEX($B1121:$AT1121,1,'번호선택_참고표'!$H$55),0)</f>
        <v/>
      </c>
      <c r="AW1121" s="64">
        <f>IF(OR('번호선택_참고표'!$C$55=$AU1121,'번호선택_참고표'!$D$55=$AU1121,'번호선택_참고표'!$E$55=$AU1121,'번호선택_참고표'!$F$55=$AU1121,'번호선택_참고표'!$G$55=$AU1121,'번호선택_참고표'!$H$55=$AU1121),1,0)</f>
        <v/>
      </c>
      <c r="AX1121" s="64">
        <f>IF(AV1121=6,6,IF(AND(AV1121=5,AW1121=1),5,IF(AND(AV1121=5,AW1121=0),4,IF(AV1121=4,3,IF(AV1121=3,2,0)))))</f>
        <v/>
      </c>
      <c r="AY1121" s="64">
        <f>IF(AV1121=6,"1등",IF(AND(AV1121=5,AW1121=1),"2등",IF(AND(AV1121=5,AW1121=0),"3등",IF(AV1121=4,"4등",IF(AV1121=3,"5등","-")))))</f>
        <v/>
      </c>
      <c r="AZ1121" s="64">
        <f>AV1121*10000+AW1121*1000+ROW()</f>
        <v/>
      </c>
      <c r="BB1121" s="63" t="inlineStr">
        <is>
          <t>2 19 26 31 38 41</t>
        </is>
      </c>
    </row>
    <row r="1122">
      <c r="A1122" s="64" t="n">
        <v>1121</v>
      </c>
      <c r="B1122" t="n">
        <v>0</v>
      </c>
      <c r="C1122" t="n">
        <v>0</v>
      </c>
      <c r="D1122" t="n">
        <v>0</v>
      </c>
      <c r="E1122" t="n">
        <v>0</v>
      </c>
      <c r="F1122" t="n">
        <v>0</v>
      </c>
      <c r="G1122" t="n">
        <v>1</v>
      </c>
      <c r="H1122" t="n">
        <v>0</v>
      </c>
      <c r="I1122" t="n">
        <v>0</v>
      </c>
      <c r="J1122" t="n">
        <v>0</v>
      </c>
      <c r="K1122" t="n">
        <v>0</v>
      </c>
      <c r="L1122" t="n">
        <v>0</v>
      </c>
      <c r="M1122" t="n">
        <v>0</v>
      </c>
      <c r="N1122" t="n">
        <v>0</v>
      </c>
      <c r="O1122" t="n">
        <v>0</v>
      </c>
      <c r="P1122" t="n">
        <v>0</v>
      </c>
      <c r="Q1122" t="n">
        <v>0</v>
      </c>
      <c r="R1122" t="n">
        <v>0</v>
      </c>
      <c r="S1122" t="n">
        <v>0</v>
      </c>
      <c r="T1122" t="n">
        <v>0</v>
      </c>
      <c r="U1122" t="n">
        <v>0</v>
      </c>
      <c r="V1122" t="n">
        <v>0</v>
      </c>
      <c r="W1122" t="n">
        <v>0</v>
      </c>
      <c r="X1122" t="n">
        <v>0</v>
      </c>
      <c r="Y1122" t="n">
        <v>1</v>
      </c>
      <c r="Z1122" t="n">
        <v>0</v>
      </c>
      <c r="AA1122" t="n">
        <v>0</v>
      </c>
      <c r="AB1122" t="n">
        <v>0</v>
      </c>
      <c r="AC1122" t="n">
        <v>0</v>
      </c>
      <c r="AD1122" t="n">
        <v>0</v>
      </c>
      <c r="AE1122" t="n">
        <v>0</v>
      </c>
      <c r="AF1122" t="n">
        <v>1</v>
      </c>
      <c r="AG1122" t="n">
        <v>1</v>
      </c>
      <c r="AH1122" t="n">
        <v>0</v>
      </c>
      <c r="AI1122" t="n">
        <v>0</v>
      </c>
      <c r="AJ1122" t="n">
        <v>0</v>
      </c>
      <c r="AK1122" t="n">
        <v>0</v>
      </c>
      <c r="AL1122" t="n">
        <v>0</v>
      </c>
      <c r="AM1122" t="n">
        <v>1</v>
      </c>
      <c r="AN1122" t="n">
        <v>0</v>
      </c>
      <c r="AO1122" t="n">
        <v>0</v>
      </c>
      <c r="AP1122" t="n">
        <v>0</v>
      </c>
      <c r="AQ1122" t="n">
        <v>0</v>
      </c>
      <c r="AR1122" t="n">
        <v>0</v>
      </c>
      <c r="AS1122" t="n">
        <v>1</v>
      </c>
      <c r="AT1122" t="n">
        <v>0</v>
      </c>
      <c r="AU1122" s="63" t="n">
        <v>8</v>
      </c>
      <c r="AV1122" s="64">
        <f>IFERROR(INDEX($B1122:$AT1122,1,'번호선택_참고표'!$C$55),0)+IFERROR(INDEX($B1122:$AT1122,1,'번호선택_참고표'!$D$55),0)+IFERROR(INDEX($B1122:$AT1122,1,'번호선택_참고표'!$E$55),0)+IFERROR(INDEX($B1122:$AT1122,1,'번호선택_참고표'!$F$55),0)+IFERROR(INDEX($B1122:$AT1122,1,'번호선택_참고표'!$G$55),0)+IFERROR(INDEX($B1122:$AT1122,1,'번호선택_참고표'!$H$55),0)</f>
        <v/>
      </c>
      <c r="AW1122" s="64">
        <f>IF(OR('번호선택_참고표'!$C$55=$AU1122,'번호선택_참고표'!$D$55=$AU1122,'번호선택_참고표'!$E$55=$AU1122,'번호선택_참고표'!$F$55=$AU1122,'번호선택_참고표'!$G$55=$AU1122,'번호선택_참고표'!$H$55=$AU1122),1,0)</f>
        <v/>
      </c>
      <c r="AX1122" s="64">
        <f>IF(AV1122=6,6,IF(AND(AV1122=5,AW1122=1),5,IF(AND(AV1122=5,AW1122=0),4,IF(AV1122=4,3,IF(AV1122=3,2,0)))))</f>
        <v/>
      </c>
      <c r="AY1122" s="64">
        <f>IF(AV1122=6,"1등",IF(AND(AV1122=5,AW1122=1),"2등",IF(AND(AV1122=5,AW1122=0),"3등",IF(AV1122=4,"4등",IF(AV1122=3,"5등","-")))))</f>
        <v/>
      </c>
      <c r="AZ1122" s="64">
        <f>AV1122*10000+AW1122*1000+ROW()</f>
        <v/>
      </c>
      <c r="BB1122" s="63" t="inlineStr">
        <is>
          <t>6 24 31 32 38 44</t>
        </is>
      </c>
    </row>
    <row r="1123">
      <c r="A1123" s="64" t="n">
        <v>1122</v>
      </c>
      <c r="B1123" t="n">
        <v>0</v>
      </c>
      <c r="C1123" t="n">
        <v>0</v>
      </c>
      <c r="D1123" t="n">
        <v>1</v>
      </c>
      <c r="E1123" t="n">
        <v>0</v>
      </c>
      <c r="F1123" t="n">
        <v>0</v>
      </c>
      <c r="G1123" t="n">
        <v>1</v>
      </c>
      <c r="H1123" t="n">
        <v>0</v>
      </c>
      <c r="I1123" t="n">
        <v>0</v>
      </c>
      <c r="J1123" t="n">
        <v>0</v>
      </c>
      <c r="K1123" t="n">
        <v>0</v>
      </c>
      <c r="L1123" t="n">
        <v>0</v>
      </c>
      <c r="M1123" t="n">
        <v>0</v>
      </c>
      <c r="N1123" t="n">
        <v>0</v>
      </c>
      <c r="O1123" t="n">
        <v>0</v>
      </c>
      <c r="P1123" t="n">
        <v>0</v>
      </c>
      <c r="Q1123" t="n">
        <v>0</v>
      </c>
      <c r="R1123" t="n">
        <v>0</v>
      </c>
      <c r="S1123" t="n">
        <v>0</v>
      </c>
      <c r="T1123" t="n">
        <v>0</v>
      </c>
      <c r="U1123" t="n">
        <v>0</v>
      </c>
      <c r="V1123" t="n">
        <v>1</v>
      </c>
      <c r="W1123" t="n">
        <v>0</v>
      </c>
      <c r="X1123" t="n">
        <v>0</v>
      </c>
      <c r="Y1123" t="n">
        <v>0</v>
      </c>
      <c r="Z1123" t="n">
        <v>0</v>
      </c>
      <c r="AA1123" t="n">
        <v>0</v>
      </c>
      <c r="AB1123" t="n">
        <v>0</v>
      </c>
      <c r="AC1123" t="n">
        <v>0</v>
      </c>
      <c r="AD1123" t="n">
        <v>0</v>
      </c>
      <c r="AE1123" t="n">
        <v>1</v>
      </c>
      <c r="AF1123" t="n">
        <v>0</v>
      </c>
      <c r="AG1123" t="n">
        <v>0</v>
      </c>
      <c r="AH1123" t="n">
        <v>0</v>
      </c>
      <c r="AI1123" t="n">
        <v>1</v>
      </c>
      <c r="AJ1123" t="n">
        <v>1</v>
      </c>
      <c r="AK1123" t="n">
        <v>0</v>
      </c>
      <c r="AL1123" t="n">
        <v>0</v>
      </c>
      <c r="AM1123" t="n">
        <v>0</v>
      </c>
      <c r="AN1123" t="n">
        <v>0</v>
      </c>
      <c r="AO1123" t="n">
        <v>0</v>
      </c>
      <c r="AP1123" t="n">
        <v>0</v>
      </c>
      <c r="AQ1123" t="n">
        <v>0</v>
      </c>
      <c r="AR1123" t="n">
        <v>0</v>
      </c>
      <c r="AS1123" t="n">
        <v>0</v>
      </c>
      <c r="AT1123" t="n">
        <v>0</v>
      </c>
      <c r="AU1123" s="63" t="n">
        <v>22</v>
      </c>
      <c r="AV1123" s="64">
        <f>IFERROR(INDEX($B1123:$AT1123,1,'번호선택_참고표'!$C$55),0)+IFERROR(INDEX($B1123:$AT1123,1,'번호선택_참고표'!$D$55),0)+IFERROR(INDEX($B1123:$AT1123,1,'번호선택_참고표'!$E$55),0)+IFERROR(INDEX($B1123:$AT1123,1,'번호선택_참고표'!$F$55),0)+IFERROR(INDEX($B1123:$AT1123,1,'번호선택_참고표'!$G$55),0)+IFERROR(INDEX($B1123:$AT1123,1,'번호선택_참고표'!$H$55),0)</f>
        <v/>
      </c>
      <c r="AW1123" s="64">
        <f>IF(OR('번호선택_참고표'!$C$55=$AU1123,'번호선택_참고표'!$D$55=$AU1123,'번호선택_참고표'!$E$55=$AU1123,'번호선택_참고표'!$F$55=$AU1123,'번호선택_참고표'!$G$55=$AU1123,'번호선택_참고표'!$H$55=$AU1123),1,0)</f>
        <v/>
      </c>
      <c r="AX1123" s="64">
        <f>IF(AV1123=6,6,IF(AND(AV1123=5,AW1123=1),5,IF(AND(AV1123=5,AW1123=0),4,IF(AV1123=4,3,IF(AV1123=3,2,0)))))</f>
        <v/>
      </c>
      <c r="AY1123" s="64">
        <f>IF(AV1123=6,"1등",IF(AND(AV1123=5,AW1123=1),"2등",IF(AND(AV1123=5,AW1123=0),"3등",IF(AV1123=4,"4등",IF(AV1123=3,"5등","-")))))</f>
        <v/>
      </c>
      <c r="AZ1123" s="64">
        <f>AV1123*10000+AW1123*1000+ROW()</f>
        <v/>
      </c>
      <c r="BB1123" s="63" t="inlineStr">
        <is>
          <t>3 6 21 30 34 35</t>
        </is>
      </c>
    </row>
    <row r="1124">
      <c r="A1124" s="64" t="n">
        <v>1123</v>
      </c>
      <c r="B1124" t="n">
        <v>0</v>
      </c>
      <c r="C1124" t="n">
        <v>0</v>
      </c>
      <c r="D1124" t="n">
        <v>0</v>
      </c>
      <c r="E1124" t="n">
        <v>0</v>
      </c>
      <c r="F1124" t="n">
        <v>0</v>
      </c>
      <c r="G1124" t="n">
        <v>0</v>
      </c>
      <c r="H1124" t="n">
        <v>0</v>
      </c>
      <c r="I1124" t="n">
        <v>0</v>
      </c>
      <c r="J1124" t="n">
        <v>0</v>
      </c>
      <c r="K1124" t="n">
        <v>0</v>
      </c>
      <c r="L1124" t="n">
        <v>0</v>
      </c>
      <c r="M1124" t="n">
        <v>0</v>
      </c>
      <c r="N1124" t="n">
        <v>1</v>
      </c>
      <c r="O1124" t="n">
        <v>0</v>
      </c>
      <c r="P1124" t="n">
        <v>0</v>
      </c>
      <c r="Q1124" t="n">
        <v>0</v>
      </c>
      <c r="R1124" t="n">
        <v>0</v>
      </c>
      <c r="S1124" t="n">
        <v>0</v>
      </c>
      <c r="T1124" t="n">
        <v>1</v>
      </c>
      <c r="U1124" t="n">
        <v>0</v>
      </c>
      <c r="V1124" t="n">
        <v>1</v>
      </c>
      <c r="W1124" t="n">
        <v>0</v>
      </c>
      <c r="X1124" t="n">
        <v>0</v>
      </c>
      <c r="Y1124" t="n">
        <v>1</v>
      </c>
      <c r="Z1124" t="n">
        <v>0</v>
      </c>
      <c r="AA1124" t="n">
        <v>0</v>
      </c>
      <c r="AB1124" t="n">
        <v>0</v>
      </c>
      <c r="AC1124" t="n">
        <v>0</v>
      </c>
      <c r="AD1124" t="n">
        <v>0</v>
      </c>
      <c r="AE1124" t="n">
        <v>0</v>
      </c>
      <c r="AF1124" t="n">
        <v>0</v>
      </c>
      <c r="AG1124" t="n">
        <v>0</v>
      </c>
      <c r="AH1124" t="n">
        <v>0</v>
      </c>
      <c r="AI1124" t="n">
        <v>1</v>
      </c>
      <c r="AJ1124" t="n">
        <v>1</v>
      </c>
      <c r="AK1124" t="n">
        <v>0</v>
      </c>
      <c r="AL1124" t="n">
        <v>0</v>
      </c>
      <c r="AM1124" t="n">
        <v>0</v>
      </c>
      <c r="AN1124" t="n">
        <v>0</v>
      </c>
      <c r="AO1124" t="n">
        <v>0</v>
      </c>
      <c r="AP1124" t="n">
        <v>0</v>
      </c>
      <c r="AQ1124" t="n">
        <v>0</v>
      </c>
      <c r="AR1124" t="n">
        <v>0</v>
      </c>
      <c r="AS1124" t="n">
        <v>0</v>
      </c>
      <c r="AT1124" t="n">
        <v>0</v>
      </c>
      <c r="AU1124" s="63" t="n">
        <v>26</v>
      </c>
      <c r="AV1124" s="64">
        <f>IFERROR(INDEX($B1124:$AT1124,1,'번호선택_참고표'!$C$55),0)+IFERROR(INDEX($B1124:$AT1124,1,'번호선택_참고표'!$D$55),0)+IFERROR(INDEX($B1124:$AT1124,1,'번호선택_참고표'!$E$55),0)+IFERROR(INDEX($B1124:$AT1124,1,'번호선택_참고표'!$F$55),0)+IFERROR(INDEX($B1124:$AT1124,1,'번호선택_참고표'!$G$55),0)+IFERROR(INDEX($B1124:$AT1124,1,'번호선택_참고표'!$H$55),0)</f>
        <v/>
      </c>
      <c r="AW1124" s="64">
        <f>IF(OR('번호선택_참고표'!$C$55=$AU1124,'번호선택_참고표'!$D$55=$AU1124,'번호선택_참고표'!$E$55=$AU1124,'번호선택_참고표'!$F$55=$AU1124,'번호선택_참고표'!$G$55=$AU1124,'번호선택_참고표'!$H$55=$AU1124),1,0)</f>
        <v/>
      </c>
      <c r="AX1124" s="64">
        <f>IF(AV1124=6,6,IF(AND(AV1124=5,AW1124=1),5,IF(AND(AV1124=5,AW1124=0),4,IF(AV1124=4,3,IF(AV1124=3,2,0)))))</f>
        <v/>
      </c>
      <c r="AY1124" s="64">
        <f>IF(AV1124=6,"1등",IF(AND(AV1124=5,AW1124=1),"2등",IF(AND(AV1124=5,AW1124=0),"3등",IF(AV1124=4,"4등",IF(AV1124=3,"5등","-")))))</f>
        <v/>
      </c>
      <c r="AZ1124" s="64">
        <f>AV1124*10000+AW1124*1000+ROW()</f>
        <v/>
      </c>
      <c r="BB1124" s="63" t="inlineStr">
        <is>
          <t>13 19 21 24 34 35</t>
        </is>
      </c>
    </row>
    <row r="1125">
      <c r="A1125" s="64" t="n">
        <v>1124</v>
      </c>
      <c r="B1125" t="n">
        <v>0</v>
      </c>
      <c r="C1125" t="n">
        <v>0</v>
      </c>
      <c r="D1125" t="n">
        <v>1</v>
      </c>
      <c r="E1125" t="n">
        <v>0</v>
      </c>
      <c r="F1125" t="n">
        <v>0</v>
      </c>
      <c r="G1125" t="n">
        <v>0</v>
      </c>
      <c r="H1125" t="n">
        <v>0</v>
      </c>
      <c r="I1125" t="n">
        <v>1</v>
      </c>
      <c r="J1125" t="n">
        <v>0</v>
      </c>
      <c r="K1125" t="n">
        <v>0</v>
      </c>
      <c r="L1125" t="n">
        <v>0</v>
      </c>
      <c r="M1125" t="n">
        <v>0</v>
      </c>
      <c r="N1125" t="n">
        <v>0</v>
      </c>
      <c r="O1125" t="n">
        <v>0</v>
      </c>
      <c r="P1125" t="n">
        <v>0</v>
      </c>
      <c r="Q1125" t="n">
        <v>0</v>
      </c>
      <c r="R1125" t="n">
        <v>1</v>
      </c>
      <c r="S1125" t="n">
        <v>0</v>
      </c>
      <c r="T1125" t="n">
        <v>0</v>
      </c>
      <c r="U1125" t="n">
        <v>0</v>
      </c>
      <c r="V1125" t="n">
        <v>0</v>
      </c>
      <c r="W1125" t="n">
        <v>0</v>
      </c>
      <c r="X1125" t="n">
        <v>0</v>
      </c>
      <c r="Y1125" t="n">
        <v>0</v>
      </c>
      <c r="Z1125" t="n">
        <v>0</v>
      </c>
      <c r="AA1125" t="n">
        <v>0</v>
      </c>
      <c r="AB1125" t="n">
        <v>0</v>
      </c>
      <c r="AC1125" t="n">
        <v>0</v>
      </c>
      <c r="AD1125" t="n">
        <v>0</v>
      </c>
      <c r="AE1125" t="n">
        <v>1</v>
      </c>
      <c r="AF1125" t="n">
        <v>0</v>
      </c>
      <c r="AG1125" t="n">
        <v>0</v>
      </c>
      <c r="AH1125" t="n">
        <v>1</v>
      </c>
      <c r="AI1125" t="n">
        <v>1</v>
      </c>
      <c r="AJ1125" t="n">
        <v>0</v>
      </c>
      <c r="AK1125" t="n">
        <v>0</v>
      </c>
      <c r="AL1125" t="n">
        <v>0</v>
      </c>
      <c r="AM1125" t="n">
        <v>0</v>
      </c>
      <c r="AN1125" t="n">
        <v>0</v>
      </c>
      <c r="AO1125" t="n">
        <v>0</v>
      </c>
      <c r="AP1125" t="n">
        <v>0</v>
      </c>
      <c r="AQ1125" t="n">
        <v>0</v>
      </c>
      <c r="AR1125" t="n">
        <v>0</v>
      </c>
      <c r="AS1125" t="n">
        <v>0</v>
      </c>
      <c r="AT1125" t="n">
        <v>0</v>
      </c>
      <c r="AU1125" s="63" t="n">
        <v>28</v>
      </c>
      <c r="AV1125" s="64">
        <f>IFERROR(INDEX($B1125:$AT1125,1,'번호선택_참고표'!$C$55),0)+IFERROR(INDEX($B1125:$AT1125,1,'번호선택_참고표'!$D$55),0)+IFERROR(INDEX($B1125:$AT1125,1,'번호선택_참고표'!$E$55),0)+IFERROR(INDEX($B1125:$AT1125,1,'번호선택_참고표'!$F$55),0)+IFERROR(INDEX($B1125:$AT1125,1,'번호선택_참고표'!$G$55),0)+IFERROR(INDEX($B1125:$AT1125,1,'번호선택_참고표'!$H$55),0)</f>
        <v/>
      </c>
      <c r="AW1125" s="64">
        <f>IF(OR('번호선택_참고표'!$C$55=$AU1125,'번호선택_참고표'!$D$55=$AU1125,'번호선택_참고표'!$E$55=$AU1125,'번호선택_참고표'!$F$55=$AU1125,'번호선택_참고표'!$G$55=$AU1125,'번호선택_참고표'!$H$55=$AU1125),1,0)</f>
        <v/>
      </c>
      <c r="AX1125" s="64">
        <f>IF(AV1125=6,6,IF(AND(AV1125=5,AW1125=1),5,IF(AND(AV1125=5,AW1125=0),4,IF(AV1125=4,3,IF(AV1125=3,2,0)))))</f>
        <v/>
      </c>
      <c r="AY1125" s="64">
        <f>IF(AV1125=6,"1등",IF(AND(AV1125=5,AW1125=1),"2등",IF(AND(AV1125=5,AW1125=0),"3등",IF(AV1125=4,"4등",IF(AV1125=3,"5등","-")))))</f>
        <v/>
      </c>
      <c r="AZ1125" s="64">
        <f>AV1125*10000+AW1125*1000+ROW()</f>
        <v/>
      </c>
      <c r="BB1125" s="63" t="inlineStr">
        <is>
          <t>3 8 17 30 33 34</t>
        </is>
      </c>
    </row>
    <row r="1126">
      <c r="A1126" s="64" t="n">
        <v>1125</v>
      </c>
      <c r="B1126" t="n">
        <v>0</v>
      </c>
      <c r="C1126" t="n">
        <v>0</v>
      </c>
      <c r="D1126" t="n">
        <v>0</v>
      </c>
      <c r="E1126" t="n">
        <v>0</v>
      </c>
      <c r="F1126" t="n">
        <v>0</v>
      </c>
      <c r="G1126" t="n">
        <v>1</v>
      </c>
      <c r="H1126" t="n">
        <v>0</v>
      </c>
      <c r="I1126" t="n">
        <v>0</v>
      </c>
      <c r="J1126" t="n">
        <v>0</v>
      </c>
      <c r="K1126" t="n">
        <v>0</v>
      </c>
      <c r="L1126" t="n">
        <v>0</v>
      </c>
      <c r="M1126" t="n">
        <v>0</v>
      </c>
      <c r="N1126" t="n">
        <v>0</v>
      </c>
      <c r="O1126" t="n">
        <v>1</v>
      </c>
      <c r="P1126" t="n">
        <v>0</v>
      </c>
      <c r="Q1126" t="n">
        <v>0</v>
      </c>
      <c r="R1126" t="n">
        <v>0</v>
      </c>
      <c r="S1126" t="n">
        <v>0</v>
      </c>
      <c r="T1126" t="n">
        <v>0</v>
      </c>
      <c r="U1126" t="n">
        <v>0</v>
      </c>
      <c r="V1126" t="n">
        <v>0</v>
      </c>
      <c r="W1126" t="n">
        <v>0</v>
      </c>
      <c r="X1126" t="n">
        <v>0</v>
      </c>
      <c r="Y1126" t="n">
        <v>0</v>
      </c>
      <c r="Z1126" t="n">
        <v>1</v>
      </c>
      <c r="AA1126" t="n">
        <v>0</v>
      </c>
      <c r="AB1126" t="n">
        <v>0</v>
      </c>
      <c r="AC1126" t="n">
        <v>0</v>
      </c>
      <c r="AD1126" t="n">
        <v>0</v>
      </c>
      <c r="AE1126" t="n">
        <v>0</v>
      </c>
      <c r="AF1126" t="n">
        <v>0</v>
      </c>
      <c r="AG1126" t="n">
        <v>0</v>
      </c>
      <c r="AH1126" t="n">
        <v>1</v>
      </c>
      <c r="AI1126" t="n">
        <v>0</v>
      </c>
      <c r="AJ1126" t="n">
        <v>0</v>
      </c>
      <c r="AK1126" t="n">
        <v>0</v>
      </c>
      <c r="AL1126" t="n">
        <v>0</v>
      </c>
      <c r="AM1126" t="n">
        <v>0</v>
      </c>
      <c r="AN1126" t="n">
        <v>0</v>
      </c>
      <c r="AO1126" t="n">
        <v>1</v>
      </c>
      <c r="AP1126" t="n">
        <v>0</v>
      </c>
      <c r="AQ1126" t="n">
        <v>0</v>
      </c>
      <c r="AR1126" t="n">
        <v>0</v>
      </c>
      <c r="AS1126" t="n">
        <v>1</v>
      </c>
      <c r="AT1126" t="n">
        <v>0</v>
      </c>
      <c r="AU1126" s="63" t="n">
        <v>30</v>
      </c>
      <c r="AV1126" s="64">
        <f>IFERROR(INDEX($B1126:$AT1126,1,'번호선택_참고표'!$C$55),0)+IFERROR(INDEX($B1126:$AT1126,1,'번호선택_참고표'!$D$55),0)+IFERROR(INDEX($B1126:$AT1126,1,'번호선택_참고표'!$E$55),0)+IFERROR(INDEX($B1126:$AT1126,1,'번호선택_참고표'!$F$55),0)+IFERROR(INDEX($B1126:$AT1126,1,'번호선택_참고표'!$G$55),0)+IFERROR(INDEX($B1126:$AT1126,1,'번호선택_참고표'!$H$55),0)</f>
        <v/>
      </c>
      <c r="AW1126" s="64">
        <f>IF(OR('번호선택_참고표'!$C$55=$AU1126,'번호선택_참고표'!$D$55=$AU1126,'번호선택_참고표'!$E$55=$AU1126,'번호선택_참고표'!$F$55=$AU1126,'번호선택_참고표'!$G$55=$AU1126,'번호선택_참고표'!$H$55=$AU1126),1,0)</f>
        <v/>
      </c>
      <c r="AX1126" s="64">
        <f>IF(AV1126=6,6,IF(AND(AV1126=5,AW1126=1),5,IF(AND(AV1126=5,AW1126=0),4,IF(AV1126=4,3,IF(AV1126=3,2,0)))))</f>
        <v/>
      </c>
      <c r="AY1126" s="64">
        <f>IF(AV1126=6,"1등",IF(AND(AV1126=5,AW1126=1),"2등",IF(AND(AV1126=5,AW1126=0),"3등",IF(AV1126=4,"4등",IF(AV1126=3,"5등","-")))))</f>
        <v/>
      </c>
      <c r="AZ1126" s="64">
        <f>AV1126*10000+AW1126*1000+ROW()</f>
        <v/>
      </c>
      <c r="BB1126" s="63" t="inlineStr">
        <is>
          <t>6 14 25 33 40 44</t>
        </is>
      </c>
    </row>
    <row r="1127">
      <c r="A1127" s="64" t="n">
        <v>1126</v>
      </c>
      <c r="B1127" t="n">
        <v>0</v>
      </c>
      <c r="C1127" t="n">
        <v>0</v>
      </c>
      <c r="D1127" t="n">
        <v>0</v>
      </c>
      <c r="E1127" t="n">
        <v>1</v>
      </c>
      <c r="F1127" t="n">
        <v>1</v>
      </c>
      <c r="G1127" t="n">
        <v>0</v>
      </c>
      <c r="H1127" t="n">
        <v>0</v>
      </c>
      <c r="I1127" t="n">
        <v>0</v>
      </c>
      <c r="J1127" t="n">
        <v>1</v>
      </c>
      <c r="K1127" t="n">
        <v>0</v>
      </c>
      <c r="L1127" t="n">
        <v>1</v>
      </c>
      <c r="M1127" t="n">
        <v>0</v>
      </c>
      <c r="N1127" t="n">
        <v>0</v>
      </c>
      <c r="O1127" t="n">
        <v>0</v>
      </c>
      <c r="P1127" t="n">
        <v>0</v>
      </c>
      <c r="Q1127" t="n">
        <v>0</v>
      </c>
      <c r="R1127" t="n">
        <v>0</v>
      </c>
      <c r="S1127" t="n">
        <v>0</v>
      </c>
      <c r="T1127" t="n">
        <v>0</v>
      </c>
      <c r="U1127" t="n">
        <v>0</v>
      </c>
      <c r="V1127" t="n">
        <v>0</v>
      </c>
      <c r="W1127" t="n">
        <v>0</v>
      </c>
      <c r="X1127" t="n">
        <v>0</v>
      </c>
      <c r="Y1127" t="n">
        <v>0</v>
      </c>
      <c r="Z1127" t="n">
        <v>0</v>
      </c>
      <c r="AA1127" t="n">
        <v>0</v>
      </c>
      <c r="AB1127" t="n">
        <v>0</v>
      </c>
      <c r="AC1127" t="n">
        <v>0</v>
      </c>
      <c r="AD1127" t="n">
        <v>0</v>
      </c>
      <c r="AE1127" t="n">
        <v>0</v>
      </c>
      <c r="AF1127" t="n">
        <v>0</v>
      </c>
      <c r="AG1127" t="n">
        <v>0</v>
      </c>
      <c r="AH1127" t="n">
        <v>0</v>
      </c>
      <c r="AI1127" t="n">
        <v>0</v>
      </c>
      <c r="AJ1127" t="n">
        <v>0</v>
      </c>
      <c r="AK1127" t="n">
        <v>0</v>
      </c>
      <c r="AL1127" t="n">
        <v>1</v>
      </c>
      <c r="AM1127" t="n">
        <v>0</v>
      </c>
      <c r="AN1127" t="n">
        <v>0</v>
      </c>
      <c r="AO1127" t="n">
        <v>1</v>
      </c>
      <c r="AP1127" t="n">
        <v>0</v>
      </c>
      <c r="AQ1127" t="n">
        <v>0</v>
      </c>
      <c r="AR1127" t="n">
        <v>0</v>
      </c>
      <c r="AS1127" t="n">
        <v>0</v>
      </c>
      <c r="AT1127" t="n">
        <v>0</v>
      </c>
      <c r="AU1127" s="63" t="n">
        <v>7</v>
      </c>
      <c r="AV1127" s="64">
        <f>IFERROR(INDEX($B1127:$AT1127,1,'번호선택_참고표'!$C$55),0)+IFERROR(INDEX($B1127:$AT1127,1,'번호선택_참고표'!$D$55),0)+IFERROR(INDEX($B1127:$AT1127,1,'번호선택_참고표'!$E$55),0)+IFERROR(INDEX($B1127:$AT1127,1,'번호선택_참고표'!$F$55),0)+IFERROR(INDEX($B1127:$AT1127,1,'번호선택_참고표'!$G$55),0)+IFERROR(INDEX($B1127:$AT1127,1,'번호선택_참고표'!$H$55),0)</f>
        <v/>
      </c>
      <c r="AW1127" s="64">
        <f>IF(OR('번호선택_참고표'!$C$55=$AU1127,'번호선택_참고표'!$D$55=$AU1127,'번호선택_참고표'!$E$55=$AU1127,'번호선택_참고표'!$F$55=$AU1127,'번호선택_참고표'!$G$55=$AU1127,'번호선택_참고표'!$H$55=$AU1127),1,0)</f>
        <v/>
      </c>
      <c r="AX1127" s="64">
        <f>IF(AV1127=6,6,IF(AND(AV1127=5,AW1127=1),5,IF(AND(AV1127=5,AW1127=0),4,IF(AV1127=4,3,IF(AV1127=3,2,0)))))</f>
        <v/>
      </c>
      <c r="AY1127" s="64">
        <f>IF(AV1127=6,"1등",IF(AND(AV1127=5,AW1127=1),"2등",IF(AND(AV1127=5,AW1127=0),"3등",IF(AV1127=4,"4등",IF(AV1127=3,"5등","-")))))</f>
        <v/>
      </c>
      <c r="AZ1127" s="64">
        <f>AV1127*10000+AW1127*1000+ROW()</f>
        <v/>
      </c>
      <c r="BB1127" s="63" t="inlineStr">
        <is>
          <t>4 5 9 11 37 40</t>
        </is>
      </c>
    </row>
    <row r="1128">
      <c r="A1128" s="64" t="n">
        <v>1127</v>
      </c>
      <c r="B1128" t="n">
        <v>0</v>
      </c>
      <c r="C1128" t="n">
        <v>0</v>
      </c>
      <c r="D1128" t="n">
        <v>0</v>
      </c>
      <c r="E1128" t="n">
        <v>0</v>
      </c>
      <c r="F1128" t="n">
        <v>0</v>
      </c>
      <c r="G1128" t="n">
        <v>0</v>
      </c>
      <c r="H1128" t="n">
        <v>0</v>
      </c>
      <c r="I1128" t="n">
        <v>0</v>
      </c>
      <c r="J1128" t="n">
        <v>0</v>
      </c>
      <c r="K1128" t="n">
        <v>1</v>
      </c>
      <c r="L1128" t="n">
        <v>0</v>
      </c>
      <c r="M1128" t="n">
        <v>0</v>
      </c>
      <c r="N1128" t="n">
        <v>0</v>
      </c>
      <c r="O1128" t="n">
        <v>0</v>
      </c>
      <c r="P1128" t="n">
        <v>1</v>
      </c>
      <c r="Q1128" t="n">
        <v>0</v>
      </c>
      <c r="R1128" t="n">
        <v>0</v>
      </c>
      <c r="S1128" t="n">
        <v>0</v>
      </c>
      <c r="T1128" t="n">
        <v>0</v>
      </c>
      <c r="U1128" t="n">
        <v>0</v>
      </c>
      <c r="V1128" t="n">
        <v>0</v>
      </c>
      <c r="W1128" t="n">
        <v>0</v>
      </c>
      <c r="X1128" t="n">
        <v>0</v>
      </c>
      <c r="Y1128" t="n">
        <v>1</v>
      </c>
      <c r="Z1128" t="n">
        <v>0</v>
      </c>
      <c r="AA1128" t="n">
        <v>0</v>
      </c>
      <c r="AB1128" t="n">
        <v>0</v>
      </c>
      <c r="AC1128" t="n">
        <v>0</v>
      </c>
      <c r="AD1128" t="n">
        <v>0</v>
      </c>
      <c r="AE1128" t="n">
        <v>1</v>
      </c>
      <c r="AF1128" t="n">
        <v>1</v>
      </c>
      <c r="AG1128" t="n">
        <v>0</v>
      </c>
      <c r="AH1128" t="n">
        <v>0</v>
      </c>
      <c r="AI1128" t="n">
        <v>0</v>
      </c>
      <c r="AJ1128" t="n">
        <v>0</v>
      </c>
      <c r="AK1128" t="n">
        <v>0</v>
      </c>
      <c r="AL1128" t="n">
        <v>1</v>
      </c>
      <c r="AM1128" t="n">
        <v>0</v>
      </c>
      <c r="AN1128" t="n">
        <v>0</v>
      </c>
      <c r="AO1128" t="n">
        <v>0</v>
      </c>
      <c r="AP1128" t="n">
        <v>0</v>
      </c>
      <c r="AQ1128" t="n">
        <v>0</v>
      </c>
      <c r="AR1128" t="n">
        <v>0</v>
      </c>
      <c r="AS1128" t="n">
        <v>0</v>
      </c>
      <c r="AT1128" t="n">
        <v>0</v>
      </c>
      <c r="AU1128" s="63" t="n">
        <v>32</v>
      </c>
      <c r="AV1128" s="64">
        <f>IFERROR(INDEX($B1128:$AT1128,1,'번호선택_참고표'!$C$55),0)+IFERROR(INDEX($B1128:$AT1128,1,'번호선택_참고표'!$D$55),0)+IFERROR(INDEX($B1128:$AT1128,1,'번호선택_참고표'!$E$55),0)+IFERROR(INDEX($B1128:$AT1128,1,'번호선택_참고표'!$F$55),0)+IFERROR(INDEX($B1128:$AT1128,1,'번호선택_참고표'!$G$55),0)+IFERROR(INDEX($B1128:$AT1128,1,'번호선택_참고표'!$H$55),0)</f>
        <v/>
      </c>
      <c r="AW1128" s="64">
        <f>IF(OR('번호선택_참고표'!$C$55=$AU1128,'번호선택_참고표'!$D$55=$AU1128,'번호선택_참고표'!$E$55=$AU1128,'번호선택_참고표'!$F$55=$AU1128,'번호선택_참고표'!$G$55=$AU1128,'번호선택_참고표'!$H$55=$AU1128),1,0)</f>
        <v/>
      </c>
      <c r="AX1128" s="64">
        <f>IF(AV1128=6,6,IF(AND(AV1128=5,AW1128=1),5,IF(AND(AV1128=5,AW1128=0),4,IF(AV1128=4,3,IF(AV1128=3,2,0)))))</f>
        <v/>
      </c>
      <c r="AY1128" s="64">
        <f>IF(AV1128=6,"1등",IF(AND(AV1128=5,AW1128=1),"2등",IF(AND(AV1128=5,AW1128=0),"3등",IF(AV1128=4,"4등",IF(AV1128=3,"5등","-")))))</f>
        <v/>
      </c>
      <c r="AZ1128" s="64">
        <f>AV1128*10000+AW1128*1000+ROW()</f>
        <v/>
      </c>
      <c r="BB1128" s="63" t="inlineStr">
        <is>
          <t>10 15 24 30 31 37</t>
        </is>
      </c>
    </row>
    <row r="1129">
      <c r="A1129" s="64" t="n">
        <v>1128</v>
      </c>
      <c r="B1129" t="n">
        <v>1</v>
      </c>
      <c r="C1129" t="n">
        <v>0</v>
      </c>
      <c r="D1129" t="n">
        <v>0</v>
      </c>
      <c r="E1129" t="n">
        <v>0</v>
      </c>
      <c r="F1129" t="n">
        <v>1</v>
      </c>
      <c r="G1129" t="n">
        <v>0</v>
      </c>
      <c r="H1129" t="n">
        <v>0</v>
      </c>
      <c r="I1129" t="n">
        <v>1</v>
      </c>
      <c r="J1129" t="n">
        <v>0</v>
      </c>
      <c r="K1129" t="n">
        <v>0</v>
      </c>
      <c r="L1129" t="n">
        <v>0</v>
      </c>
      <c r="M1129" t="n">
        <v>0</v>
      </c>
      <c r="N1129" t="n">
        <v>0</v>
      </c>
      <c r="O1129" t="n">
        <v>0</v>
      </c>
      <c r="P1129" t="n">
        <v>0</v>
      </c>
      <c r="Q1129" t="n">
        <v>1</v>
      </c>
      <c r="R1129" t="n">
        <v>0</v>
      </c>
      <c r="S1129" t="n">
        <v>0</v>
      </c>
      <c r="T1129" t="n">
        <v>0</v>
      </c>
      <c r="U1129" t="n">
        <v>0</v>
      </c>
      <c r="V1129" t="n">
        <v>0</v>
      </c>
      <c r="W1129" t="n">
        <v>0</v>
      </c>
      <c r="X1129" t="n">
        <v>0</v>
      </c>
      <c r="Y1129" t="n">
        <v>0</v>
      </c>
      <c r="Z1129" t="n">
        <v>0</v>
      </c>
      <c r="AA1129" t="n">
        <v>0</v>
      </c>
      <c r="AB1129" t="n">
        <v>0</v>
      </c>
      <c r="AC1129" t="n">
        <v>1</v>
      </c>
      <c r="AD1129" t="n">
        <v>0</v>
      </c>
      <c r="AE1129" t="n">
        <v>0</v>
      </c>
      <c r="AF1129" t="n">
        <v>0</v>
      </c>
      <c r="AG1129" t="n">
        <v>0</v>
      </c>
      <c r="AH1129" t="n">
        <v>1</v>
      </c>
      <c r="AI1129" t="n">
        <v>0</v>
      </c>
      <c r="AJ1129" t="n">
        <v>0</v>
      </c>
      <c r="AK1129" t="n">
        <v>0</v>
      </c>
      <c r="AL1129" t="n">
        <v>0</v>
      </c>
      <c r="AM1129" t="n">
        <v>0</v>
      </c>
      <c r="AN1129" t="n">
        <v>0</v>
      </c>
      <c r="AO1129" t="n">
        <v>0</v>
      </c>
      <c r="AP1129" t="n">
        <v>0</v>
      </c>
      <c r="AQ1129" t="n">
        <v>0</v>
      </c>
      <c r="AR1129" t="n">
        <v>0</v>
      </c>
      <c r="AS1129" t="n">
        <v>0</v>
      </c>
      <c r="AT1129" t="n">
        <v>0</v>
      </c>
      <c r="AU1129" s="63" t="n">
        <v>45</v>
      </c>
      <c r="AV1129" s="64">
        <f>IFERROR(INDEX($B1129:$AT1129,1,'번호선택_참고표'!$C$55),0)+IFERROR(INDEX($B1129:$AT1129,1,'번호선택_참고표'!$D$55),0)+IFERROR(INDEX($B1129:$AT1129,1,'번호선택_참고표'!$E$55),0)+IFERROR(INDEX($B1129:$AT1129,1,'번호선택_참고표'!$F$55),0)+IFERROR(INDEX($B1129:$AT1129,1,'번호선택_참고표'!$G$55),0)+IFERROR(INDEX($B1129:$AT1129,1,'번호선택_참고표'!$H$55),0)</f>
        <v/>
      </c>
      <c r="AW1129" s="64">
        <f>IF(OR('번호선택_참고표'!$C$55=$AU1129,'번호선택_참고표'!$D$55=$AU1129,'번호선택_참고표'!$E$55=$AU1129,'번호선택_참고표'!$F$55=$AU1129,'번호선택_참고표'!$G$55=$AU1129,'번호선택_참고표'!$H$55=$AU1129),1,0)</f>
        <v/>
      </c>
      <c r="AX1129" s="64">
        <f>IF(AV1129=6,6,IF(AND(AV1129=5,AW1129=1),5,IF(AND(AV1129=5,AW1129=0),4,IF(AV1129=4,3,IF(AV1129=3,2,0)))))</f>
        <v/>
      </c>
      <c r="AY1129" s="64">
        <f>IF(AV1129=6,"1등",IF(AND(AV1129=5,AW1129=1),"2등",IF(AND(AV1129=5,AW1129=0),"3등",IF(AV1129=4,"4등",IF(AV1129=3,"5등","-")))))</f>
        <v/>
      </c>
      <c r="AZ1129" s="64">
        <f>AV1129*10000+AW1129*1000+ROW()</f>
        <v/>
      </c>
      <c r="BB1129" s="63" t="inlineStr">
        <is>
          <t>1 5 8 16 28 33</t>
        </is>
      </c>
    </row>
    <row r="1130">
      <c r="A1130" s="64" t="n">
        <v>1129</v>
      </c>
      <c r="B1130" t="n">
        <v>0</v>
      </c>
      <c r="C1130" t="n">
        <v>0</v>
      </c>
      <c r="D1130" t="n">
        <v>0</v>
      </c>
      <c r="E1130" t="n">
        <v>0</v>
      </c>
      <c r="F1130" t="n">
        <v>1</v>
      </c>
      <c r="G1130" t="n">
        <v>0</v>
      </c>
      <c r="H1130" t="n">
        <v>0</v>
      </c>
      <c r="I1130" t="n">
        <v>0</v>
      </c>
      <c r="J1130" t="n">
        <v>0</v>
      </c>
      <c r="K1130" t="n">
        <v>1</v>
      </c>
      <c r="L1130" t="n">
        <v>1</v>
      </c>
      <c r="M1130" t="n">
        <v>0</v>
      </c>
      <c r="N1130" t="n">
        <v>0</v>
      </c>
      <c r="O1130" t="n">
        <v>0</v>
      </c>
      <c r="P1130" t="n">
        <v>0</v>
      </c>
      <c r="Q1130" t="n">
        <v>0</v>
      </c>
      <c r="R1130" t="n">
        <v>1</v>
      </c>
      <c r="S1130" t="n">
        <v>0</v>
      </c>
      <c r="T1130" t="n">
        <v>0</v>
      </c>
      <c r="U1130" t="n">
        <v>0</v>
      </c>
      <c r="V1130" t="n">
        <v>0</v>
      </c>
      <c r="W1130" t="n">
        <v>0</v>
      </c>
      <c r="X1130" t="n">
        <v>0</v>
      </c>
      <c r="Y1130" t="n">
        <v>0</v>
      </c>
      <c r="Z1130" t="n">
        <v>0</v>
      </c>
      <c r="AA1130" t="n">
        <v>0</v>
      </c>
      <c r="AB1130" t="n">
        <v>0</v>
      </c>
      <c r="AC1130" t="n">
        <v>1</v>
      </c>
      <c r="AD1130" t="n">
        <v>0</v>
      </c>
      <c r="AE1130" t="n">
        <v>0</v>
      </c>
      <c r="AF1130" t="n">
        <v>0</v>
      </c>
      <c r="AG1130" t="n">
        <v>0</v>
      </c>
      <c r="AH1130" t="n">
        <v>0</v>
      </c>
      <c r="AI1130" t="n">
        <v>1</v>
      </c>
      <c r="AJ1130" t="n">
        <v>0</v>
      </c>
      <c r="AK1130" t="n">
        <v>0</v>
      </c>
      <c r="AL1130" t="n">
        <v>0</v>
      </c>
      <c r="AM1130" t="n">
        <v>0</v>
      </c>
      <c r="AN1130" t="n">
        <v>0</v>
      </c>
      <c r="AO1130" t="n">
        <v>0</v>
      </c>
      <c r="AP1130" t="n">
        <v>0</v>
      </c>
      <c r="AQ1130" t="n">
        <v>0</v>
      </c>
      <c r="AR1130" t="n">
        <v>0</v>
      </c>
      <c r="AS1130" t="n">
        <v>0</v>
      </c>
      <c r="AT1130" t="n">
        <v>0</v>
      </c>
      <c r="AU1130" s="63" t="n">
        <v>22</v>
      </c>
      <c r="AV1130" s="64">
        <f>IFERROR(INDEX($B1130:$AT1130,1,'번호선택_참고표'!$C$55),0)+IFERROR(INDEX($B1130:$AT1130,1,'번호선택_참고표'!$D$55),0)+IFERROR(INDEX($B1130:$AT1130,1,'번호선택_참고표'!$E$55),0)+IFERROR(INDEX($B1130:$AT1130,1,'번호선택_참고표'!$F$55),0)+IFERROR(INDEX($B1130:$AT1130,1,'번호선택_참고표'!$G$55),0)+IFERROR(INDEX($B1130:$AT1130,1,'번호선택_참고표'!$H$55),0)</f>
        <v/>
      </c>
      <c r="AW1130" s="64">
        <f>IF(OR('번호선택_참고표'!$C$55=$AU1130,'번호선택_참고표'!$D$55=$AU1130,'번호선택_참고표'!$E$55=$AU1130,'번호선택_참고표'!$F$55=$AU1130,'번호선택_참고표'!$G$55=$AU1130,'번호선택_참고표'!$H$55=$AU1130),1,0)</f>
        <v/>
      </c>
      <c r="AX1130" s="64">
        <f>IF(AV1130=6,6,IF(AND(AV1130=5,AW1130=1),5,IF(AND(AV1130=5,AW1130=0),4,IF(AV1130=4,3,IF(AV1130=3,2,0)))))</f>
        <v/>
      </c>
      <c r="AY1130" s="64">
        <f>IF(AV1130=6,"1등",IF(AND(AV1130=5,AW1130=1),"2등",IF(AND(AV1130=5,AW1130=0),"3등",IF(AV1130=4,"4등",IF(AV1130=3,"5등","-")))))</f>
        <v/>
      </c>
      <c r="AZ1130" s="64">
        <f>AV1130*10000+AW1130*1000+ROW()</f>
        <v/>
      </c>
      <c r="BB1130" s="63" t="inlineStr">
        <is>
          <t>5 10 11 17 28 34</t>
        </is>
      </c>
    </row>
    <row r="1131">
      <c r="A1131" s="64" t="n">
        <v>1130</v>
      </c>
      <c r="B1131" t="n">
        <v>0</v>
      </c>
      <c r="C1131" t="n">
        <v>0</v>
      </c>
      <c r="D1131" t="n">
        <v>0</v>
      </c>
      <c r="E1131" t="n">
        <v>0</v>
      </c>
      <c r="F1131" t="n">
        <v>0</v>
      </c>
      <c r="G1131" t="n">
        <v>0</v>
      </c>
      <c r="H1131" t="n">
        <v>0</v>
      </c>
      <c r="I1131" t="n">
        <v>0</v>
      </c>
      <c r="J1131" t="n">
        <v>0</v>
      </c>
      <c r="K1131" t="n">
        <v>0</v>
      </c>
      <c r="L1131" t="n">
        <v>0</v>
      </c>
      <c r="M1131" t="n">
        <v>0</v>
      </c>
      <c r="N1131" t="n">
        <v>0</v>
      </c>
      <c r="O1131" t="n">
        <v>0</v>
      </c>
      <c r="P1131" t="n">
        <v>1</v>
      </c>
      <c r="Q1131" t="n">
        <v>0</v>
      </c>
      <c r="R1131" t="n">
        <v>0</v>
      </c>
      <c r="S1131" t="n">
        <v>0</v>
      </c>
      <c r="T1131" t="n">
        <v>1</v>
      </c>
      <c r="U1131" t="n">
        <v>0</v>
      </c>
      <c r="V1131" t="n">
        <v>1</v>
      </c>
      <c r="W1131" t="n">
        <v>0</v>
      </c>
      <c r="X1131" t="n">
        <v>0</v>
      </c>
      <c r="Y1131" t="n">
        <v>0</v>
      </c>
      <c r="Z1131" t="n">
        <v>1</v>
      </c>
      <c r="AA1131" t="n">
        <v>0</v>
      </c>
      <c r="AB1131" t="n">
        <v>1</v>
      </c>
      <c r="AC1131" t="n">
        <v>1</v>
      </c>
      <c r="AD1131" t="n">
        <v>0</v>
      </c>
      <c r="AE1131" t="n">
        <v>0</v>
      </c>
      <c r="AF1131" t="n">
        <v>0</v>
      </c>
      <c r="AG1131" t="n">
        <v>0</v>
      </c>
      <c r="AH1131" t="n">
        <v>0</v>
      </c>
      <c r="AI1131" t="n">
        <v>0</v>
      </c>
      <c r="AJ1131" t="n">
        <v>0</v>
      </c>
      <c r="AK1131" t="n">
        <v>0</v>
      </c>
      <c r="AL1131" t="n">
        <v>0</v>
      </c>
      <c r="AM1131" t="n">
        <v>0</v>
      </c>
      <c r="AN1131" t="n">
        <v>0</v>
      </c>
      <c r="AO1131" t="n">
        <v>0</v>
      </c>
      <c r="AP1131" t="n">
        <v>0</v>
      </c>
      <c r="AQ1131" t="n">
        <v>0</v>
      </c>
      <c r="AR1131" t="n">
        <v>0</v>
      </c>
      <c r="AS1131" t="n">
        <v>0</v>
      </c>
      <c r="AT1131" t="n">
        <v>0</v>
      </c>
      <c r="AU1131" s="63" t="n">
        <v>40</v>
      </c>
      <c r="AV1131" s="64">
        <f>IFERROR(INDEX($B1131:$AT1131,1,'번호선택_참고표'!$C$55),0)+IFERROR(INDEX($B1131:$AT1131,1,'번호선택_참고표'!$D$55),0)+IFERROR(INDEX($B1131:$AT1131,1,'번호선택_참고표'!$E$55),0)+IFERROR(INDEX($B1131:$AT1131,1,'번호선택_참고표'!$F$55),0)+IFERROR(INDEX($B1131:$AT1131,1,'번호선택_참고표'!$G$55),0)+IFERROR(INDEX($B1131:$AT1131,1,'번호선택_참고표'!$H$55),0)</f>
        <v/>
      </c>
      <c r="AW1131" s="64">
        <f>IF(OR('번호선택_참고표'!$C$55=$AU1131,'번호선택_참고표'!$D$55=$AU1131,'번호선택_참고표'!$E$55=$AU1131,'번호선택_참고표'!$F$55=$AU1131,'번호선택_참고표'!$G$55=$AU1131,'번호선택_참고표'!$H$55=$AU1131),1,0)</f>
        <v/>
      </c>
      <c r="AX1131" s="64">
        <f>IF(AV1131=6,6,IF(AND(AV1131=5,AW1131=1),5,IF(AND(AV1131=5,AW1131=0),4,IF(AV1131=4,3,IF(AV1131=3,2,0)))))</f>
        <v/>
      </c>
      <c r="AY1131" s="64">
        <f>IF(AV1131=6,"1등",IF(AND(AV1131=5,AW1131=1),"2등",IF(AND(AV1131=5,AW1131=0),"3등",IF(AV1131=4,"4등",IF(AV1131=3,"5등","-")))))</f>
        <v/>
      </c>
      <c r="AZ1131" s="64">
        <f>AV1131*10000+AW1131*1000+ROW()</f>
        <v/>
      </c>
      <c r="BB1131" s="63" t="inlineStr">
        <is>
          <t>15 19 21 25 27 28</t>
        </is>
      </c>
    </row>
    <row r="1132">
      <c r="A1132" s="64" t="n">
        <v>1131</v>
      </c>
      <c r="B1132" t="n">
        <v>1</v>
      </c>
      <c r="C1132" t="n">
        <v>1</v>
      </c>
      <c r="D1132" t="n">
        <v>0</v>
      </c>
      <c r="E1132" t="n">
        <v>0</v>
      </c>
      <c r="F1132" t="n">
        <v>0</v>
      </c>
      <c r="G1132" t="n">
        <v>1</v>
      </c>
      <c r="H1132" t="n">
        <v>0</v>
      </c>
      <c r="I1132" t="n">
        <v>0</v>
      </c>
      <c r="J1132" t="n">
        <v>0</v>
      </c>
      <c r="K1132" t="n">
        <v>0</v>
      </c>
      <c r="L1132" t="n">
        <v>0</v>
      </c>
      <c r="M1132" t="n">
        <v>0</v>
      </c>
      <c r="N1132" t="n">
        <v>0</v>
      </c>
      <c r="O1132" t="n">
        <v>1</v>
      </c>
      <c r="P1132" t="n">
        <v>0</v>
      </c>
      <c r="Q1132" t="n">
        <v>0</v>
      </c>
      <c r="R1132" t="n">
        <v>0</v>
      </c>
      <c r="S1132" t="n">
        <v>0</v>
      </c>
      <c r="T1132" t="n">
        <v>0</v>
      </c>
      <c r="U1132" t="n">
        <v>0</v>
      </c>
      <c r="V1132" t="n">
        <v>0</v>
      </c>
      <c r="W1132" t="n">
        <v>0</v>
      </c>
      <c r="X1132" t="n">
        <v>0</v>
      </c>
      <c r="Y1132" t="n">
        <v>0</v>
      </c>
      <c r="Z1132" t="n">
        <v>0</v>
      </c>
      <c r="AA1132" t="n">
        <v>0</v>
      </c>
      <c r="AB1132" t="n">
        <v>1</v>
      </c>
      <c r="AC1132" t="n">
        <v>0</v>
      </c>
      <c r="AD1132" t="n">
        <v>0</v>
      </c>
      <c r="AE1132" t="n">
        <v>0</v>
      </c>
      <c r="AF1132" t="n">
        <v>0</v>
      </c>
      <c r="AG1132" t="n">
        <v>0</v>
      </c>
      <c r="AH1132" t="n">
        <v>0</v>
      </c>
      <c r="AI1132" t="n">
        <v>0</v>
      </c>
      <c r="AJ1132" t="n">
        <v>0</v>
      </c>
      <c r="AK1132" t="n">
        <v>0</v>
      </c>
      <c r="AL1132" t="n">
        <v>0</v>
      </c>
      <c r="AM1132" t="n">
        <v>1</v>
      </c>
      <c r="AN1132" t="n">
        <v>0</v>
      </c>
      <c r="AO1132" t="n">
        <v>0</v>
      </c>
      <c r="AP1132" t="n">
        <v>0</v>
      </c>
      <c r="AQ1132" t="n">
        <v>0</v>
      </c>
      <c r="AR1132" t="n">
        <v>0</v>
      </c>
      <c r="AS1132" t="n">
        <v>0</v>
      </c>
      <c r="AT1132" t="n">
        <v>0</v>
      </c>
      <c r="AU1132" s="63" t="n">
        <v>33</v>
      </c>
      <c r="AV1132" s="64">
        <f>IFERROR(INDEX($B1132:$AT1132,1,'번호선택_참고표'!$C$55),0)+IFERROR(INDEX($B1132:$AT1132,1,'번호선택_참고표'!$D$55),0)+IFERROR(INDEX($B1132:$AT1132,1,'번호선택_참고표'!$E$55),0)+IFERROR(INDEX($B1132:$AT1132,1,'번호선택_참고표'!$F$55),0)+IFERROR(INDEX($B1132:$AT1132,1,'번호선택_참고표'!$G$55),0)+IFERROR(INDEX($B1132:$AT1132,1,'번호선택_참고표'!$H$55),0)</f>
        <v/>
      </c>
      <c r="AW1132" s="64">
        <f>IF(OR('번호선택_참고표'!$C$55=$AU1132,'번호선택_참고표'!$D$55=$AU1132,'번호선택_참고표'!$E$55=$AU1132,'번호선택_참고표'!$F$55=$AU1132,'번호선택_참고표'!$G$55=$AU1132,'번호선택_참고표'!$H$55=$AU1132),1,0)</f>
        <v/>
      </c>
      <c r="AX1132" s="64">
        <f>IF(AV1132=6,6,IF(AND(AV1132=5,AW1132=1),5,IF(AND(AV1132=5,AW1132=0),4,IF(AV1132=4,3,IF(AV1132=3,2,0)))))</f>
        <v/>
      </c>
      <c r="AY1132" s="64">
        <f>IF(AV1132=6,"1등",IF(AND(AV1132=5,AW1132=1),"2등",IF(AND(AV1132=5,AW1132=0),"3등",IF(AV1132=4,"4등",IF(AV1132=3,"5등","-")))))</f>
        <v/>
      </c>
      <c r="AZ1132" s="64">
        <f>AV1132*10000+AW1132*1000+ROW()</f>
        <v/>
      </c>
      <c r="BB1132" s="63" t="inlineStr">
        <is>
          <t>1 2 6 14 27 38</t>
        </is>
      </c>
    </row>
    <row r="1133">
      <c r="A1133" s="64" t="n">
        <v>1132</v>
      </c>
      <c r="B1133" t="n">
        <v>0</v>
      </c>
      <c r="C1133" t="n">
        <v>0</v>
      </c>
      <c r="D1133" t="n">
        <v>0</v>
      </c>
      <c r="E1133" t="n">
        <v>0</v>
      </c>
      <c r="F1133" t="n">
        <v>0</v>
      </c>
      <c r="G1133" t="n">
        <v>1</v>
      </c>
      <c r="H1133" t="n">
        <v>1</v>
      </c>
      <c r="I1133" t="n">
        <v>0</v>
      </c>
      <c r="J1133" t="n">
        <v>0</v>
      </c>
      <c r="K1133" t="n">
        <v>0</v>
      </c>
      <c r="L1133" t="n">
        <v>0</v>
      </c>
      <c r="M1133" t="n">
        <v>0</v>
      </c>
      <c r="N1133" t="n">
        <v>0</v>
      </c>
      <c r="O1133" t="n">
        <v>0</v>
      </c>
      <c r="P1133" t="n">
        <v>0</v>
      </c>
      <c r="Q1133" t="n">
        <v>0</v>
      </c>
      <c r="R1133" t="n">
        <v>0</v>
      </c>
      <c r="S1133" t="n">
        <v>0</v>
      </c>
      <c r="T1133" t="n">
        <v>1</v>
      </c>
      <c r="U1133" t="n">
        <v>0</v>
      </c>
      <c r="V1133" t="n">
        <v>0</v>
      </c>
      <c r="W1133" t="n">
        <v>0</v>
      </c>
      <c r="X1133" t="n">
        <v>0</v>
      </c>
      <c r="Y1133" t="n">
        <v>0</v>
      </c>
      <c r="Z1133" t="n">
        <v>0</v>
      </c>
      <c r="AA1133" t="n">
        <v>0</v>
      </c>
      <c r="AB1133" t="n">
        <v>0</v>
      </c>
      <c r="AC1133" t="n">
        <v>1</v>
      </c>
      <c r="AD1133" t="n">
        <v>0</v>
      </c>
      <c r="AE1133" t="n">
        <v>0</v>
      </c>
      <c r="AF1133" t="n">
        <v>0</v>
      </c>
      <c r="AG1133" t="n">
        <v>0</v>
      </c>
      <c r="AH1133" t="n">
        <v>0</v>
      </c>
      <c r="AI1133" t="n">
        <v>1</v>
      </c>
      <c r="AJ1133" t="n">
        <v>0</v>
      </c>
      <c r="AK1133" t="n">
        <v>0</v>
      </c>
      <c r="AL1133" t="n">
        <v>0</v>
      </c>
      <c r="AM1133" t="n">
        <v>0</v>
      </c>
      <c r="AN1133" t="n">
        <v>0</v>
      </c>
      <c r="AO1133" t="n">
        <v>0</v>
      </c>
      <c r="AP1133" t="n">
        <v>1</v>
      </c>
      <c r="AQ1133" t="n">
        <v>0</v>
      </c>
      <c r="AR1133" t="n">
        <v>0</v>
      </c>
      <c r="AS1133" t="n">
        <v>0</v>
      </c>
      <c r="AT1133" t="n">
        <v>0</v>
      </c>
      <c r="AU1133" s="63" t="n">
        <v>5</v>
      </c>
      <c r="AV1133" s="64">
        <f>IFERROR(INDEX($B1133:$AT1133,1,'번호선택_참고표'!$C$55),0)+IFERROR(INDEX($B1133:$AT1133,1,'번호선택_참고표'!$D$55),0)+IFERROR(INDEX($B1133:$AT1133,1,'번호선택_참고표'!$E$55),0)+IFERROR(INDEX($B1133:$AT1133,1,'번호선택_참고표'!$F$55),0)+IFERROR(INDEX($B1133:$AT1133,1,'번호선택_참고표'!$G$55),0)+IFERROR(INDEX($B1133:$AT1133,1,'번호선택_참고표'!$H$55),0)</f>
        <v/>
      </c>
      <c r="AW1133" s="64">
        <f>IF(OR('번호선택_참고표'!$C$55=$AU1133,'번호선택_참고표'!$D$55=$AU1133,'번호선택_참고표'!$E$55=$AU1133,'번호선택_참고표'!$F$55=$AU1133,'번호선택_참고표'!$G$55=$AU1133,'번호선택_참고표'!$H$55=$AU1133),1,0)</f>
        <v/>
      </c>
      <c r="AX1133" s="64">
        <f>IF(AV1133=6,6,IF(AND(AV1133=5,AW1133=1),5,IF(AND(AV1133=5,AW1133=0),4,IF(AV1133=4,3,IF(AV1133=3,2,0)))))</f>
        <v/>
      </c>
      <c r="AY1133" s="64">
        <f>IF(AV1133=6,"1등",IF(AND(AV1133=5,AW1133=1),"2등",IF(AND(AV1133=5,AW1133=0),"3등",IF(AV1133=4,"4등",IF(AV1133=3,"5등","-")))))</f>
        <v/>
      </c>
      <c r="AZ1133" s="64">
        <f>AV1133*10000+AW1133*1000+ROW()</f>
        <v/>
      </c>
      <c r="BB1133" s="63" t="inlineStr">
        <is>
          <t>6 7 19 28 34 41</t>
        </is>
      </c>
    </row>
    <row r="1134">
      <c r="A1134" s="64" t="n">
        <v>1133</v>
      </c>
      <c r="B1134" t="n">
        <v>0</v>
      </c>
      <c r="C1134" t="n">
        <v>0</v>
      </c>
      <c r="D1134" t="n">
        <v>0</v>
      </c>
      <c r="E1134" t="n">
        <v>0</v>
      </c>
      <c r="F1134" t="n">
        <v>0</v>
      </c>
      <c r="G1134" t="n">
        <v>0</v>
      </c>
      <c r="H1134" t="n">
        <v>0</v>
      </c>
      <c r="I1134" t="n">
        <v>0</v>
      </c>
      <c r="J1134" t="n">
        <v>0</v>
      </c>
      <c r="K1134" t="n">
        <v>0</v>
      </c>
      <c r="L1134" t="n">
        <v>0</v>
      </c>
      <c r="M1134" t="n">
        <v>0</v>
      </c>
      <c r="N1134" t="n">
        <v>1</v>
      </c>
      <c r="O1134" t="n">
        <v>1</v>
      </c>
      <c r="P1134" t="n">
        <v>0</v>
      </c>
      <c r="Q1134" t="n">
        <v>0</v>
      </c>
      <c r="R1134" t="n">
        <v>0</v>
      </c>
      <c r="S1134" t="n">
        <v>0</v>
      </c>
      <c r="T1134" t="n">
        <v>0</v>
      </c>
      <c r="U1134" t="n">
        <v>1</v>
      </c>
      <c r="V1134" t="n">
        <v>0</v>
      </c>
      <c r="W1134" t="n">
        <v>0</v>
      </c>
      <c r="X1134" t="n">
        <v>0</v>
      </c>
      <c r="Y1134" t="n">
        <v>0</v>
      </c>
      <c r="Z1134" t="n">
        <v>0</v>
      </c>
      <c r="AA1134" t="n">
        <v>0</v>
      </c>
      <c r="AB1134" t="n">
        <v>0</v>
      </c>
      <c r="AC1134" t="n">
        <v>1</v>
      </c>
      <c r="AD1134" t="n">
        <v>1</v>
      </c>
      <c r="AE1134" t="n">
        <v>0</v>
      </c>
      <c r="AF1134" t="n">
        <v>0</v>
      </c>
      <c r="AG1134" t="n">
        <v>0</v>
      </c>
      <c r="AH1134" t="n">
        <v>0</v>
      </c>
      <c r="AI1134" t="n">
        <v>1</v>
      </c>
      <c r="AJ1134" t="n">
        <v>0</v>
      </c>
      <c r="AK1134" t="n">
        <v>0</v>
      </c>
      <c r="AL1134" t="n">
        <v>0</v>
      </c>
      <c r="AM1134" t="n">
        <v>0</v>
      </c>
      <c r="AN1134" t="n">
        <v>0</v>
      </c>
      <c r="AO1134" t="n">
        <v>0</v>
      </c>
      <c r="AP1134" t="n">
        <v>0</v>
      </c>
      <c r="AQ1134" t="n">
        <v>0</v>
      </c>
      <c r="AR1134" t="n">
        <v>0</v>
      </c>
      <c r="AS1134" t="n">
        <v>0</v>
      </c>
      <c r="AT1134" t="n">
        <v>0</v>
      </c>
      <c r="AU1134" s="63" t="n">
        <v>23</v>
      </c>
      <c r="AV1134" s="64">
        <f>IFERROR(INDEX($B1134:$AT1134,1,'번호선택_참고표'!$C$55),0)+IFERROR(INDEX($B1134:$AT1134,1,'번호선택_참고표'!$D$55),0)+IFERROR(INDEX($B1134:$AT1134,1,'번호선택_참고표'!$E$55),0)+IFERROR(INDEX($B1134:$AT1134,1,'번호선택_참고표'!$F$55),0)+IFERROR(INDEX($B1134:$AT1134,1,'번호선택_참고표'!$G$55),0)+IFERROR(INDEX($B1134:$AT1134,1,'번호선택_참고표'!$H$55),0)</f>
        <v/>
      </c>
      <c r="AW1134" s="64">
        <f>IF(OR('번호선택_참고표'!$C$55=$AU1134,'번호선택_참고표'!$D$55=$AU1134,'번호선택_참고표'!$E$55=$AU1134,'번호선택_참고표'!$F$55=$AU1134,'번호선택_참고표'!$G$55=$AU1134,'번호선택_참고표'!$H$55=$AU1134),1,0)</f>
        <v/>
      </c>
      <c r="AX1134" s="64">
        <f>IF(AV1134=6,6,IF(AND(AV1134=5,AW1134=1),5,IF(AND(AV1134=5,AW1134=0),4,IF(AV1134=4,3,IF(AV1134=3,2,0)))))</f>
        <v/>
      </c>
      <c r="AY1134" s="64">
        <f>IF(AV1134=6,"1등",IF(AND(AV1134=5,AW1134=1),"2등",IF(AND(AV1134=5,AW1134=0),"3등",IF(AV1134=4,"4등",IF(AV1134=3,"5등","-")))))</f>
        <v/>
      </c>
      <c r="AZ1134" s="64">
        <f>AV1134*10000+AW1134*1000+ROW()</f>
        <v/>
      </c>
      <c r="BB1134" s="63" t="inlineStr">
        <is>
          <t>13 14 20 28 29 34</t>
        </is>
      </c>
    </row>
    <row r="1135">
      <c r="A1135" s="64" t="n">
        <v>1134</v>
      </c>
      <c r="B1135" t="n">
        <v>0</v>
      </c>
      <c r="C1135" t="n">
        <v>0</v>
      </c>
      <c r="D1135" t="n">
        <v>1</v>
      </c>
      <c r="E1135" t="n">
        <v>0</v>
      </c>
      <c r="F1135" t="n">
        <v>0</v>
      </c>
      <c r="G1135" t="n">
        <v>0</v>
      </c>
      <c r="H1135" t="n">
        <v>1</v>
      </c>
      <c r="I1135" t="n">
        <v>0</v>
      </c>
      <c r="J1135" t="n">
        <v>1</v>
      </c>
      <c r="K1135" t="n">
        <v>0</v>
      </c>
      <c r="L1135" t="n">
        <v>0</v>
      </c>
      <c r="M1135" t="n">
        <v>0</v>
      </c>
      <c r="N1135" t="n">
        <v>1</v>
      </c>
      <c r="O1135" t="n">
        <v>0</v>
      </c>
      <c r="P1135" t="n">
        <v>0</v>
      </c>
      <c r="Q1135" t="n">
        <v>0</v>
      </c>
      <c r="R1135" t="n">
        <v>0</v>
      </c>
      <c r="S1135" t="n">
        <v>0</v>
      </c>
      <c r="T1135" t="n">
        <v>1</v>
      </c>
      <c r="U1135" t="n">
        <v>0</v>
      </c>
      <c r="V1135" t="n">
        <v>0</v>
      </c>
      <c r="W1135" t="n">
        <v>0</v>
      </c>
      <c r="X1135" t="n">
        <v>0</v>
      </c>
      <c r="Y1135" t="n">
        <v>1</v>
      </c>
      <c r="Z1135" t="n">
        <v>0</v>
      </c>
      <c r="AA1135" t="n">
        <v>0</v>
      </c>
      <c r="AB1135" t="n">
        <v>0</v>
      </c>
      <c r="AC1135" t="n">
        <v>0</v>
      </c>
      <c r="AD1135" t="n">
        <v>0</v>
      </c>
      <c r="AE1135" t="n">
        <v>0</v>
      </c>
      <c r="AF1135" t="n">
        <v>0</v>
      </c>
      <c r="AG1135" t="n">
        <v>0</v>
      </c>
      <c r="AH1135" t="n">
        <v>0</v>
      </c>
      <c r="AI1135" t="n">
        <v>0</v>
      </c>
      <c r="AJ1135" t="n">
        <v>0</v>
      </c>
      <c r="AK1135" t="n">
        <v>0</v>
      </c>
      <c r="AL1135" t="n">
        <v>0</v>
      </c>
      <c r="AM1135" t="n">
        <v>0</v>
      </c>
      <c r="AN1135" t="n">
        <v>0</v>
      </c>
      <c r="AO1135" t="n">
        <v>0</v>
      </c>
      <c r="AP1135" t="n">
        <v>0</v>
      </c>
      <c r="AQ1135" t="n">
        <v>0</v>
      </c>
      <c r="AR1135" t="n">
        <v>0</v>
      </c>
      <c r="AS1135" t="n">
        <v>0</v>
      </c>
      <c r="AT1135" t="n">
        <v>0</v>
      </c>
      <c r="AU1135" s="63" t="n">
        <v>23</v>
      </c>
      <c r="AV1135" s="64">
        <f>IFERROR(INDEX($B1135:$AT1135,1,'번호선택_참고표'!$C$55),0)+IFERROR(INDEX($B1135:$AT1135,1,'번호선택_참고표'!$D$55),0)+IFERROR(INDEX($B1135:$AT1135,1,'번호선택_참고표'!$E$55),0)+IFERROR(INDEX($B1135:$AT1135,1,'번호선택_참고표'!$F$55),0)+IFERROR(INDEX($B1135:$AT1135,1,'번호선택_참고표'!$G$55),0)+IFERROR(INDEX($B1135:$AT1135,1,'번호선택_참고표'!$H$55),0)</f>
        <v/>
      </c>
      <c r="AW1135" s="64">
        <f>IF(OR('번호선택_참고표'!$C$55=$AU1135,'번호선택_참고표'!$D$55=$AU1135,'번호선택_참고표'!$E$55=$AU1135,'번호선택_참고표'!$F$55=$AU1135,'번호선택_참고표'!$G$55=$AU1135,'번호선택_참고표'!$H$55=$AU1135),1,0)</f>
        <v/>
      </c>
      <c r="AX1135" s="64">
        <f>IF(AV1135=6,6,IF(AND(AV1135=5,AW1135=1),5,IF(AND(AV1135=5,AW1135=0),4,IF(AV1135=4,3,IF(AV1135=3,2,0)))))</f>
        <v/>
      </c>
      <c r="AY1135" s="64">
        <f>IF(AV1135=6,"1등",IF(AND(AV1135=5,AW1135=1),"2등",IF(AND(AV1135=5,AW1135=0),"3등",IF(AV1135=4,"4등",IF(AV1135=3,"5등","-")))))</f>
        <v/>
      </c>
      <c r="AZ1135" s="64">
        <f>AV1135*10000+AW1135*1000+ROW()</f>
        <v/>
      </c>
      <c r="BB1135" s="63" t="inlineStr">
        <is>
          <t>3 7 9 13 19 24</t>
        </is>
      </c>
    </row>
    <row r="1136">
      <c r="A1136" s="64" t="n">
        <v>1135</v>
      </c>
      <c r="B1136" t="n">
        <v>1</v>
      </c>
      <c r="C1136" t="n">
        <v>0</v>
      </c>
      <c r="D1136" t="n">
        <v>0</v>
      </c>
      <c r="E1136" t="n">
        <v>0</v>
      </c>
      <c r="F1136" t="n">
        <v>0</v>
      </c>
      <c r="G1136" t="n">
        <v>1</v>
      </c>
      <c r="H1136" t="n">
        <v>0</v>
      </c>
      <c r="I1136" t="n">
        <v>0</v>
      </c>
      <c r="J1136" t="n">
        <v>0</v>
      </c>
      <c r="K1136" t="n">
        <v>0</v>
      </c>
      <c r="L1136" t="n">
        <v>0</v>
      </c>
      <c r="M1136" t="n">
        <v>0</v>
      </c>
      <c r="N1136" t="n">
        <v>1</v>
      </c>
      <c r="O1136" t="n">
        <v>0</v>
      </c>
      <c r="P1136" t="n">
        <v>0</v>
      </c>
      <c r="Q1136" t="n">
        <v>0</v>
      </c>
      <c r="R1136" t="n">
        <v>0</v>
      </c>
      <c r="S1136" t="n">
        <v>0</v>
      </c>
      <c r="T1136" t="n">
        <v>1</v>
      </c>
      <c r="U1136" t="n">
        <v>0</v>
      </c>
      <c r="V1136" t="n">
        <v>1</v>
      </c>
      <c r="W1136" t="n">
        <v>0</v>
      </c>
      <c r="X1136" t="n">
        <v>0</v>
      </c>
      <c r="Y1136" t="n">
        <v>0</v>
      </c>
      <c r="Z1136" t="n">
        <v>0</v>
      </c>
      <c r="AA1136" t="n">
        <v>0</v>
      </c>
      <c r="AB1136" t="n">
        <v>0</v>
      </c>
      <c r="AC1136" t="n">
        <v>0</v>
      </c>
      <c r="AD1136" t="n">
        <v>0</v>
      </c>
      <c r="AE1136" t="n">
        <v>0</v>
      </c>
      <c r="AF1136" t="n">
        <v>0</v>
      </c>
      <c r="AG1136" t="n">
        <v>0</v>
      </c>
      <c r="AH1136" t="n">
        <v>1</v>
      </c>
      <c r="AI1136" t="n">
        <v>0</v>
      </c>
      <c r="AJ1136" t="n">
        <v>0</v>
      </c>
      <c r="AK1136" t="n">
        <v>0</v>
      </c>
      <c r="AL1136" t="n">
        <v>0</v>
      </c>
      <c r="AM1136" t="n">
        <v>0</v>
      </c>
      <c r="AN1136" t="n">
        <v>0</v>
      </c>
      <c r="AO1136" t="n">
        <v>0</v>
      </c>
      <c r="AP1136" t="n">
        <v>0</v>
      </c>
      <c r="AQ1136" t="n">
        <v>0</v>
      </c>
      <c r="AR1136" t="n">
        <v>0</v>
      </c>
      <c r="AS1136" t="n">
        <v>0</v>
      </c>
      <c r="AT1136" t="n">
        <v>0</v>
      </c>
      <c r="AU1136" s="63" t="n">
        <v>4</v>
      </c>
      <c r="AV1136" s="64">
        <f>IFERROR(INDEX($B1136:$AT1136,1,'번호선택_참고표'!$C$55),0)+IFERROR(INDEX($B1136:$AT1136,1,'번호선택_참고표'!$D$55),0)+IFERROR(INDEX($B1136:$AT1136,1,'번호선택_참고표'!$E$55),0)+IFERROR(INDEX($B1136:$AT1136,1,'번호선택_참고표'!$F$55),0)+IFERROR(INDEX($B1136:$AT1136,1,'번호선택_참고표'!$G$55),0)+IFERROR(INDEX($B1136:$AT1136,1,'번호선택_참고표'!$H$55),0)</f>
        <v/>
      </c>
      <c r="AW1136" s="64">
        <f>IF(OR('번호선택_참고표'!$C$55=$AU1136,'번호선택_참고표'!$D$55=$AU1136,'번호선택_참고표'!$E$55=$AU1136,'번호선택_참고표'!$F$55=$AU1136,'번호선택_참고표'!$G$55=$AU1136,'번호선택_참고표'!$H$55=$AU1136),1,0)</f>
        <v/>
      </c>
      <c r="AX1136" s="64">
        <f>IF(AV1136=6,6,IF(AND(AV1136=5,AW1136=1),5,IF(AND(AV1136=5,AW1136=0),4,IF(AV1136=4,3,IF(AV1136=3,2,0)))))</f>
        <v/>
      </c>
      <c r="AY1136" s="64">
        <f>IF(AV1136=6,"1등",IF(AND(AV1136=5,AW1136=1),"2등",IF(AND(AV1136=5,AW1136=0),"3등",IF(AV1136=4,"4등",IF(AV1136=3,"5등","-")))))</f>
        <v/>
      </c>
      <c r="AZ1136" s="64">
        <f>AV1136*10000+AW1136*1000+ROW()</f>
        <v/>
      </c>
      <c r="BB1136" s="63" t="inlineStr">
        <is>
          <t>1 6 13 19 21 33</t>
        </is>
      </c>
    </row>
    <row r="1137">
      <c r="A1137" s="64" t="n">
        <v>1136</v>
      </c>
      <c r="B1137" t="n">
        <v>0</v>
      </c>
      <c r="C1137" t="n">
        <v>0</v>
      </c>
      <c r="D1137" t="n">
        <v>0</v>
      </c>
      <c r="E1137" t="n">
        <v>0</v>
      </c>
      <c r="F1137" t="n">
        <v>0</v>
      </c>
      <c r="G1137" t="n">
        <v>0</v>
      </c>
      <c r="H1137" t="n">
        <v>0</v>
      </c>
      <c r="I1137" t="n">
        <v>0</v>
      </c>
      <c r="J1137" t="n">
        <v>0</v>
      </c>
      <c r="K1137" t="n">
        <v>0</v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0</v>
      </c>
      <c r="R1137" t="n">
        <v>0</v>
      </c>
      <c r="S1137" t="n">
        <v>0</v>
      </c>
      <c r="T1137" t="n">
        <v>0</v>
      </c>
      <c r="U1137" t="n">
        <v>0</v>
      </c>
      <c r="V1137" t="n">
        <v>1</v>
      </c>
      <c r="W1137" t="n">
        <v>0</v>
      </c>
      <c r="X1137" t="n">
        <v>0</v>
      </c>
      <c r="Y1137" t="n">
        <v>0</v>
      </c>
      <c r="Z1137" t="n">
        <v>0</v>
      </c>
      <c r="AA1137" t="n">
        <v>0</v>
      </c>
      <c r="AB1137" t="n">
        <v>0</v>
      </c>
      <c r="AC1137" t="n">
        <v>0</v>
      </c>
      <c r="AD1137" t="n">
        <v>0</v>
      </c>
      <c r="AE1137" t="n">
        <v>0</v>
      </c>
      <c r="AF1137" t="n">
        <v>0</v>
      </c>
      <c r="AG1137" t="n">
        <v>0</v>
      </c>
      <c r="AH1137" t="n">
        <v>1</v>
      </c>
      <c r="AI1137" t="n">
        <v>0</v>
      </c>
      <c r="AJ1137" t="n">
        <v>1</v>
      </c>
      <c r="AK1137" t="n">
        <v>0</v>
      </c>
      <c r="AL1137" t="n">
        <v>0</v>
      </c>
      <c r="AM1137" t="n">
        <v>1</v>
      </c>
      <c r="AN1137" t="n">
        <v>0</v>
      </c>
      <c r="AO1137" t="n">
        <v>0</v>
      </c>
      <c r="AP1137" t="n">
        <v>0</v>
      </c>
      <c r="AQ1137" t="n">
        <v>1</v>
      </c>
      <c r="AR1137" t="n">
        <v>0</v>
      </c>
      <c r="AS1137" t="n">
        <v>1</v>
      </c>
      <c r="AT1137" t="n">
        <v>0</v>
      </c>
      <c r="AU1137" s="63" t="n">
        <v>1</v>
      </c>
      <c r="AV1137" s="64">
        <f>IFERROR(INDEX($B1137:$AT1137,1,'번호선택_참고표'!$C$55),0)+IFERROR(INDEX($B1137:$AT1137,1,'번호선택_참고표'!$D$55),0)+IFERROR(INDEX($B1137:$AT1137,1,'번호선택_참고표'!$E$55),0)+IFERROR(INDEX($B1137:$AT1137,1,'번호선택_참고표'!$F$55),0)+IFERROR(INDEX($B1137:$AT1137,1,'번호선택_참고표'!$G$55),0)+IFERROR(INDEX($B1137:$AT1137,1,'번호선택_참고표'!$H$55),0)</f>
        <v/>
      </c>
      <c r="AW1137" s="64">
        <f>IF(OR('번호선택_참고표'!$C$55=$AU1137,'번호선택_참고표'!$D$55=$AU1137,'번호선택_참고표'!$E$55=$AU1137,'번호선택_참고표'!$F$55=$AU1137,'번호선택_참고표'!$G$55=$AU1137,'번호선택_참고표'!$H$55=$AU1137),1,0)</f>
        <v/>
      </c>
      <c r="AX1137" s="64">
        <f>IF(AV1137=6,6,IF(AND(AV1137=5,AW1137=1),5,IF(AND(AV1137=5,AW1137=0),4,IF(AV1137=4,3,IF(AV1137=3,2,0)))))</f>
        <v/>
      </c>
      <c r="AY1137" s="64">
        <f>IF(AV1137=6,"1등",IF(AND(AV1137=5,AW1137=1),"2등",IF(AND(AV1137=5,AW1137=0),"3등",IF(AV1137=4,"4등",IF(AV1137=3,"5등","-")))))</f>
        <v/>
      </c>
      <c r="AZ1137" s="64">
        <f>AV1137*10000+AW1137*1000+ROW()</f>
        <v/>
      </c>
      <c r="BB1137" s="63" t="inlineStr">
        <is>
          <t>21 33 35 38 42 44</t>
        </is>
      </c>
    </row>
    <row r="1138">
      <c r="A1138" s="64" t="n">
        <v>1137</v>
      </c>
      <c r="B1138" t="n">
        <v>0</v>
      </c>
      <c r="C1138" t="n">
        <v>0</v>
      </c>
      <c r="D1138" t="n">
        <v>0</v>
      </c>
      <c r="E1138" t="n">
        <v>1</v>
      </c>
      <c r="F1138" t="n">
        <v>0</v>
      </c>
      <c r="G1138" t="n">
        <v>0</v>
      </c>
      <c r="H1138" t="n">
        <v>0</v>
      </c>
      <c r="I1138" t="n">
        <v>0</v>
      </c>
      <c r="J1138" t="n">
        <v>1</v>
      </c>
      <c r="K1138" t="n">
        <v>0</v>
      </c>
      <c r="L1138" t="n">
        <v>0</v>
      </c>
      <c r="M1138" t="n">
        <v>1</v>
      </c>
      <c r="N1138" t="n">
        <v>0</v>
      </c>
      <c r="O1138" t="n">
        <v>0</v>
      </c>
      <c r="P1138" t="n">
        <v>1</v>
      </c>
      <c r="Q1138" t="n">
        <v>0</v>
      </c>
      <c r="R1138" t="n">
        <v>0</v>
      </c>
      <c r="S1138" t="n">
        <v>0</v>
      </c>
      <c r="T1138" t="n">
        <v>0</v>
      </c>
      <c r="U1138" t="n">
        <v>0</v>
      </c>
      <c r="V1138" t="n">
        <v>0</v>
      </c>
      <c r="W1138" t="n">
        <v>0</v>
      </c>
      <c r="X1138" t="n">
        <v>0</v>
      </c>
      <c r="Y1138" t="n">
        <v>0</v>
      </c>
      <c r="Z1138" t="n">
        <v>0</v>
      </c>
      <c r="AA1138" t="n">
        <v>0</v>
      </c>
      <c r="AB1138" t="n">
        <v>0</v>
      </c>
      <c r="AC1138" t="n">
        <v>0</v>
      </c>
      <c r="AD1138" t="n">
        <v>0</v>
      </c>
      <c r="AE1138" t="n">
        <v>0</v>
      </c>
      <c r="AF1138" t="n">
        <v>0</v>
      </c>
      <c r="AG1138" t="n">
        <v>0</v>
      </c>
      <c r="AH1138" t="n">
        <v>1</v>
      </c>
      <c r="AI1138" t="n">
        <v>0</v>
      </c>
      <c r="AJ1138" t="n">
        <v>0</v>
      </c>
      <c r="AK1138" t="n">
        <v>0</v>
      </c>
      <c r="AL1138" t="n">
        <v>0</v>
      </c>
      <c r="AM1138" t="n">
        <v>0</v>
      </c>
      <c r="AN1138" t="n">
        <v>0</v>
      </c>
      <c r="AO1138" t="n">
        <v>0</v>
      </c>
      <c r="AP1138" t="n">
        <v>0</v>
      </c>
      <c r="AQ1138" t="n">
        <v>0</v>
      </c>
      <c r="AR1138" t="n">
        <v>0</v>
      </c>
      <c r="AS1138" t="n">
        <v>0</v>
      </c>
      <c r="AT1138" t="n">
        <v>1</v>
      </c>
      <c r="AU1138" s="63" t="n">
        <v>26</v>
      </c>
      <c r="AV1138" s="64">
        <f>IFERROR(INDEX($B1138:$AT1138,1,'번호선택_참고표'!$C$55),0)+IFERROR(INDEX($B1138:$AT1138,1,'번호선택_참고표'!$D$55),0)+IFERROR(INDEX($B1138:$AT1138,1,'번호선택_참고표'!$E$55),0)+IFERROR(INDEX($B1138:$AT1138,1,'번호선택_참고표'!$F$55),0)+IFERROR(INDEX($B1138:$AT1138,1,'번호선택_참고표'!$G$55),0)+IFERROR(INDEX($B1138:$AT1138,1,'번호선택_참고표'!$H$55),0)</f>
        <v/>
      </c>
      <c r="AW1138" s="64">
        <f>IF(OR('번호선택_참고표'!$C$55=$AU1138,'번호선택_참고표'!$D$55=$AU1138,'번호선택_참고표'!$E$55=$AU1138,'번호선택_참고표'!$F$55=$AU1138,'번호선택_참고표'!$G$55=$AU1138,'번호선택_참고표'!$H$55=$AU1138),1,0)</f>
        <v/>
      </c>
      <c r="AX1138" s="64">
        <f>IF(AV1138=6,6,IF(AND(AV1138=5,AW1138=1),5,IF(AND(AV1138=5,AW1138=0),4,IF(AV1138=4,3,IF(AV1138=3,2,0)))))</f>
        <v/>
      </c>
      <c r="AY1138" s="64">
        <f>IF(AV1138=6,"1등",IF(AND(AV1138=5,AW1138=1),"2등",IF(AND(AV1138=5,AW1138=0),"3등",IF(AV1138=4,"4등",IF(AV1138=3,"5등","-")))))</f>
        <v/>
      </c>
      <c r="AZ1138" s="64">
        <f>AV1138*10000+AW1138*1000+ROW()</f>
        <v/>
      </c>
      <c r="BB1138" s="63" t="inlineStr">
        <is>
          <t>4 9 12 15 33 45</t>
        </is>
      </c>
    </row>
    <row r="1139">
      <c r="A1139" s="64" t="n">
        <v>1138</v>
      </c>
      <c r="B1139" t="n">
        <v>0</v>
      </c>
      <c r="C1139" t="n">
        <v>0</v>
      </c>
      <c r="D1139" t="n">
        <v>0</v>
      </c>
      <c r="E1139" t="n">
        <v>0</v>
      </c>
      <c r="F1139" t="n">
        <v>0</v>
      </c>
      <c r="G1139" t="n">
        <v>0</v>
      </c>
      <c r="H1139" t="n">
        <v>0</v>
      </c>
      <c r="I1139" t="n">
        <v>0</v>
      </c>
      <c r="J1139" t="n">
        <v>0</v>
      </c>
      <c r="K1139" t="n">
        <v>0</v>
      </c>
      <c r="L1139" t="n">
        <v>0</v>
      </c>
      <c r="M1139" t="n">
        <v>0</v>
      </c>
      <c r="N1139" t="n">
        <v>0</v>
      </c>
      <c r="O1139" t="n">
        <v>1</v>
      </c>
      <c r="P1139" t="n">
        <v>0</v>
      </c>
      <c r="Q1139" t="n">
        <v>1</v>
      </c>
      <c r="R1139" t="n">
        <v>0</v>
      </c>
      <c r="S1139" t="n">
        <v>0</v>
      </c>
      <c r="T1139" t="n">
        <v>1</v>
      </c>
      <c r="U1139" t="n">
        <v>1</v>
      </c>
      <c r="V1139" t="n">
        <v>0</v>
      </c>
      <c r="W1139" t="n">
        <v>0</v>
      </c>
      <c r="X1139" t="n">
        <v>0</v>
      </c>
      <c r="Y1139" t="n">
        <v>0</v>
      </c>
      <c r="Z1139" t="n">
        <v>0</v>
      </c>
      <c r="AA1139" t="n">
        <v>0</v>
      </c>
      <c r="AB1139" t="n">
        <v>0</v>
      </c>
      <c r="AC1139" t="n">
        <v>0</v>
      </c>
      <c r="AD1139" t="n">
        <v>1</v>
      </c>
      <c r="AE1139" t="n">
        <v>0</v>
      </c>
      <c r="AF1139" t="n">
        <v>0</v>
      </c>
      <c r="AG1139" t="n">
        <v>0</v>
      </c>
      <c r="AH1139" t="n">
        <v>0</v>
      </c>
      <c r="AI1139" t="n">
        <v>1</v>
      </c>
      <c r="AJ1139" t="n">
        <v>0</v>
      </c>
      <c r="AK1139" t="n">
        <v>0</v>
      </c>
      <c r="AL1139" t="n">
        <v>0</v>
      </c>
      <c r="AM1139" t="n">
        <v>0</v>
      </c>
      <c r="AN1139" t="n">
        <v>0</v>
      </c>
      <c r="AO1139" t="n">
        <v>0</v>
      </c>
      <c r="AP1139" t="n">
        <v>0</v>
      </c>
      <c r="AQ1139" t="n">
        <v>0</v>
      </c>
      <c r="AR1139" t="n">
        <v>0</v>
      </c>
      <c r="AS1139" t="n">
        <v>0</v>
      </c>
      <c r="AT1139" t="n">
        <v>0</v>
      </c>
      <c r="AU1139" s="63" t="n">
        <v>35</v>
      </c>
      <c r="AV1139" s="64">
        <f>IFERROR(INDEX($B1139:$AT1139,1,'번호선택_참고표'!$C$55),0)+IFERROR(INDEX($B1139:$AT1139,1,'번호선택_참고표'!$D$55),0)+IFERROR(INDEX($B1139:$AT1139,1,'번호선택_참고표'!$E$55),0)+IFERROR(INDEX($B1139:$AT1139,1,'번호선택_참고표'!$F$55),0)+IFERROR(INDEX($B1139:$AT1139,1,'번호선택_참고표'!$G$55),0)+IFERROR(INDEX($B1139:$AT1139,1,'번호선택_참고표'!$H$55),0)</f>
        <v/>
      </c>
      <c r="AW1139" s="64">
        <f>IF(OR('번호선택_참고표'!$C$55=$AU1139,'번호선택_참고표'!$D$55=$AU1139,'번호선택_참고표'!$E$55=$AU1139,'번호선택_참고표'!$F$55=$AU1139,'번호선택_참고표'!$G$55=$AU1139,'번호선택_참고표'!$H$55=$AU1139),1,0)</f>
        <v/>
      </c>
      <c r="AX1139" s="64">
        <f>IF(AV1139=6,6,IF(AND(AV1139=5,AW1139=1),5,IF(AND(AV1139=5,AW1139=0),4,IF(AV1139=4,3,IF(AV1139=3,2,0)))))</f>
        <v/>
      </c>
      <c r="AY1139" s="64">
        <f>IF(AV1139=6,"1등",IF(AND(AV1139=5,AW1139=1),"2등",IF(AND(AV1139=5,AW1139=0),"3등",IF(AV1139=4,"4등",IF(AV1139=3,"5등","-")))))</f>
        <v/>
      </c>
      <c r="AZ1139" s="64">
        <f>AV1139*10000+AW1139*1000+ROW()</f>
        <v/>
      </c>
      <c r="BB1139" s="63" t="inlineStr">
        <is>
          <t>14 16 19 20 29 34</t>
        </is>
      </c>
    </row>
    <row r="1140">
      <c r="A1140" s="64" t="n">
        <v>1139</v>
      </c>
      <c r="B1140" t="n">
        <v>0</v>
      </c>
      <c r="C1140" t="n">
        <v>0</v>
      </c>
      <c r="D1140" t="n">
        <v>0</v>
      </c>
      <c r="E1140" t="n">
        <v>0</v>
      </c>
      <c r="F1140" t="n">
        <v>1</v>
      </c>
      <c r="G1140" t="n">
        <v>0</v>
      </c>
      <c r="H1140" t="n">
        <v>0</v>
      </c>
      <c r="I1140" t="n">
        <v>0</v>
      </c>
      <c r="J1140" t="n">
        <v>0</v>
      </c>
      <c r="K1140" t="n">
        <v>0</v>
      </c>
      <c r="L1140" t="n">
        <v>0</v>
      </c>
      <c r="M1140" t="n">
        <v>1</v>
      </c>
      <c r="N1140" t="n">
        <v>0</v>
      </c>
      <c r="O1140" t="n">
        <v>0</v>
      </c>
      <c r="P1140" t="n">
        <v>1</v>
      </c>
      <c r="Q1140" t="n">
        <v>0</v>
      </c>
      <c r="R1140" t="n">
        <v>0</v>
      </c>
      <c r="S1140" t="n">
        <v>0</v>
      </c>
      <c r="T1140" t="n">
        <v>0</v>
      </c>
      <c r="U1140" t="n">
        <v>0</v>
      </c>
      <c r="V1140" t="n">
        <v>0</v>
      </c>
      <c r="W1140" t="n">
        <v>0</v>
      </c>
      <c r="X1140" t="n">
        <v>0</v>
      </c>
      <c r="Y1140" t="n">
        <v>0</v>
      </c>
      <c r="Z1140" t="n">
        <v>0</v>
      </c>
      <c r="AA1140" t="n">
        <v>0</v>
      </c>
      <c r="AB1140" t="n">
        <v>0</v>
      </c>
      <c r="AC1140" t="n">
        <v>0</v>
      </c>
      <c r="AD1140" t="n">
        <v>0</v>
      </c>
      <c r="AE1140" t="n">
        <v>1</v>
      </c>
      <c r="AF1140" t="n">
        <v>0</v>
      </c>
      <c r="AG1140" t="n">
        <v>0</v>
      </c>
      <c r="AH1140" t="n">
        <v>0</v>
      </c>
      <c r="AI1140" t="n">
        <v>0</v>
      </c>
      <c r="AJ1140" t="n">
        <v>0</v>
      </c>
      <c r="AK1140" t="n">
        <v>0</v>
      </c>
      <c r="AL1140" t="n">
        <v>1</v>
      </c>
      <c r="AM1140" t="n">
        <v>0</v>
      </c>
      <c r="AN1140" t="n">
        <v>0</v>
      </c>
      <c r="AO1140" t="n">
        <v>1</v>
      </c>
      <c r="AP1140" t="n">
        <v>0</v>
      </c>
      <c r="AQ1140" t="n">
        <v>0</v>
      </c>
      <c r="AR1140" t="n">
        <v>0</v>
      </c>
      <c r="AS1140" t="n">
        <v>0</v>
      </c>
      <c r="AT1140" t="n">
        <v>0</v>
      </c>
      <c r="AU1140" s="63" t="n">
        <v>18</v>
      </c>
      <c r="AV1140" s="64">
        <f>IFERROR(INDEX($B1140:$AT1140,1,'번호선택_참고표'!$C$55),0)+IFERROR(INDEX($B1140:$AT1140,1,'번호선택_참고표'!$D$55),0)+IFERROR(INDEX($B1140:$AT1140,1,'번호선택_참고표'!$E$55),0)+IFERROR(INDEX($B1140:$AT1140,1,'번호선택_참고표'!$F$55),0)+IFERROR(INDEX($B1140:$AT1140,1,'번호선택_참고표'!$G$55),0)+IFERROR(INDEX($B1140:$AT1140,1,'번호선택_참고표'!$H$55),0)</f>
        <v/>
      </c>
      <c r="AW1140" s="64">
        <f>IF(OR('번호선택_참고표'!$C$55=$AU1140,'번호선택_참고표'!$D$55=$AU1140,'번호선택_참고표'!$E$55=$AU1140,'번호선택_참고표'!$F$55=$AU1140,'번호선택_참고표'!$G$55=$AU1140,'번호선택_참고표'!$H$55=$AU1140),1,0)</f>
        <v/>
      </c>
      <c r="AX1140" s="64">
        <f>IF(AV1140=6,6,IF(AND(AV1140=5,AW1140=1),5,IF(AND(AV1140=5,AW1140=0),4,IF(AV1140=4,3,IF(AV1140=3,2,0)))))</f>
        <v/>
      </c>
      <c r="AY1140" s="64">
        <f>IF(AV1140=6,"1등",IF(AND(AV1140=5,AW1140=1),"2등",IF(AND(AV1140=5,AW1140=0),"3등",IF(AV1140=4,"4등",IF(AV1140=3,"5등","-")))))</f>
        <v/>
      </c>
      <c r="AZ1140" s="64">
        <f>AV1140*10000+AW1140*1000+ROW()</f>
        <v/>
      </c>
      <c r="BB1140" s="63" t="inlineStr">
        <is>
          <t>5 12 15 30 37 40</t>
        </is>
      </c>
    </row>
    <row r="1141">
      <c r="A1141" s="64" t="n">
        <v>1140</v>
      </c>
      <c r="B1141" t="n">
        <v>0</v>
      </c>
      <c r="C1141" t="n">
        <v>0</v>
      </c>
      <c r="D1141" t="n">
        <v>0</v>
      </c>
      <c r="E1141" t="n">
        <v>0</v>
      </c>
      <c r="F1141" t="n">
        <v>0</v>
      </c>
      <c r="G1141" t="n">
        <v>0</v>
      </c>
      <c r="H1141" t="n">
        <v>1</v>
      </c>
      <c r="I1141" t="n">
        <v>0</v>
      </c>
      <c r="J1141" t="n">
        <v>0</v>
      </c>
      <c r="K1141" t="n">
        <v>1</v>
      </c>
      <c r="L1141" t="n">
        <v>0</v>
      </c>
      <c r="M1141" t="n">
        <v>0</v>
      </c>
      <c r="N1141" t="n">
        <v>0</v>
      </c>
      <c r="O1141" t="n">
        <v>0</v>
      </c>
      <c r="P1141" t="n">
        <v>0</v>
      </c>
      <c r="Q1141" t="n">
        <v>0</v>
      </c>
      <c r="R1141" t="n">
        <v>0</v>
      </c>
      <c r="S1141" t="n">
        <v>0</v>
      </c>
      <c r="T1141" t="n">
        <v>0</v>
      </c>
      <c r="U1141" t="n">
        <v>0</v>
      </c>
      <c r="V1141" t="n">
        <v>0</v>
      </c>
      <c r="W1141" t="n">
        <v>1</v>
      </c>
      <c r="X1141" t="n">
        <v>0</v>
      </c>
      <c r="Y1141" t="n">
        <v>0</v>
      </c>
      <c r="Z1141" t="n">
        <v>0</v>
      </c>
      <c r="AA1141" t="n">
        <v>0</v>
      </c>
      <c r="AB1141" t="n">
        <v>0</v>
      </c>
      <c r="AC1141" t="n">
        <v>0</v>
      </c>
      <c r="AD1141" t="n">
        <v>1</v>
      </c>
      <c r="AE1141" t="n">
        <v>0</v>
      </c>
      <c r="AF1141" t="n">
        <v>1</v>
      </c>
      <c r="AG1141" t="n">
        <v>0</v>
      </c>
      <c r="AH1141" t="n">
        <v>0</v>
      </c>
      <c r="AI1141" t="n">
        <v>0</v>
      </c>
      <c r="AJ1141" t="n">
        <v>0</v>
      </c>
      <c r="AK1141" t="n">
        <v>0</v>
      </c>
      <c r="AL1141" t="n">
        <v>0</v>
      </c>
      <c r="AM1141" t="n">
        <v>1</v>
      </c>
      <c r="AN1141" t="n">
        <v>0</v>
      </c>
      <c r="AO1141" t="n">
        <v>0</v>
      </c>
      <c r="AP1141" t="n">
        <v>0</v>
      </c>
      <c r="AQ1141" t="n">
        <v>0</v>
      </c>
      <c r="AR1141" t="n">
        <v>0</v>
      </c>
      <c r="AS1141" t="n">
        <v>0</v>
      </c>
      <c r="AT1141" t="n">
        <v>0</v>
      </c>
      <c r="AU1141" s="63" t="n">
        <v>15</v>
      </c>
      <c r="AV1141" s="64">
        <f>IFERROR(INDEX($B1141:$AT1141,1,'번호선택_참고표'!$C$55),0)+IFERROR(INDEX($B1141:$AT1141,1,'번호선택_참고표'!$D$55),0)+IFERROR(INDEX($B1141:$AT1141,1,'번호선택_참고표'!$E$55),0)+IFERROR(INDEX($B1141:$AT1141,1,'번호선택_참고표'!$F$55),0)+IFERROR(INDEX($B1141:$AT1141,1,'번호선택_참고표'!$G$55),0)+IFERROR(INDEX($B1141:$AT1141,1,'번호선택_참고표'!$H$55),0)</f>
        <v/>
      </c>
      <c r="AW1141" s="64">
        <f>IF(OR('번호선택_참고표'!$C$55=$AU1141,'번호선택_참고표'!$D$55=$AU1141,'번호선택_참고표'!$E$55=$AU1141,'번호선택_참고표'!$F$55=$AU1141,'번호선택_참고표'!$G$55=$AU1141,'번호선택_참고표'!$H$55=$AU1141),1,0)</f>
        <v/>
      </c>
      <c r="AX1141" s="64">
        <f>IF(AV1141=6,6,IF(AND(AV1141=5,AW1141=1),5,IF(AND(AV1141=5,AW1141=0),4,IF(AV1141=4,3,IF(AV1141=3,2,0)))))</f>
        <v/>
      </c>
      <c r="AY1141" s="64">
        <f>IF(AV1141=6,"1등",IF(AND(AV1141=5,AW1141=1),"2등",IF(AND(AV1141=5,AW1141=0),"3등",IF(AV1141=4,"4등",IF(AV1141=3,"5등","-")))))</f>
        <v/>
      </c>
      <c r="AZ1141" s="64">
        <f>AV1141*10000+AW1141*1000+ROW()</f>
        <v/>
      </c>
      <c r="BB1141" s="63" t="inlineStr">
        <is>
          <t>7 10 22 29 31 38</t>
        </is>
      </c>
    </row>
    <row r="1142">
      <c r="A1142" s="64" t="n">
        <v>1141</v>
      </c>
      <c r="B1142" t="n">
        <v>0</v>
      </c>
      <c r="C1142" t="n">
        <v>0</v>
      </c>
      <c r="D1142" t="n">
        <v>0</v>
      </c>
      <c r="E1142" t="n">
        <v>0</v>
      </c>
      <c r="F1142" t="n">
        <v>0</v>
      </c>
      <c r="G1142" t="n">
        <v>0</v>
      </c>
      <c r="H1142" t="n">
        <v>1</v>
      </c>
      <c r="I1142" t="n">
        <v>0</v>
      </c>
      <c r="J1142" t="n">
        <v>0</v>
      </c>
      <c r="K1142" t="n">
        <v>0</v>
      </c>
      <c r="L1142" t="n">
        <v>1</v>
      </c>
      <c r="M1142" t="n">
        <v>1</v>
      </c>
      <c r="N1142" t="n">
        <v>0</v>
      </c>
      <c r="O1142" t="n">
        <v>0</v>
      </c>
      <c r="P1142" t="n">
        <v>0</v>
      </c>
      <c r="Q1142" t="n">
        <v>0</v>
      </c>
      <c r="R1142" t="n">
        <v>0</v>
      </c>
      <c r="S1142" t="n">
        <v>0</v>
      </c>
      <c r="T1142" t="n">
        <v>0</v>
      </c>
      <c r="U1142" t="n">
        <v>0</v>
      </c>
      <c r="V1142" t="n">
        <v>1</v>
      </c>
      <c r="W1142" t="n">
        <v>0</v>
      </c>
      <c r="X1142" t="n">
        <v>0</v>
      </c>
      <c r="Y1142" t="n">
        <v>0</v>
      </c>
      <c r="Z1142" t="n">
        <v>0</v>
      </c>
      <c r="AA1142" t="n">
        <v>1</v>
      </c>
      <c r="AB1142" t="n">
        <v>0</v>
      </c>
      <c r="AC1142" t="n">
        <v>0</v>
      </c>
      <c r="AD1142" t="n">
        <v>0</v>
      </c>
      <c r="AE1142" t="n">
        <v>0</v>
      </c>
      <c r="AF1142" t="n">
        <v>0</v>
      </c>
      <c r="AG1142" t="n">
        <v>0</v>
      </c>
      <c r="AH1142" t="n">
        <v>0</v>
      </c>
      <c r="AI1142" t="n">
        <v>0</v>
      </c>
      <c r="AJ1142" t="n">
        <v>1</v>
      </c>
      <c r="AK1142" t="n">
        <v>0</v>
      </c>
      <c r="AL1142" t="n">
        <v>0</v>
      </c>
      <c r="AM1142" t="n">
        <v>0</v>
      </c>
      <c r="AN1142" t="n">
        <v>0</v>
      </c>
      <c r="AO1142" t="n">
        <v>0</v>
      </c>
      <c r="AP1142" t="n">
        <v>0</v>
      </c>
      <c r="AQ1142" t="n">
        <v>0</v>
      </c>
      <c r="AR1142" t="n">
        <v>0</v>
      </c>
      <c r="AS1142" t="n">
        <v>0</v>
      </c>
      <c r="AT1142" t="n">
        <v>0</v>
      </c>
      <c r="AU1142" s="63" t="n">
        <v>20</v>
      </c>
      <c r="AV1142" s="64">
        <f>IFERROR(INDEX($B1142:$AT1142,1,'번호선택_참고표'!$C$55),0)+IFERROR(INDEX($B1142:$AT1142,1,'번호선택_참고표'!$D$55),0)+IFERROR(INDEX($B1142:$AT1142,1,'번호선택_참고표'!$E$55),0)+IFERROR(INDEX($B1142:$AT1142,1,'번호선택_참고표'!$F$55),0)+IFERROR(INDEX($B1142:$AT1142,1,'번호선택_참고표'!$G$55),0)+IFERROR(INDEX($B1142:$AT1142,1,'번호선택_참고표'!$H$55),0)</f>
        <v/>
      </c>
      <c r="AW1142" s="64">
        <f>IF(OR('번호선택_참고표'!$C$55=$AU1142,'번호선택_참고표'!$D$55=$AU1142,'번호선택_참고표'!$E$55=$AU1142,'번호선택_참고표'!$F$55=$AU1142,'번호선택_참고표'!$G$55=$AU1142,'번호선택_참고표'!$H$55=$AU1142),1,0)</f>
        <v/>
      </c>
      <c r="AX1142" s="64">
        <f>IF(AV1142=6,6,IF(AND(AV1142=5,AW1142=1),5,IF(AND(AV1142=5,AW1142=0),4,IF(AV1142=4,3,IF(AV1142=3,2,0)))))</f>
        <v/>
      </c>
      <c r="AY1142" s="64">
        <f>IF(AV1142=6,"1등",IF(AND(AV1142=5,AW1142=1),"2등",IF(AND(AV1142=5,AW1142=0),"3등",IF(AV1142=4,"4등",IF(AV1142=3,"5등","-")))))</f>
        <v/>
      </c>
      <c r="AZ1142" s="64">
        <f>AV1142*10000+AW1142*1000+ROW()</f>
        <v/>
      </c>
      <c r="BB1142" s="63" t="inlineStr">
        <is>
          <t>7 11 12 21 26 35</t>
        </is>
      </c>
    </row>
    <row r="1143">
      <c r="A1143" s="64" t="n">
        <v>1142</v>
      </c>
      <c r="B1143" t="n">
        <v>0</v>
      </c>
      <c r="C1143" t="n">
        <v>1</v>
      </c>
      <c r="D1143" t="n">
        <v>0</v>
      </c>
      <c r="E1143" t="n">
        <v>0</v>
      </c>
      <c r="F1143" t="n">
        <v>0</v>
      </c>
      <c r="G1143" t="n">
        <v>0</v>
      </c>
      <c r="H1143" t="n">
        <v>0</v>
      </c>
      <c r="I1143" t="n">
        <v>1</v>
      </c>
      <c r="J1143" t="n">
        <v>0</v>
      </c>
      <c r="K1143" t="n">
        <v>0</v>
      </c>
      <c r="L1143" t="n">
        <v>0</v>
      </c>
      <c r="M1143" t="n">
        <v>0</v>
      </c>
      <c r="N1143" t="n">
        <v>0</v>
      </c>
      <c r="O1143" t="n">
        <v>0</v>
      </c>
      <c r="P1143" t="n">
        <v>0</v>
      </c>
      <c r="Q1143" t="n">
        <v>0</v>
      </c>
      <c r="R1143" t="n">
        <v>0</v>
      </c>
      <c r="S1143" t="n">
        <v>0</v>
      </c>
      <c r="T1143" t="n">
        <v>0</v>
      </c>
      <c r="U1143" t="n">
        <v>0</v>
      </c>
      <c r="V1143" t="n">
        <v>0</v>
      </c>
      <c r="W1143" t="n">
        <v>0</v>
      </c>
      <c r="X1143" t="n">
        <v>0</v>
      </c>
      <c r="Y1143" t="n">
        <v>0</v>
      </c>
      <c r="Z1143" t="n">
        <v>0</v>
      </c>
      <c r="AA1143" t="n">
        <v>0</v>
      </c>
      <c r="AB1143" t="n">
        <v>0</v>
      </c>
      <c r="AC1143" t="n">
        <v>1</v>
      </c>
      <c r="AD1143" t="n">
        <v>0</v>
      </c>
      <c r="AE1143" t="n">
        <v>1</v>
      </c>
      <c r="AF1143" t="n">
        <v>0</v>
      </c>
      <c r="AG1143" t="n">
        <v>0</v>
      </c>
      <c r="AH1143" t="n">
        <v>0</v>
      </c>
      <c r="AI1143" t="n">
        <v>0</v>
      </c>
      <c r="AJ1143" t="n">
        <v>0</v>
      </c>
      <c r="AK1143" t="n">
        <v>0</v>
      </c>
      <c r="AL1143" t="n">
        <v>1</v>
      </c>
      <c r="AM1143" t="n">
        <v>0</v>
      </c>
      <c r="AN1143" t="n">
        <v>0</v>
      </c>
      <c r="AO1143" t="n">
        <v>0</v>
      </c>
      <c r="AP1143" t="n">
        <v>1</v>
      </c>
      <c r="AQ1143" t="n">
        <v>0</v>
      </c>
      <c r="AR1143" t="n">
        <v>0</v>
      </c>
      <c r="AS1143" t="n">
        <v>0</v>
      </c>
      <c r="AT1143" t="n">
        <v>0</v>
      </c>
      <c r="AU1143" s="63" t="n">
        <v>22</v>
      </c>
      <c r="AV1143" s="64">
        <f>IFERROR(INDEX($B1143:$AT1143,1,'번호선택_참고표'!$C$55),0)+IFERROR(INDEX($B1143:$AT1143,1,'번호선택_참고표'!$D$55),0)+IFERROR(INDEX($B1143:$AT1143,1,'번호선택_참고표'!$E$55),0)+IFERROR(INDEX($B1143:$AT1143,1,'번호선택_참고표'!$F$55),0)+IFERROR(INDEX($B1143:$AT1143,1,'번호선택_참고표'!$G$55),0)+IFERROR(INDEX($B1143:$AT1143,1,'번호선택_참고표'!$H$55),0)</f>
        <v/>
      </c>
      <c r="AW1143" s="64">
        <f>IF(OR('번호선택_참고표'!$C$55=$AU1143,'번호선택_참고표'!$D$55=$AU1143,'번호선택_참고표'!$E$55=$AU1143,'번호선택_참고표'!$F$55=$AU1143,'번호선택_참고표'!$G$55=$AU1143,'번호선택_참고표'!$H$55=$AU1143),1,0)</f>
        <v/>
      </c>
      <c r="AX1143" s="64">
        <f>IF(AV1143=6,6,IF(AND(AV1143=5,AW1143=1),5,IF(AND(AV1143=5,AW1143=0),4,IF(AV1143=4,3,IF(AV1143=3,2,0)))))</f>
        <v/>
      </c>
      <c r="AY1143" s="64">
        <f>IF(AV1143=6,"1등",IF(AND(AV1143=5,AW1143=1),"2등",IF(AND(AV1143=5,AW1143=0),"3등",IF(AV1143=4,"4등",IF(AV1143=3,"5등","-")))))</f>
        <v/>
      </c>
      <c r="AZ1143" s="64">
        <f>AV1143*10000+AW1143*1000+ROW()</f>
        <v/>
      </c>
      <c r="BB1143" s="63" t="inlineStr">
        <is>
          <t>2 8 28 30 37 41</t>
        </is>
      </c>
    </row>
    <row r="1144">
      <c r="A1144" s="64" t="n">
        <v>1143</v>
      </c>
      <c r="B1144" t="n">
        <v>0</v>
      </c>
      <c r="C1144" t="n">
        <v>0</v>
      </c>
      <c r="D1144" t="n">
        <v>0</v>
      </c>
      <c r="E1144" t="n">
        <v>0</v>
      </c>
      <c r="F1144" t="n">
        <v>0</v>
      </c>
      <c r="G1144" t="n">
        <v>0</v>
      </c>
      <c r="H1144" t="n">
        <v>0</v>
      </c>
      <c r="I1144" t="n">
        <v>0</v>
      </c>
      <c r="J1144" t="n">
        <v>0</v>
      </c>
      <c r="K1144" t="n">
        <v>1</v>
      </c>
      <c r="L1144" t="n">
        <v>0</v>
      </c>
      <c r="M1144" t="n">
        <v>0</v>
      </c>
      <c r="N1144" t="n">
        <v>0</v>
      </c>
      <c r="O1144" t="n">
        <v>0</v>
      </c>
      <c r="P1144" t="n">
        <v>0</v>
      </c>
      <c r="Q1144" t="n">
        <v>1</v>
      </c>
      <c r="R1144" t="n">
        <v>1</v>
      </c>
      <c r="S1144" t="n">
        <v>0</v>
      </c>
      <c r="T1144" t="n">
        <v>0</v>
      </c>
      <c r="U1144" t="n">
        <v>0</v>
      </c>
      <c r="V1144" t="n">
        <v>0</v>
      </c>
      <c r="W1144" t="n">
        <v>0</v>
      </c>
      <c r="X1144" t="n">
        <v>0</v>
      </c>
      <c r="Y1144" t="n">
        <v>0</v>
      </c>
      <c r="Z1144" t="n">
        <v>0</v>
      </c>
      <c r="AA1144" t="n">
        <v>0</v>
      </c>
      <c r="AB1144" t="n">
        <v>1</v>
      </c>
      <c r="AC1144" t="n">
        <v>1</v>
      </c>
      <c r="AD1144" t="n">
        <v>0</v>
      </c>
      <c r="AE1144" t="n">
        <v>0</v>
      </c>
      <c r="AF1144" t="n">
        <v>0</v>
      </c>
      <c r="AG1144" t="n">
        <v>0</v>
      </c>
      <c r="AH1144" t="n">
        <v>0</v>
      </c>
      <c r="AI1144" t="n">
        <v>0</v>
      </c>
      <c r="AJ1144" t="n">
        <v>0</v>
      </c>
      <c r="AK1144" t="n">
        <v>1</v>
      </c>
      <c r="AL1144" t="n">
        <v>0</v>
      </c>
      <c r="AM1144" t="n">
        <v>0</v>
      </c>
      <c r="AN1144" t="n">
        <v>0</v>
      </c>
      <c r="AO1144" t="n">
        <v>0</v>
      </c>
      <c r="AP1144" t="n">
        <v>0</v>
      </c>
      <c r="AQ1144" t="n">
        <v>0</v>
      </c>
      <c r="AR1144" t="n">
        <v>0</v>
      </c>
      <c r="AS1144" t="n">
        <v>0</v>
      </c>
      <c r="AT1144" t="n">
        <v>0</v>
      </c>
      <c r="AU1144" s="63" t="n">
        <v>6</v>
      </c>
      <c r="AV1144" s="64">
        <f>IFERROR(INDEX($B1144:$AT1144,1,'번호선택_참고표'!$C$55),0)+IFERROR(INDEX($B1144:$AT1144,1,'번호선택_참고표'!$D$55),0)+IFERROR(INDEX($B1144:$AT1144,1,'번호선택_참고표'!$E$55),0)+IFERROR(INDEX($B1144:$AT1144,1,'번호선택_참고표'!$F$55),0)+IFERROR(INDEX($B1144:$AT1144,1,'번호선택_참고표'!$G$55),0)+IFERROR(INDEX($B1144:$AT1144,1,'번호선택_참고표'!$H$55),0)</f>
        <v/>
      </c>
      <c r="AW1144" s="64">
        <f>IF(OR('번호선택_참고표'!$C$55=$AU1144,'번호선택_참고표'!$D$55=$AU1144,'번호선택_참고표'!$E$55=$AU1144,'번호선택_참고표'!$F$55=$AU1144,'번호선택_참고표'!$G$55=$AU1144,'번호선택_참고표'!$H$55=$AU1144),1,0)</f>
        <v/>
      </c>
      <c r="AX1144" s="64">
        <f>IF(AV1144=6,6,IF(AND(AV1144=5,AW1144=1),5,IF(AND(AV1144=5,AW1144=0),4,IF(AV1144=4,3,IF(AV1144=3,2,0)))))</f>
        <v/>
      </c>
      <c r="AY1144" s="64">
        <f>IF(AV1144=6,"1등",IF(AND(AV1144=5,AW1144=1),"2등",IF(AND(AV1144=5,AW1144=0),"3등",IF(AV1144=4,"4등",IF(AV1144=3,"5등","-")))))</f>
        <v/>
      </c>
      <c r="AZ1144" s="64">
        <f>AV1144*10000+AW1144*1000+ROW()</f>
        <v/>
      </c>
      <c r="BB1144" s="63" t="inlineStr">
        <is>
          <t>10 16 17 27 28 36</t>
        </is>
      </c>
    </row>
    <row r="1145">
      <c r="A1145" s="64" t="n">
        <v>1144</v>
      </c>
      <c r="B1145" t="n">
        <v>0</v>
      </c>
      <c r="C1145" t="n">
        <v>0</v>
      </c>
      <c r="D1145" t="n">
        <v>1</v>
      </c>
      <c r="E1145" t="n">
        <v>1</v>
      </c>
      <c r="F1145" t="n">
        <v>0</v>
      </c>
      <c r="G1145" t="n">
        <v>0</v>
      </c>
      <c r="H1145" t="n">
        <v>0</v>
      </c>
      <c r="I1145" t="n">
        <v>0</v>
      </c>
      <c r="J1145" t="n">
        <v>0</v>
      </c>
      <c r="K1145" t="n">
        <v>0</v>
      </c>
      <c r="L1145" t="n">
        <v>0</v>
      </c>
      <c r="M1145" t="n">
        <v>1</v>
      </c>
      <c r="N1145" t="n">
        <v>0</v>
      </c>
      <c r="O1145" t="n">
        <v>0</v>
      </c>
      <c r="P1145" t="n">
        <v>1</v>
      </c>
      <c r="Q1145" t="n">
        <v>0</v>
      </c>
      <c r="R1145" t="n">
        <v>0</v>
      </c>
      <c r="S1145" t="n">
        <v>0</v>
      </c>
      <c r="T1145" t="n">
        <v>0</v>
      </c>
      <c r="U1145" t="n">
        <v>0</v>
      </c>
      <c r="V1145" t="n">
        <v>0</v>
      </c>
      <c r="W1145" t="n">
        <v>0</v>
      </c>
      <c r="X1145" t="n">
        <v>0</v>
      </c>
      <c r="Y1145" t="n">
        <v>0</v>
      </c>
      <c r="Z1145" t="n">
        <v>0</v>
      </c>
      <c r="AA1145" t="n">
        <v>1</v>
      </c>
      <c r="AB1145" t="n">
        <v>0</v>
      </c>
      <c r="AC1145" t="n">
        <v>0</v>
      </c>
      <c r="AD1145" t="n">
        <v>0</v>
      </c>
      <c r="AE1145" t="n">
        <v>0</v>
      </c>
      <c r="AF1145" t="n">
        <v>0</v>
      </c>
      <c r="AG1145" t="n">
        <v>0</v>
      </c>
      <c r="AH1145" t="n">
        <v>0</v>
      </c>
      <c r="AI1145" t="n">
        <v>1</v>
      </c>
      <c r="AJ1145" t="n">
        <v>0</v>
      </c>
      <c r="AK1145" t="n">
        <v>0</v>
      </c>
      <c r="AL1145" t="n">
        <v>0</v>
      </c>
      <c r="AM1145" t="n">
        <v>0</v>
      </c>
      <c r="AN1145" t="n">
        <v>0</v>
      </c>
      <c r="AO1145" t="n">
        <v>0</v>
      </c>
      <c r="AP1145" t="n">
        <v>0</v>
      </c>
      <c r="AQ1145" t="n">
        <v>0</v>
      </c>
      <c r="AR1145" t="n">
        <v>0</v>
      </c>
      <c r="AS1145" t="n">
        <v>0</v>
      </c>
      <c r="AT1145" t="n">
        <v>0</v>
      </c>
      <c r="AU1145" s="63" t="n">
        <v>6</v>
      </c>
      <c r="AV1145" s="64">
        <f>IFERROR(INDEX($B1145:$AT1145,1,'번호선택_참고표'!$C$55),0)+IFERROR(INDEX($B1145:$AT1145,1,'번호선택_참고표'!$D$55),0)+IFERROR(INDEX($B1145:$AT1145,1,'번호선택_참고표'!$E$55),0)+IFERROR(INDEX($B1145:$AT1145,1,'번호선택_참고표'!$F$55),0)+IFERROR(INDEX($B1145:$AT1145,1,'번호선택_참고표'!$G$55),0)+IFERROR(INDEX($B1145:$AT1145,1,'번호선택_참고표'!$H$55),0)</f>
        <v/>
      </c>
      <c r="AW1145" s="64">
        <f>IF(OR('번호선택_참고표'!$C$55=$AU1145,'번호선택_참고표'!$D$55=$AU1145,'번호선택_참고표'!$E$55=$AU1145,'번호선택_참고표'!$F$55=$AU1145,'번호선택_참고표'!$G$55=$AU1145,'번호선택_참고표'!$H$55=$AU1145),1,0)</f>
        <v/>
      </c>
      <c r="AX1145" s="64">
        <f>IF(AV1145=6,6,IF(AND(AV1145=5,AW1145=1),5,IF(AND(AV1145=5,AW1145=0),4,IF(AV1145=4,3,IF(AV1145=3,2,0)))))</f>
        <v/>
      </c>
      <c r="AY1145" s="64">
        <f>IF(AV1145=6,"1등",IF(AND(AV1145=5,AW1145=1),"2등",IF(AND(AV1145=5,AW1145=0),"3등",IF(AV1145=4,"4등",IF(AV1145=3,"5등","-")))))</f>
        <v/>
      </c>
      <c r="AZ1145" s="64">
        <f>AV1145*10000+AW1145*1000+ROW()</f>
        <v/>
      </c>
      <c r="BB1145" s="63" t="inlineStr">
        <is>
          <t>3 4 12 15 26 34</t>
        </is>
      </c>
    </row>
    <row r="1146">
      <c r="A1146" s="64" t="n">
        <v>1145</v>
      </c>
      <c r="B1146" t="n">
        <v>0</v>
      </c>
      <c r="C1146" t="n">
        <v>1</v>
      </c>
      <c r="D1146" t="n">
        <v>0</v>
      </c>
      <c r="E1146" t="n">
        <v>0</v>
      </c>
      <c r="F1146" t="n">
        <v>0</v>
      </c>
      <c r="G1146" t="n">
        <v>0</v>
      </c>
      <c r="H1146" t="n">
        <v>0</v>
      </c>
      <c r="I1146" t="n">
        <v>0</v>
      </c>
      <c r="J1146" t="n">
        <v>0</v>
      </c>
      <c r="K1146" t="n">
        <v>0</v>
      </c>
      <c r="L1146" t="n">
        <v>1</v>
      </c>
      <c r="M1146" t="n">
        <v>0</v>
      </c>
      <c r="N1146" t="n">
        <v>0</v>
      </c>
      <c r="O1146" t="n">
        <v>0</v>
      </c>
      <c r="P1146" t="n">
        <v>0</v>
      </c>
      <c r="Q1146" t="n">
        <v>0</v>
      </c>
      <c r="R1146" t="n">
        <v>0</v>
      </c>
      <c r="S1146" t="n">
        <v>0</v>
      </c>
      <c r="T1146" t="n">
        <v>0</v>
      </c>
      <c r="U1146" t="n">
        <v>0</v>
      </c>
      <c r="V1146" t="n">
        <v>0</v>
      </c>
      <c r="W1146" t="n">
        <v>0</v>
      </c>
      <c r="X1146" t="n">
        <v>0</v>
      </c>
      <c r="Y1146" t="n">
        <v>0</v>
      </c>
      <c r="Z1146" t="n">
        <v>0</v>
      </c>
      <c r="AA1146" t="n">
        <v>0</v>
      </c>
      <c r="AB1146" t="n">
        <v>0</v>
      </c>
      <c r="AC1146" t="n">
        <v>0</v>
      </c>
      <c r="AD1146" t="n">
        <v>0</v>
      </c>
      <c r="AE1146" t="n">
        <v>0</v>
      </c>
      <c r="AF1146" t="n">
        <v>1</v>
      </c>
      <c r="AG1146" t="n">
        <v>0</v>
      </c>
      <c r="AH1146" t="n">
        <v>1</v>
      </c>
      <c r="AI1146" t="n">
        <v>0</v>
      </c>
      <c r="AJ1146" t="n">
        <v>0</v>
      </c>
      <c r="AK1146" t="n">
        <v>0</v>
      </c>
      <c r="AL1146" t="n">
        <v>1</v>
      </c>
      <c r="AM1146" t="n">
        <v>0</v>
      </c>
      <c r="AN1146" t="n">
        <v>0</v>
      </c>
      <c r="AO1146" t="n">
        <v>0</v>
      </c>
      <c r="AP1146" t="n">
        <v>0</v>
      </c>
      <c r="AQ1146" t="n">
        <v>0</v>
      </c>
      <c r="AR1146" t="n">
        <v>0</v>
      </c>
      <c r="AS1146" t="n">
        <v>1</v>
      </c>
      <c r="AT1146" t="n">
        <v>0</v>
      </c>
      <c r="AU1146" s="63" t="n">
        <v>32</v>
      </c>
      <c r="AV1146" s="64">
        <f>IFERROR(INDEX($B1146:$AT1146,1,'번호선택_참고표'!$C$55),0)+IFERROR(INDEX($B1146:$AT1146,1,'번호선택_참고표'!$D$55),0)+IFERROR(INDEX($B1146:$AT1146,1,'번호선택_참고표'!$E$55),0)+IFERROR(INDEX($B1146:$AT1146,1,'번호선택_참고표'!$F$55),0)+IFERROR(INDEX($B1146:$AT1146,1,'번호선택_참고표'!$G$55),0)+IFERROR(INDEX($B1146:$AT1146,1,'번호선택_참고표'!$H$55),0)</f>
        <v/>
      </c>
      <c r="AW1146" s="64">
        <f>IF(OR('번호선택_참고표'!$C$55=$AU1146,'번호선택_참고표'!$D$55=$AU1146,'번호선택_참고표'!$E$55=$AU1146,'번호선택_참고표'!$F$55=$AU1146,'번호선택_참고표'!$G$55=$AU1146,'번호선택_참고표'!$H$55=$AU1146),1,0)</f>
        <v/>
      </c>
      <c r="AX1146" s="64">
        <f>IF(AV1146=6,6,IF(AND(AV1146=5,AW1146=1),5,IF(AND(AV1146=5,AW1146=0),4,IF(AV1146=4,3,IF(AV1146=3,2,0)))))</f>
        <v/>
      </c>
      <c r="AY1146" s="64">
        <f>IF(AV1146=6,"1등",IF(AND(AV1146=5,AW1146=1),"2등",IF(AND(AV1146=5,AW1146=0),"3등",IF(AV1146=4,"4등",IF(AV1146=3,"5등","-")))))</f>
        <v/>
      </c>
      <c r="AZ1146" s="64">
        <f>AV1146*10000+AW1146*1000+ROW()</f>
        <v/>
      </c>
      <c r="BB1146" s="63" t="inlineStr">
        <is>
          <t>2 11 31 33 37 44</t>
        </is>
      </c>
    </row>
    <row r="1147">
      <c r="A1147" s="64" t="n">
        <v>1146</v>
      </c>
      <c r="B1147" t="n">
        <v>0</v>
      </c>
      <c r="C1147" t="n">
        <v>0</v>
      </c>
      <c r="D1147" t="n">
        <v>0</v>
      </c>
      <c r="E1147" t="n">
        <v>0</v>
      </c>
      <c r="F1147" t="n">
        <v>0</v>
      </c>
      <c r="G1147" t="n">
        <v>1</v>
      </c>
      <c r="H1147" t="n">
        <v>0</v>
      </c>
      <c r="I1147" t="n">
        <v>0</v>
      </c>
      <c r="J1147" t="n">
        <v>0</v>
      </c>
      <c r="K1147" t="n">
        <v>0</v>
      </c>
      <c r="L1147" t="n">
        <v>1</v>
      </c>
      <c r="M1147" t="n">
        <v>0</v>
      </c>
      <c r="N1147" t="n">
        <v>0</v>
      </c>
      <c r="O1147" t="n">
        <v>0</v>
      </c>
      <c r="P1147" t="n">
        <v>0</v>
      </c>
      <c r="Q1147" t="n">
        <v>0</v>
      </c>
      <c r="R1147" t="n">
        <v>1</v>
      </c>
      <c r="S1147" t="n">
        <v>0</v>
      </c>
      <c r="T1147" t="n">
        <v>1</v>
      </c>
      <c r="U1147" t="n">
        <v>0</v>
      </c>
      <c r="V1147" t="n">
        <v>0</v>
      </c>
      <c r="W1147" t="n">
        <v>0</v>
      </c>
      <c r="X1147" t="n">
        <v>0</v>
      </c>
      <c r="Y1147" t="n">
        <v>0</v>
      </c>
      <c r="Z1147" t="n">
        <v>0</v>
      </c>
      <c r="AA1147" t="n">
        <v>0</v>
      </c>
      <c r="AB1147" t="n">
        <v>0</v>
      </c>
      <c r="AC1147" t="n">
        <v>0</v>
      </c>
      <c r="AD1147" t="n">
        <v>0</v>
      </c>
      <c r="AE1147" t="n">
        <v>0</v>
      </c>
      <c r="AF1147" t="n">
        <v>0</v>
      </c>
      <c r="AG1147" t="n">
        <v>0</v>
      </c>
      <c r="AH1147" t="n">
        <v>0</v>
      </c>
      <c r="AI1147" t="n">
        <v>0</v>
      </c>
      <c r="AJ1147" t="n">
        <v>0</v>
      </c>
      <c r="AK1147" t="n">
        <v>0</v>
      </c>
      <c r="AL1147" t="n">
        <v>0</v>
      </c>
      <c r="AM1147" t="n">
        <v>0</v>
      </c>
      <c r="AN1147" t="n">
        <v>0</v>
      </c>
      <c r="AO1147" t="n">
        <v>1</v>
      </c>
      <c r="AP1147" t="n">
        <v>0</v>
      </c>
      <c r="AQ1147" t="n">
        <v>0</v>
      </c>
      <c r="AR1147" t="n">
        <v>1</v>
      </c>
      <c r="AS1147" t="n">
        <v>0</v>
      </c>
      <c r="AT1147" t="n">
        <v>0</v>
      </c>
      <c r="AU1147" s="63" t="n">
        <v>28</v>
      </c>
      <c r="AV1147" s="64">
        <f>IFERROR(INDEX($B1147:$AT1147,1,'번호선택_참고표'!$C$55),0)+IFERROR(INDEX($B1147:$AT1147,1,'번호선택_참고표'!$D$55),0)+IFERROR(INDEX($B1147:$AT1147,1,'번호선택_참고표'!$E$55),0)+IFERROR(INDEX($B1147:$AT1147,1,'번호선택_참고표'!$F$55),0)+IFERROR(INDEX($B1147:$AT1147,1,'번호선택_참고표'!$G$55),0)+IFERROR(INDEX($B1147:$AT1147,1,'번호선택_참고표'!$H$55),0)</f>
        <v/>
      </c>
      <c r="AW1147" s="64">
        <f>IF(OR('번호선택_참고표'!$C$55=$AU1147,'번호선택_참고표'!$D$55=$AU1147,'번호선택_참고표'!$E$55=$AU1147,'번호선택_참고표'!$F$55=$AU1147,'번호선택_참고표'!$G$55=$AU1147,'번호선택_참고표'!$H$55=$AU1147),1,0)</f>
        <v/>
      </c>
      <c r="AX1147" s="64">
        <f>IF(AV1147=6,6,IF(AND(AV1147=5,AW1147=1),5,IF(AND(AV1147=5,AW1147=0),4,IF(AV1147=4,3,IF(AV1147=3,2,0)))))</f>
        <v/>
      </c>
      <c r="AY1147" s="64">
        <f>IF(AV1147=6,"1등",IF(AND(AV1147=5,AW1147=1),"2등",IF(AND(AV1147=5,AW1147=0),"3등",IF(AV1147=4,"4등",IF(AV1147=3,"5등","-")))))</f>
        <v/>
      </c>
      <c r="AZ1147" s="64">
        <f>AV1147*10000+AW1147*1000+ROW()</f>
        <v/>
      </c>
      <c r="BB1147" s="63" t="inlineStr">
        <is>
          <t>6 11 17 19 40 43</t>
        </is>
      </c>
    </row>
    <row r="1148">
      <c r="A1148" s="64" t="n">
        <v>1147</v>
      </c>
      <c r="B1148" t="n">
        <v>0</v>
      </c>
      <c r="C1148" t="n">
        <v>0</v>
      </c>
      <c r="D1148" t="n">
        <v>0</v>
      </c>
      <c r="E1148" t="n">
        <v>0</v>
      </c>
      <c r="F1148" t="n">
        <v>0</v>
      </c>
      <c r="G1148" t="n">
        <v>0</v>
      </c>
      <c r="H1148" t="n">
        <v>1</v>
      </c>
      <c r="I1148" t="n">
        <v>0</v>
      </c>
      <c r="J1148" t="n">
        <v>0</v>
      </c>
      <c r="K1148" t="n">
        <v>0</v>
      </c>
      <c r="L1148" t="n">
        <v>1</v>
      </c>
      <c r="M1148" t="n">
        <v>0</v>
      </c>
      <c r="N1148" t="n">
        <v>0</v>
      </c>
      <c r="O1148" t="n">
        <v>0</v>
      </c>
      <c r="P1148" t="n">
        <v>0</v>
      </c>
      <c r="Q1148" t="n">
        <v>0</v>
      </c>
      <c r="R1148" t="n">
        <v>0</v>
      </c>
      <c r="S1148" t="n">
        <v>0</v>
      </c>
      <c r="T1148" t="n">
        <v>0</v>
      </c>
      <c r="U1148" t="n">
        <v>0</v>
      </c>
      <c r="V1148" t="n">
        <v>0</v>
      </c>
      <c r="W1148" t="n">
        <v>0</v>
      </c>
      <c r="X1148" t="n">
        <v>0</v>
      </c>
      <c r="Y1148" t="n">
        <v>1</v>
      </c>
      <c r="Z1148" t="n">
        <v>0</v>
      </c>
      <c r="AA1148" t="n">
        <v>1</v>
      </c>
      <c r="AB1148" t="n">
        <v>1</v>
      </c>
      <c r="AC1148" t="n">
        <v>0</v>
      </c>
      <c r="AD1148" t="n">
        <v>0</v>
      </c>
      <c r="AE1148" t="n">
        <v>0</v>
      </c>
      <c r="AF1148" t="n">
        <v>0</v>
      </c>
      <c r="AG1148" t="n">
        <v>0</v>
      </c>
      <c r="AH1148" t="n">
        <v>0</v>
      </c>
      <c r="AI1148" t="n">
        <v>0</v>
      </c>
      <c r="AJ1148" t="n">
        <v>0</v>
      </c>
      <c r="AK1148" t="n">
        <v>0</v>
      </c>
      <c r="AL1148" t="n">
        <v>1</v>
      </c>
      <c r="AM1148" t="n">
        <v>0</v>
      </c>
      <c r="AN1148" t="n">
        <v>0</v>
      </c>
      <c r="AO1148" t="n">
        <v>0</v>
      </c>
      <c r="AP1148" t="n">
        <v>0</v>
      </c>
      <c r="AQ1148" t="n">
        <v>0</v>
      </c>
      <c r="AR1148" t="n">
        <v>0</v>
      </c>
      <c r="AS1148" t="n">
        <v>0</v>
      </c>
      <c r="AT1148" t="n">
        <v>0</v>
      </c>
      <c r="AU1148" s="63" t="n">
        <v>32</v>
      </c>
      <c r="AV1148" s="64">
        <f>IFERROR(INDEX($B1148:$AT1148,1,'번호선택_참고표'!$C$55),0)+IFERROR(INDEX($B1148:$AT1148,1,'번호선택_참고표'!$D$55),0)+IFERROR(INDEX($B1148:$AT1148,1,'번호선택_참고표'!$E$55),0)+IFERROR(INDEX($B1148:$AT1148,1,'번호선택_참고표'!$F$55),0)+IFERROR(INDEX($B1148:$AT1148,1,'번호선택_참고표'!$G$55),0)+IFERROR(INDEX($B1148:$AT1148,1,'번호선택_참고표'!$H$55),0)</f>
        <v/>
      </c>
      <c r="AW1148" s="64">
        <f>IF(OR('번호선택_참고표'!$C$55=$AU1148,'번호선택_참고표'!$D$55=$AU1148,'번호선택_참고표'!$E$55=$AU1148,'번호선택_참고표'!$F$55=$AU1148,'번호선택_참고표'!$G$55=$AU1148,'번호선택_참고표'!$H$55=$AU1148),1,0)</f>
        <v/>
      </c>
      <c r="AX1148" s="64">
        <f>IF(AV1148=6,6,IF(AND(AV1148=5,AW1148=1),5,IF(AND(AV1148=5,AW1148=0),4,IF(AV1148=4,3,IF(AV1148=3,2,0)))))</f>
        <v/>
      </c>
      <c r="AY1148" s="64">
        <f>IF(AV1148=6,"1등",IF(AND(AV1148=5,AW1148=1),"2등",IF(AND(AV1148=5,AW1148=0),"3등",IF(AV1148=4,"4등",IF(AV1148=3,"5등","-")))))</f>
        <v/>
      </c>
      <c r="AZ1148" s="64">
        <f>AV1148*10000+AW1148*1000+ROW()</f>
        <v/>
      </c>
      <c r="BB1148" s="63" t="inlineStr">
        <is>
          <t>7 11 24 26 27 37</t>
        </is>
      </c>
    </row>
    <row r="1149">
      <c r="A1149" s="64" t="n">
        <v>1148</v>
      </c>
      <c r="B1149" t="n">
        <v>0</v>
      </c>
      <c r="C1149" t="n">
        <v>0</v>
      </c>
      <c r="D1149" t="n">
        <v>1</v>
      </c>
      <c r="E1149" t="n">
        <v>0</v>
      </c>
      <c r="F1149" t="n">
        <v>0</v>
      </c>
      <c r="G1149" t="n">
        <v>1</v>
      </c>
      <c r="H1149" t="n">
        <v>0</v>
      </c>
      <c r="I1149" t="n">
        <v>0</v>
      </c>
      <c r="J1149" t="n">
        <v>0</v>
      </c>
      <c r="K1149" t="n">
        <v>0</v>
      </c>
      <c r="L1149" t="n">
        <v>0</v>
      </c>
      <c r="M1149" t="n">
        <v>0</v>
      </c>
      <c r="N1149" t="n">
        <v>1</v>
      </c>
      <c r="O1149" t="n">
        <v>0</v>
      </c>
      <c r="P1149" t="n">
        <v>1</v>
      </c>
      <c r="Q1149" t="n">
        <v>1</v>
      </c>
      <c r="R1149" t="n">
        <v>0</v>
      </c>
      <c r="S1149" t="n">
        <v>0</v>
      </c>
      <c r="T1149" t="n">
        <v>0</v>
      </c>
      <c r="U1149" t="n">
        <v>0</v>
      </c>
      <c r="V1149" t="n">
        <v>0</v>
      </c>
      <c r="W1149" t="n">
        <v>1</v>
      </c>
      <c r="X1149" t="n">
        <v>0</v>
      </c>
      <c r="Y1149" t="n">
        <v>0</v>
      </c>
      <c r="Z1149" t="n">
        <v>0</v>
      </c>
      <c r="AA1149" t="n">
        <v>0</v>
      </c>
      <c r="AB1149" t="n">
        <v>0</v>
      </c>
      <c r="AC1149" t="n">
        <v>0</v>
      </c>
      <c r="AD1149" t="n">
        <v>0</v>
      </c>
      <c r="AE1149" t="n">
        <v>0</v>
      </c>
      <c r="AF1149" t="n">
        <v>0</v>
      </c>
      <c r="AG1149" t="n">
        <v>0</v>
      </c>
      <c r="AH1149" t="n">
        <v>0</v>
      </c>
      <c r="AI1149" t="n">
        <v>0</v>
      </c>
      <c r="AJ1149" t="n">
        <v>0</v>
      </c>
      <c r="AK1149" t="n">
        <v>0</v>
      </c>
      <c r="AL1149" t="n">
        <v>0</v>
      </c>
      <c r="AM1149" t="n">
        <v>0</v>
      </c>
      <c r="AN1149" t="n">
        <v>0</v>
      </c>
      <c r="AO1149" t="n">
        <v>0</v>
      </c>
      <c r="AP1149" t="n">
        <v>0</v>
      </c>
      <c r="AQ1149" t="n">
        <v>0</v>
      </c>
      <c r="AR1149" t="n">
        <v>0</v>
      </c>
      <c r="AS1149" t="n">
        <v>0</v>
      </c>
      <c r="AT1149" t="n">
        <v>0</v>
      </c>
      <c r="AU1149" s="63" t="n">
        <v>32</v>
      </c>
      <c r="AV1149" s="64">
        <f>IFERROR(INDEX($B1149:$AT1149,1,'번호선택_참고표'!$C$55),0)+IFERROR(INDEX($B1149:$AT1149,1,'번호선택_참고표'!$D$55),0)+IFERROR(INDEX($B1149:$AT1149,1,'번호선택_참고표'!$E$55),0)+IFERROR(INDEX($B1149:$AT1149,1,'번호선택_참고표'!$F$55),0)+IFERROR(INDEX($B1149:$AT1149,1,'번호선택_참고표'!$G$55),0)+IFERROR(INDEX($B1149:$AT1149,1,'번호선택_참고표'!$H$55),0)</f>
        <v/>
      </c>
      <c r="AW1149" s="64">
        <f>IF(OR('번호선택_참고표'!$C$55=$AU1149,'번호선택_참고표'!$D$55=$AU1149,'번호선택_참고표'!$E$55=$AU1149,'번호선택_참고표'!$F$55=$AU1149,'번호선택_참고표'!$G$55=$AU1149,'번호선택_참고표'!$H$55=$AU1149),1,0)</f>
        <v/>
      </c>
      <c r="AX1149" s="64">
        <f>IF(AV1149=6,6,IF(AND(AV1149=5,AW1149=1),5,IF(AND(AV1149=5,AW1149=0),4,IF(AV1149=4,3,IF(AV1149=3,2,0)))))</f>
        <v/>
      </c>
      <c r="AY1149" s="64">
        <f>IF(AV1149=6,"1등",IF(AND(AV1149=5,AW1149=1),"2등",IF(AND(AV1149=5,AW1149=0),"3등",IF(AV1149=4,"4등",IF(AV1149=3,"5등","-")))))</f>
        <v/>
      </c>
      <c r="AZ1149" s="64">
        <f>AV1149*10000+AW1149*1000+ROW()</f>
        <v/>
      </c>
      <c r="BB1149" s="63" t="inlineStr">
        <is>
          <t>3 6 13 15 16 22</t>
        </is>
      </c>
    </row>
    <row r="1150">
      <c r="A1150" s="64" t="n">
        <v>1149</v>
      </c>
      <c r="B1150" t="n">
        <v>0</v>
      </c>
      <c r="C1150" t="n">
        <v>0</v>
      </c>
      <c r="D1150" t="n">
        <v>0</v>
      </c>
      <c r="E1150" t="n">
        <v>0</v>
      </c>
      <c r="F1150" t="n">
        <v>0</v>
      </c>
      <c r="G1150" t="n">
        <v>0</v>
      </c>
      <c r="H1150" t="n">
        <v>0</v>
      </c>
      <c r="I1150" t="n">
        <v>1</v>
      </c>
      <c r="J1150" t="n">
        <v>0</v>
      </c>
      <c r="K1150" t="n">
        <v>0</v>
      </c>
      <c r="L1150" t="n">
        <v>0</v>
      </c>
      <c r="M1150" t="n">
        <v>0</v>
      </c>
      <c r="N1150" t="n">
        <v>0</v>
      </c>
      <c r="O1150" t="n">
        <v>0</v>
      </c>
      <c r="P1150" t="n">
        <v>1</v>
      </c>
      <c r="Q1150" t="n">
        <v>0</v>
      </c>
      <c r="R1150" t="n">
        <v>0</v>
      </c>
      <c r="S1150" t="n">
        <v>0</v>
      </c>
      <c r="T1150" t="n">
        <v>1</v>
      </c>
      <c r="U1150" t="n">
        <v>0</v>
      </c>
      <c r="V1150" t="n">
        <v>1</v>
      </c>
      <c r="W1150" t="n">
        <v>0</v>
      </c>
      <c r="X1150" t="n">
        <v>0</v>
      </c>
      <c r="Y1150" t="n">
        <v>0</v>
      </c>
      <c r="Z1150" t="n">
        <v>0</v>
      </c>
      <c r="AA1150" t="n">
        <v>0</v>
      </c>
      <c r="AB1150" t="n">
        <v>0</v>
      </c>
      <c r="AC1150" t="n">
        <v>0</v>
      </c>
      <c r="AD1150" t="n">
        <v>0</v>
      </c>
      <c r="AE1150" t="n">
        <v>0</v>
      </c>
      <c r="AF1150" t="n">
        <v>0</v>
      </c>
      <c r="AG1150" t="n">
        <v>1</v>
      </c>
      <c r="AH1150" t="n">
        <v>0</v>
      </c>
      <c r="AI1150" t="n">
        <v>0</v>
      </c>
      <c r="AJ1150" t="n">
        <v>0</v>
      </c>
      <c r="AK1150" t="n">
        <v>1</v>
      </c>
      <c r="AL1150" t="n">
        <v>0</v>
      </c>
      <c r="AM1150" t="n">
        <v>0</v>
      </c>
      <c r="AN1150" t="n">
        <v>0</v>
      </c>
      <c r="AO1150" t="n">
        <v>0</v>
      </c>
      <c r="AP1150" t="n">
        <v>0</v>
      </c>
      <c r="AQ1150" t="n">
        <v>0</v>
      </c>
      <c r="AR1150" t="n">
        <v>0</v>
      </c>
      <c r="AS1150" t="n">
        <v>0</v>
      </c>
      <c r="AT1150" t="n">
        <v>0</v>
      </c>
      <c r="AU1150" s="63" t="n">
        <v>38</v>
      </c>
      <c r="AV1150" s="64">
        <f>IFERROR(INDEX($B1150:$AT1150,1,'번호선택_참고표'!$C$55),0)+IFERROR(INDEX($B1150:$AT1150,1,'번호선택_참고표'!$D$55),0)+IFERROR(INDEX($B1150:$AT1150,1,'번호선택_참고표'!$E$55),0)+IFERROR(INDEX($B1150:$AT1150,1,'번호선택_참고표'!$F$55),0)+IFERROR(INDEX($B1150:$AT1150,1,'번호선택_참고표'!$G$55),0)+IFERROR(INDEX($B1150:$AT1150,1,'번호선택_참고표'!$H$55),0)</f>
        <v/>
      </c>
      <c r="AW1150" s="64">
        <f>IF(OR('번호선택_참고표'!$C$55=$AU1150,'번호선택_참고표'!$D$55=$AU1150,'번호선택_참고표'!$E$55=$AU1150,'번호선택_참고표'!$F$55=$AU1150,'번호선택_참고표'!$G$55=$AU1150,'번호선택_참고표'!$H$55=$AU1150),1,0)</f>
        <v/>
      </c>
      <c r="AX1150" s="64">
        <f>IF(AV1150=6,6,IF(AND(AV1150=5,AW1150=1),5,IF(AND(AV1150=5,AW1150=0),4,IF(AV1150=4,3,IF(AV1150=3,2,0)))))</f>
        <v/>
      </c>
      <c r="AY1150" s="64">
        <f>IF(AV1150=6,"1등",IF(AND(AV1150=5,AW1150=1),"2등",IF(AND(AV1150=5,AW1150=0),"3등",IF(AV1150=4,"4등",IF(AV1150=3,"5등","-")))))</f>
        <v/>
      </c>
      <c r="AZ1150" s="64">
        <f>AV1150*10000+AW1150*1000+ROW()</f>
        <v/>
      </c>
      <c r="BB1150" s="63" t="inlineStr">
        <is>
          <t>8 15 19 21 32 36</t>
        </is>
      </c>
    </row>
    <row r="1151">
      <c r="A1151" s="64" t="n">
        <v>1150</v>
      </c>
      <c r="B1151" t="n">
        <v>0</v>
      </c>
      <c r="C1151" t="n">
        <v>0</v>
      </c>
      <c r="D1151" t="n">
        <v>0</v>
      </c>
      <c r="E1151" t="n">
        <v>0</v>
      </c>
      <c r="F1151" t="n">
        <v>0</v>
      </c>
      <c r="G1151" t="n">
        <v>0</v>
      </c>
      <c r="H1151" t="n">
        <v>0</v>
      </c>
      <c r="I1151" t="n">
        <v>1</v>
      </c>
      <c r="J1151" t="n">
        <v>1</v>
      </c>
      <c r="K1151" t="n">
        <v>0</v>
      </c>
      <c r="L1151" t="n">
        <v>0</v>
      </c>
      <c r="M1151" t="n">
        <v>0</v>
      </c>
      <c r="N1151" t="n">
        <v>0</v>
      </c>
      <c r="O1151" t="n">
        <v>0</v>
      </c>
      <c r="P1151" t="n">
        <v>0</v>
      </c>
      <c r="Q1151" t="n">
        <v>0</v>
      </c>
      <c r="R1151" t="n">
        <v>0</v>
      </c>
      <c r="S1151" t="n">
        <v>1</v>
      </c>
      <c r="T1151" t="n">
        <v>0</v>
      </c>
      <c r="U1151" t="n">
        <v>0</v>
      </c>
      <c r="V1151" t="n">
        <v>0</v>
      </c>
      <c r="W1151" t="n">
        <v>0</v>
      </c>
      <c r="X1151" t="n">
        <v>0</v>
      </c>
      <c r="Y1151" t="n">
        <v>0</v>
      </c>
      <c r="Z1151" t="n">
        <v>0</v>
      </c>
      <c r="AA1151" t="n">
        <v>0</v>
      </c>
      <c r="AB1151" t="n">
        <v>0</v>
      </c>
      <c r="AC1151" t="n">
        <v>0</v>
      </c>
      <c r="AD1151" t="n">
        <v>0</v>
      </c>
      <c r="AE1151" t="n">
        <v>0</v>
      </c>
      <c r="AF1151" t="n">
        <v>0</v>
      </c>
      <c r="AG1151" t="n">
        <v>0</v>
      </c>
      <c r="AH1151" t="n">
        <v>0</v>
      </c>
      <c r="AI1151" t="n">
        <v>0</v>
      </c>
      <c r="AJ1151" t="n">
        <v>1</v>
      </c>
      <c r="AK1151" t="n">
        <v>0</v>
      </c>
      <c r="AL1151" t="n">
        <v>0</v>
      </c>
      <c r="AM1151" t="n">
        <v>0</v>
      </c>
      <c r="AN1151" t="n">
        <v>1</v>
      </c>
      <c r="AO1151" t="n">
        <v>0</v>
      </c>
      <c r="AP1151" t="n">
        <v>0</v>
      </c>
      <c r="AQ1151" t="n">
        <v>0</v>
      </c>
      <c r="AR1151" t="n">
        <v>0</v>
      </c>
      <c r="AS1151" t="n">
        <v>0</v>
      </c>
      <c r="AT1151" t="n">
        <v>1</v>
      </c>
      <c r="AU1151" s="63" t="n">
        <v>25</v>
      </c>
      <c r="AV1151" s="64">
        <f>IFERROR(INDEX($B1151:$AT1151,1,'번호선택_참고표'!$C$55),0)+IFERROR(INDEX($B1151:$AT1151,1,'번호선택_참고표'!$D$55),0)+IFERROR(INDEX($B1151:$AT1151,1,'번호선택_참고표'!$E$55),0)+IFERROR(INDEX($B1151:$AT1151,1,'번호선택_참고표'!$F$55),0)+IFERROR(INDEX($B1151:$AT1151,1,'번호선택_참고표'!$G$55),0)+IFERROR(INDEX($B1151:$AT1151,1,'번호선택_참고표'!$H$55),0)</f>
        <v/>
      </c>
      <c r="AW1151" s="64">
        <f>IF(OR('번호선택_참고표'!$C$55=$AU1151,'번호선택_참고표'!$D$55=$AU1151,'번호선택_참고표'!$E$55=$AU1151,'번호선택_참고표'!$F$55=$AU1151,'번호선택_참고표'!$G$55=$AU1151,'번호선택_참고표'!$H$55=$AU1151),1,0)</f>
        <v/>
      </c>
      <c r="AX1151" s="64">
        <f>IF(AV1151=6,6,IF(AND(AV1151=5,AW1151=1),5,IF(AND(AV1151=5,AW1151=0),4,IF(AV1151=4,3,IF(AV1151=3,2,0)))))</f>
        <v/>
      </c>
      <c r="AY1151" s="64">
        <f>IF(AV1151=6,"1등",IF(AND(AV1151=5,AW1151=1),"2등",IF(AND(AV1151=5,AW1151=0),"3등",IF(AV1151=4,"4등",IF(AV1151=3,"5등","-")))))</f>
        <v/>
      </c>
      <c r="AZ1151" s="64">
        <f>AV1151*10000+AW1151*1000+ROW()</f>
        <v/>
      </c>
      <c r="BB1151" s="63" t="inlineStr">
        <is>
          <t>8 9 18 35 39 45</t>
        </is>
      </c>
    </row>
    <row r="1152">
      <c r="A1152" s="64" t="n">
        <v>1151</v>
      </c>
      <c r="B1152" t="n">
        <v>0</v>
      </c>
      <c r="C1152" t="n">
        <v>1</v>
      </c>
      <c r="D1152" t="n">
        <v>1</v>
      </c>
      <c r="E1152" t="n">
        <v>0</v>
      </c>
      <c r="F1152" t="n">
        <v>0</v>
      </c>
      <c r="G1152" t="n">
        <v>0</v>
      </c>
      <c r="H1152" t="n">
        <v>0</v>
      </c>
      <c r="I1152" t="n">
        <v>0</v>
      </c>
      <c r="J1152" t="n">
        <v>1</v>
      </c>
      <c r="K1152" t="n">
        <v>0</v>
      </c>
      <c r="L1152" t="n">
        <v>0</v>
      </c>
      <c r="M1152" t="n">
        <v>0</v>
      </c>
      <c r="N1152" t="n">
        <v>0</v>
      </c>
      <c r="O1152" t="n">
        <v>0</v>
      </c>
      <c r="P1152" t="n">
        <v>1</v>
      </c>
      <c r="Q1152" t="n">
        <v>0</v>
      </c>
      <c r="R1152" t="n">
        <v>0</v>
      </c>
      <c r="S1152" t="n">
        <v>0</v>
      </c>
      <c r="T1152" t="n">
        <v>0</v>
      </c>
      <c r="U1152" t="n">
        <v>0</v>
      </c>
      <c r="V1152" t="n">
        <v>0</v>
      </c>
      <c r="W1152" t="n">
        <v>0</v>
      </c>
      <c r="X1152" t="n">
        <v>0</v>
      </c>
      <c r="Y1152" t="n">
        <v>0</v>
      </c>
      <c r="Z1152" t="n">
        <v>0</v>
      </c>
      <c r="AA1152" t="n">
        <v>0</v>
      </c>
      <c r="AB1152" t="n">
        <v>1</v>
      </c>
      <c r="AC1152" t="n">
        <v>0</v>
      </c>
      <c r="AD1152" t="n">
        <v>1</v>
      </c>
      <c r="AE1152" t="n">
        <v>0</v>
      </c>
      <c r="AF1152" t="n">
        <v>0</v>
      </c>
      <c r="AG1152" t="n">
        <v>0</v>
      </c>
      <c r="AH1152" t="n">
        <v>0</v>
      </c>
      <c r="AI1152" t="n">
        <v>0</v>
      </c>
      <c r="AJ1152" t="n">
        <v>0</v>
      </c>
      <c r="AK1152" t="n">
        <v>0</v>
      </c>
      <c r="AL1152" t="n">
        <v>0</v>
      </c>
      <c r="AM1152" t="n">
        <v>0</v>
      </c>
      <c r="AN1152" t="n">
        <v>0</v>
      </c>
      <c r="AO1152" t="n">
        <v>0</v>
      </c>
      <c r="AP1152" t="n">
        <v>0</v>
      </c>
      <c r="AQ1152" t="n">
        <v>0</v>
      </c>
      <c r="AR1152" t="n">
        <v>0</v>
      </c>
      <c r="AS1152" t="n">
        <v>0</v>
      </c>
      <c r="AT1152" t="n">
        <v>0</v>
      </c>
      <c r="AU1152" s="63" t="n">
        <v>8</v>
      </c>
      <c r="AV1152" s="64">
        <f>IFERROR(INDEX($B1152:$AT1152,1,'번호선택_참고표'!$C$55),0)+IFERROR(INDEX($B1152:$AT1152,1,'번호선택_참고표'!$D$55),0)+IFERROR(INDEX($B1152:$AT1152,1,'번호선택_참고표'!$E$55),0)+IFERROR(INDEX($B1152:$AT1152,1,'번호선택_참고표'!$F$55),0)+IFERROR(INDEX($B1152:$AT1152,1,'번호선택_참고표'!$G$55),0)+IFERROR(INDEX($B1152:$AT1152,1,'번호선택_참고표'!$H$55),0)</f>
        <v/>
      </c>
      <c r="AW1152" s="64">
        <f>IF(OR('번호선택_참고표'!$C$55=$AU1152,'번호선택_참고표'!$D$55=$AU1152,'번호선택_참고표'!$E$55=$AU1152,'번호선택_참고표'!$F$55=$AU1152,'번호선택_참고표'!$G$55=$AU1152,'번호선택_참고표'!$H$55=$AU1152),1,0)</f>
        <v/>
      </c>
      <c r="AX1152" s="64">
        <f>IF(AV1152=6,6,IF(AND(AV1152=5,AW1152=1),5,IF(AND(AV1152=5,AW1152=0),4,IF(AV1152=4,3,IF(AV1152=3,2,0)))))</f>
        <v/>
      </c>
      <c r="AY1152" s="64">
        <f>IF(AV1152=6,"1등",IF(AND(AV1152=5,AW1152=1),"2등",IF(AND(AV1152=5,AW1152=0),"3등",IF(AV1152=4,"4등",IF(AV1152=3,"5등","-")))))</f>
        <v/>
      </c>
      <c r="AZ1152" s="64">
        <f>AV1152*10000+AW1152*1000+ROW()</f>
        <v/>
      </c>
      <c r="BB1152" s="63" t="inlineStr">
        <is>
          <t>2 3 9 15 27 29</t>
        </is>
      </c>
    </row>
    <row r="1153">
      <c r="A1153" s="64" t="n">
        <v>1152</v>
      </c>
      <c r="B1153" t="n">
        <v>0</v>
      </c>
      <c r="C1153" t="n">
        <v>0</v>
      </c>
      <c r="D1153" t="n">
        <v>0</v>
      </c>
      <c r="E1153" t="n">
        <v>0</v>
      </c>
      <c r="F1153" t="n">
        <v>0</v>
      </c>
      <c r="G1153" t="n">
        <v>0</v>
      </c>
      <c r="H1153" t="n">
        <v>0</v>
      </c>
      <c r="I1153" t="n">
        <v>0</v>
      </c>
      <c r="J1153" t="n">
        <v>0</v>
      </c>
      <c r="K1153" t="n">
        <v>0</v>
      </c>
      <c r="L1153" t="n">
        <v>0</v>
      </c>
      <c r="M1153" t="n">
        <v>0</v>
      </c>
      <c r="N1153" t="n">
        <v>0</v>
      </c>
      <c r="O1153" t="n">
        <v>0</v>
      </c>
      <c r="P1153" t="n">
        <v>0</v>
      </c>
      <c r="Q1153" t="n">
        <v>0</v>
      </c>
      <c r="R1153" t="n">
        <v>0</v>
      </c>
      <c r="S1153" t="n">
        <v>0</v>
      </c>
      <c r="T1153" t="n">
        <v>0</v>
      </c>
      <c r="U1153" t="n">
        <v>0</v>
      </c>
      <c r="V1153" t="n">
        <v>0</v>
      </c>
      <c r="W1153" t="n">
        <v>0</v>
      </c>
      <c r="X1153" t="n">
        <v>0</v>
      </c>
      <c r="Y1153" t="n">
        <v>0</v>
      </c>
      <c r="Z1153" t="n">
        <v>0</v>
      </c>
      <c r="AA1153" t="n">
        <v>0</v>
      </c>
      <c r="AB1153" t="n">
        <v>0</v>
      </c>
      <c r="AC1153" t="n">
        <v>0</v>
      </c>
      <c r="AD1153" t="n">
        <v>0</v>
      </c>
      <c r="AE1153" t="n">
        <v>1</v>
      </c>
      <c r="AF1153" t="n">
        <v>1</v>
      </c>
      <c r="AG1153" t="n">
        <v>1</v>
      </c>
      <c r="AH1153" t="n">
        <v>0</v>
      </c>
      <c r="AI1153" t="n">
        <v>0</v>
      </c>
      <c r="AJ1153" t="n">
        <v>1</v>
      </c>
      <c r="AK1153" t="n">
        <v>1</v>
      </c>
      <c r="AL1153" t="n">
        <v>1</v>
      </c>
      <c r="AM1153" t="n">
        <v>0</v>
      </c>
      <c r="AN1153" t="n">
        <v>0</v>
      </c>
      <c r="AO1153" t="n">
        <v>0</v>
      </c>
      <c r="AP1153" t="n">
        <v>0</v>
      </c>
      <c r="AQ1153" t="n">
        <v>0</v>
      </c>
      <c r="AR1153" t="n">
        <v>0</v>
      </c>
      <c r="AS1153" t="n">
        <v>0</v>
      </c>
      <c r="AT1153" t="n">
        <v>0</v>
      </c>
      <c r="AU1153" s="63" t="n">
        <v>5</v>
      </c>
      <c r="AV1153" s="64">
        <f>IFERROR(INDEX($B1153:$AT1153,1,'번호선택_참고표'!$C$55),0)+IFERROR(INDEX($B1153:$AT1153,1,'번호선택_참고표'!$D$55),0)+IFERROR(INDEX($B1153:$AT1153,1,'번호선택_참고표'!$E$55),0)+IFERROR(INDEX($B1153:$AT1153,1,'번호선택_참고표'!$F$55),0)+IFERROR(INDEX($B1153:$AT1153,1,'번호선택_참고표'!$G$55),0)+IFERROR(INDEX($B1153:$AT1153,1,'번호선택_참고표'!$H$55),0)</f>
        <v/>
      </c>
      <c r="AW1153" s="64">
        <f>IF(OR('번호선택_참고표'!$C$55=$AU1153,'번호선택_참고표'!$D$55=$AU1153,'번호선택_참고표'!$E$55=$AU1153,'번호선택_참고표'!$F$55=$AU1153,'번호선택_참고표'!$G$55=$AU1153,'번호선택_참고표'!$H$55=$AU1153),1,0)</f>
        <v/>
      </c>
      <c r="AX1153" s="64">
        <f>IF(AV1153=6,6,IF(AND(AV1153=5,AW1153=1),5,IF(AND(AV1153=5,AW1153=0),4,IF(AV1153=4,3,IF(AV1153=3,2,0)))))</f>
        <v/>
      </c>
      <c r="AY1153" s="64">
        <f>IF(AV1153=6,"1등",IF(AND(AV1153=5,AW1153=1),"2등",IF(AND(AV1153=5,AW1153=0),"3등",IF(AV1153=4,"4등",IF(AV1153=3,"5등","-")))))</f>
        <v/>
      </c>
      <c r="AZ1153" s="64">
        <f>AV1153*10000+AW1153*1000+ROW()</f>
        <v/>
      </c>
      <c r="BB1153" s="63" t="inlineStr">
        <is>
          <t>30 31 32 35 36 37</t>
        </is>
      </c>
    </row>
    <row r="1154">
      <c r="A1154" s="64" t="n">
        <v>1153</v>
      </c>
      <c r="B1154" t="n">
        <v>1</v>
      </c>
      <c r="C1154" t="n">
        <v>0</v>
      </c>
      <c r="D1154" t="n">
        <v>0</v>
      </c>
      <c r="E1154" t="n">
        <v>0</v>
      </c>
      <c r="F1154" t="n">
        <v>0</v>
      </c>
      <c r="G1154" t="n">
        <v>0</v>
      </c>
      <c r="H1154" t="n">
        <v>0</v>
      </c>
      <c r="I1154" t="n">
        <v>0</v>
      </c>
      <c r="J1154" t="n">
        <v>1</v>
      </c>
      <c r="K1154" t="n">
        <v>1</v>
      </c>
      <c r="L1154" t="n">
        <v>0</v>
      </c>
      <c r="M1154" t="n">
        <v>0</v>
      </c>
      <c r="N1154" t="n">
        <v>1</v>
      </c>
      <c r="O1154" t="n">
        <v>0</v>
      </c>
      <c r="P1154" t="n">
        <v>0</v>
      </c>
      <c r="Q1154" t="n">
        <v>0</v>
      </c>
      <c r="R1154" t="n">
        <v>0</v>
      </c>
      <c r="S1154" t="n">
        <v>0</v>
      </c>
      <c r="T1154" t="n">
        <v>0</v>
      </c>
      <c r="U1154" t="n">
        <v>0</v>
      </c>
      <c r="V1154" t="n">
        <v>0</v>
      </c>
      <c r="W1154" t="n">
        <v>0</v>
      </c>
      <c r="X1154" t="n">
        <v>0</v>
      </c>
      <c r="Y1154" t="n">
        <v>0</v>
      </c>
      <c r="Z1154" t="n">
        <v>0</v>
      </c>
      <c r="AA1154" t="n">
        <v>0</v>
      </c>
      <c r="AB1154" t="n">
        <v>0</v>
      </c>
      <c r="AC1154" t="n">
        <v>0</v>
      </c>
      <c r="AD1154" t="n">
        <v>0</v>
      </c>
      <c r="AE1154" t="n">
        <v>0</v>
      </c>
      <c r="AF1154" t="n">
        <v>0</v>
      </c>
      <c r="AG1154" t="n">
        <v>0</v>
      </c>
      <c r="AH1154" t="n">
        <v>0</v>
      </c>
      <c r="AI1154" t="n">
        <v>0</v>
      </c>
      <c r="AJ1154" t="n">
        <v>1</v>
      </c>
      <c r="AK1154" t="n">
        <v>0</v>
      </c>
      <c r="AL1154" t="n">
        <v>0</v>
      </c>
      <c r="AM1154" t="n">
        <v>0</v>
      </c>
      <c r="AN1154" t="n">
        <v>0</v>
      </c>
      <c r="AO1154" t="n">
        <v>0</v>
      </c>
      <c r="AP1154" t="n">
        <v>0</v>
      </c>
      <c r="AQ1154" t="n">
        <v>0</v>
      </c>
      <c r="AR1154" t="n">
        <v>0</v>
      </c>
      <c r="AS1154" t="n">
        <v>1</v>
      </c>
      <c r="AT1154" t="n">
        <v>0</v>
      </c>
      <c r="AU1154" s="63" t="n">
        <v>5</v>
      </c>
      <c r="AV1154" s="64">
        <f>IFERROR(INDEX($B1154:$AT1154,1,'번호선택_참고표'!$C$55),0)+IFERROR(INDEX($B1154:$AT1154,1,'번호선택_참고표'!$D$55),0)+IFERROR(INDEX($B1154:$AT1154,1,'번호선택_참고표'!$E$55),0)+IFERROR(INDEX($B1154:$AT1154,1,'번호선택_참고표'!$F$55),0)+IFERROR(INDEX($B1154:$AT1154,1,'번호선택_참고표'!$G$55),0)+IFERROR(INDEX($B1154:$AT1154,1,'번호선택_참고표'!$H$55),0)</f>
        <v/>
      </c>
      <c r="AW1154" s="64">
        <f>IF(OR('번호선택_참고표'!$C$55=$AU1154,'번호선택_참고표'!$D$55=$AU1154,'번호선택_참고표'!$E$55=$AU1154,'번호선택_참고표'!$F$55=$AU1154,'번호선택_참고표'!$G$55=$AU1154,'번호선택_참고표'!$H$55=$AU1154),1,0)</f>
        <v/>
      </c>
      <c r="AX1154" s="64">
        <f>IF(AV1154=6,6,IF(AND(AV1154=5,AW1154=1),5,IF(AND(AV1154=5,AW1154=0),4,IF(AV1154=4,3,IF(AV1154=3,2,0)))))</f>
        <v/>
      </c>
      <c r="AY1154" s="64">
        <f>IF(AV1154=6,"1등",IF(AND(AV1154=5,AW1154=1),"2등",IF(AND(AV1154=5,AW1154=0),"3등",IF(AV1154=4,"4등",IF(AV1154=3,"5등","-")))))</f>
        <v/>
      </c>
      <c r="AZ1154" s="64">
        <f>AV1154*10000+AW1154*1000+ROW()</f>
        <v/>
      </c>
      <c r="BB1154" s="63" t="inlineStr">
        <is>
          <t>1 9 10 13 35 44</t>
        </is>
      </c>
    </row>
    <row r="1155">
      <c r="A1155" s="64" t="n">
        <v>1154</v>
      </c>
      <c r="B1155" t="n">
        <v>0</v>
      </c>
      <c r="C1155" t="n">
        <v>0</v>
      </c>
      <c r="D1155" t="n">
        <v>0</v>
      </c>
      <c r="E1155" t="n">
        <v>1</v>
      </c>
      <c r="F1155" t="n">
        <v>0</v>
      </c>
      <c r="G1155" t="n">
        <v>0</v>
      </c>
      <c r="H1155" t="n">
        <v>0</v>
      </c>
      <c r="I1155" t="n">
        <v>1</v>
      </c>
      <c r="J1155" t="n">
        <v>0</v>
      </c>
      <c r="K1155" t="n">
        <v>0</v>
      </c>
      <c r="L1155" t="n">
        <v>0</v>
      </c>
      <c r="M1155" t="n">
        <v>0</v>
      </c>
      <c r="N1155" t="n">
        <v>0</v>
      </c>
      <c r="O1155" t="n">
        <v>0</v>
      </c>
      <c r="P1155" t="n">
        <v>0</v>
      </c>
      <c r="Q1155" t="n">
        <v>0</v>
      </c>
      <c r="R1155" t="n">
        <v>0</v>
      </c>
      <c r="S1155" t="n">
        <v>0</v>
      </c>
      <c r="T1155" t="n">
        <v>0</v>
      </c>
      <c r="U1155" t="n">
        <v>0</v>
      </c>
      <c r="V1155" t="n">
        <v>0</v>
      </c>
      <c r="W1155" t="n">
        <v>1</v>
      </c>
      <c r="X1155" t="n">
        <v>0</v>
      </c>
      <c r="Y1155" t="n">
        <v>0</v>
      </c>
      <c r="Z1155" t="n">
        <v>0</v>
      </c>
      <c r="AA1155" t="n">
        <v>1</v>
      </c>
      <c r="AB1155" t="n">
        <v>0</v>
      </c>
      <c r="AC1155" t="n">
        <v>0</v>
      </c>
      <c r="AD1155" t="n">
        <v>0</v>
      </c>
      <c r="AE1155" t="n">
        <v>0</v>
      </c>
      <c r="AF1155" t="n">
        <v>0</v>
      </c>
      <c r="AG1155" t="n">
        <v>1</v>
      </c>
      <c r="AH1155" t="n">
        <v>0</v>
      </c>
      <c r="AI1155" t="n">
        <v>0</v>
      </c>
      <c r="AJ1155" t="n">
        <v>0</v>
      </c>
      <c r="AK1155" t="n">
        <v>0</v>
      </c>
      <c r="AL1155" t="n">
        <v>0</v>
      </c>
      <c r="AM1155" t="n">
        <v>1</v>
      </c>
      <c r="AN1155" t="n">
        <v>0</v>
      </c>
      <c r="AO1155" t="n">
        <v>0</v>
      </c>
      <c r="AP1155" t="n">
        <v>0</v>
      </c>
      <c r="AQ1155" t="n">
        <v>0</v>
      </c>
      <c r="AR1155" t="n">
        <v>0</v>
      </c>
      <c r="AS1155" t="n">
        <v>0</v>
      </c>
      <c r="AT1155" t="n">
        <v>0</v>
      </c>
      <c r="AU1155" s="63" t="n">
        <v>27</v>
      </c>
      <c r="AV1155" s="64">
        <f>IFERROR(INDEX($B1155:$AT1155,1,'번호선택_참고표'!$C$55),0)+IFERROR(INDEX($B1155:$AT1155,1,'번호선택_참고표'!$D$55),0)+IFERROR(INDEX($B1155:$AT1155,1,'번호선택_참고표'!$E$55),0)+IFERROR(INDEX($B1155:$AT1155,1,'번호선택_참고표'!$F$55),0)+IFERROR(INDEX($B1155:$AT1155,1,'번호선택_참고표'!$G$55),0)+IFERROR(INDEX($B1155:$AT1155,1,'번호선택_참고표'!$H$55),0)</f>
        <v/>
      </c>
      <c r="AW1155" s="64">
        <f>IF(OR('번호선택_참고표'!$C$55=$AU1155,'번호선택_참고표'!$D$55=$AU1155,'번호선택_참고표'!$E$55=$AU1155,'번호선택_참고표'!$F$55=$AU1155,'번호선택_참고표'!$G$55=$AU1155,'번호선택_참고표'!$H$55=$AU1155),1,0)</f>
        <v/>
      </c>
      <c r="AX1155" s="64">
        <f>IF(AV1155=6,6,IF(AND(AV1155=5,AW1155=1),5,IF(AND(AV1155=5,AW1155=0),4,IF(AV1155=4,3,IF(AV1155=3,2,0)))))</f>
        <v/>
      </c>
      <c r="AY1155" s="64">
        <f>IF(AV1155=6,"1등",IF(AND(AV1155=5,AW1155=1),"2등",IF(AND(AV1155=5,AW1155=0),"3등",IF(AV1155=4,"4등",IF(AV1155=3,"5등","-")))))</f>
        <v/>
      </c>
      <c r="AZ1155" s="64">
        <f>AV1155*10000+AW1155*1000+ROW()</f>
        <v/>
      </c>
      <c r="BB1155" s="63" t="inlineStr">
        <is>
          <t>4 8 22 26 32 38</t>
        </is>
      </c>
    </row>
    <row r="1156">
      <c r="A1156" s="64" t="n">
        <v>1155</v>
      </c>
      <c r="B1156" t="n">
        <v>0</v>
      </c>
      <c r="C1156" t="n">
        <v>0</v>
      </c>
      <c r="D1156" t="n">
        <v>0</v>
      </c>
      <c r="E1156" t="n">
        <v>0</v>
      </c>
      <c r="F1156" t="n">
        <v>0</v>
      </c>
      <c r="G1156" t="n">
        <v>0</v>
      </c>
      <c r="H1156" t="n">
        <v>0</v>
      </c>
      <c r="I1156" t="n">
        <v>0</v>
      </c>
      <c r="J1156" t="n">
        <v>0</v>
      </c>
      <c r="K1156" t="n">
        <v>1</v>
      </c>
      <c r="L1156" t="n">
        <v>0</v>
      </c>
      <c r="M1156" t="n">
        <v>0</v>
      </c>
      <c r="N1156" t="n">
        <v>0</v>
      </c>
      <c r="O1156" t="n">
        <v>0</v>
      </c>
      <c r="P1156" t="n">
        <v>0</v>
      </c>
      <c r="Q1156" t="n">
        <v>1</v>
      </c>
      <c r="R1156" t="n">
        <v>0</v>
      </c>
      <c r="S1156" t="n">
        <v>0</v>
      </c>
      <c r="T1156" t="n">
        <v>1</v>
      </c>
      <c r="U1156" t="n">
        <v>0</v>
      </c>
      <c r="V1156" t="n">
        <v>0</v>
      </c>
      <c r="W1156" t="n">
        <v>0</v>
      </c>
      <c r="X1156" t="n">
        <v>0</v>
      </c>
      <c r="Y1156" t="n">
        <v>0</v>
      </c>
      <c r="Z1156" t="n">
        <v>0</v>
      </c>
      <c r="AA1156" t="n">
        <v>0</v>
      </c>
      <c r="AB1156" t="n">
        <v>1</v>
      </c>
      <c r="AC1156" t="n">
        <v>0</v>
      </c>
      <c r="AD1156" t="n">
        <v>0</v>
      </c>
      <c r="AE1156" t="n">
        <v>0</v>
      </c>
      <c r="AF1156" t="n">
        <v>0</v>
      </c>
      <c r="AG1156" t="n">
        <v>0</v>
      </c>
      <c r="AH1156" t="n">
        <v>0</v>
      </c>
      <c r="AI1156" t="n">
        <v>0</v>
      </c>
      <c r="AJ1156" t="n">
        <v>0</v>
      </c>
      <c r="AK1156" t="n">
        <v>0</v>
      </c>
      <c r="AL1156" t="n">
        <v>1</v>
      </c>
      <c r="AM1156" t="n">
        <v>1</v>
      </c>
      <c r="AN1156" t="n">
        <v>0</v>
      </c>
      <c r="AO1156" t="n">
        <v>0</v>
      </c>
      <c r="AP1156" t="n">
        <v>0</v>
      </c>
      <c r="AQ1156" t="n">
        <v>0</v>
      </c>
      <c r="AR1156" t="n">
        <v>0</v>
      </c>
      <c r="AS1156" t="n">
        <v>0</v>
      </c>
      <c r="AT1156" t="n">
        <v>0</v>
      </c>
      <c r="AU1156" s="63" t="n">
        <v>13</v>
      </c>
      <c r="AV1156" s="64">
        <f>IFERROR(INDEX($B1156:$AT1156,1,'번호선택_참고표'!$C$55),0)+IFERROR(INDEX($B1156:$AT1156,1,'번호선택_참고표'!$D$55),0)+IFERROR(INDEX($B1156:$AT1156,1,'번호선택_참고표'!$E$55),0)+IFERROR(INDEX($B1156:$AT1156,1,'번호선택_참고표'!$F$55),0)+IFERROR(INDEX($B1156:$AT1156,1,'번호선택_참고표'!$G$55),0)+IFERROR(INDEX($B1156:$AT1156,1,'번호선택_참고표'!$H$55),0)</f>
        <v/>
      </c>
      <c r="AW1156" s="64">
        <f>IF(OR('번호선택_참고표'!$C$55=$AU1156,'번호선택_참고표'!$D$55=$AU1156,'번호선택_참고표'!$E$55=$AU1156,'번호선택_참고표'!$F$55=$AU1156,'번호선택_참고표'!$G$55=$AU1156,'번호선택_참고표'!$H$55=$AU1156),1,0)</f>
        <v/>
      </c>
      <c r="AX1156" s="64">
        <f>IF(AV1156=6,6,IF(AND(AV1156=5,AW1156=1),5,IF(AND(AV1156=5,AW1156=0),4,IF(AV1156=4,3,IF(AV1156=3,2,0)))))</f>
        <v/>
      </c>
      <c r="AY1156" s="64">
        <f>IF(AV1156=6,"1등",IF(AND(AV1156=5,AW1156=1),"2등",IF(AND(AV1156=5,AW1156=0),"3등",IF(AV1156=4,"4등",IF(AV1156=3,"5등","-")))))</f>
        <v/>
      </c>
      <c r="AZ1156" s="64">
        <f>AV1156*10000+AW1156*1000+ROW()</f>
        <v/>
      </c>
      <c r="BB1156" s="63" t="inlineStr">
        <is>
          <t>10 16 19 27 37 38</t>
        </is>
      </c>
    </row>
    <row r="1157">
      <c r="A1157" s="64" t="n">
        <v>1156</v>
      </c>
      <c r="B1157" t="n">
        <v>0</v>
      </c>
      <c r="C1157" t="n">
        <v>0</v>
      </c>
      <c r="D1157" t="n">
        <v>0</v>
      </c>
      <c r="E1157" t="n">
        <v>0</v>
      </c>
      <c r="F1157" t="n">
        <v>0</v>
      </c>
      <c r="G1157" t="n">
        <v>0</v>
      </c>
      <c r="H1157" t="n">
        <v>0</v>
      </c>
      <c r="I1157" t="n">
        <v>0</v>
      </c>
      <c r="J1157" t="n">
        <v>0</v>
      </c>
      <c r="K1157" t="n">
        <v>0</v>
      </c>
      <c r="L1157" t="n">
        <v>0</v>
      </c>
      <c r="M1157" t="n">
        <v>0</v>
      </c>
      <c r="N1157" t="n">
        <v>0</v>
      </c>
      <c r="O1157" t="n">
        <v>0</v>
      </c>
      <c r="P1157" t="n">
        <v>0</v>
      </c>
      <c r="Q1157" t="n">
        <v>0</v>
      </c>
      <c r="R1157" t="n">
        <v>0</v>
      </c>
      <c r="S1157" t="n">
        <v>0</v>
      </c>
      <c r="T1157" t="n">
        <v>0</v>
      </c>
      <c r="U1157" t="n">
        <v>0</v>
      </c>
      <c r="V1157" t="n">
        <v>0</v>
      </c>
      <c r="W1157" t="n">
        <v>0</v>
      </c>
      <c r="X1157" t="n">
        <v>0</v>
      </c>
      <c r="Y1157" t="n">
        <v>0</v>
      </c>
      <c r="Z1157" t="n">
        <v>0</v>
      </c>
      <c r="AA1157" t="n">
        <v>0</v>
      </c>
      <c r="AB1157" t="n">
        <v>0</v>
      </c>
      <c r="AC1157" t="n">
        <v>0</v>
      </c>
      <c r="AD1157" t="n">
        <v>0</v>
      </c>
      <c r="AE1157" t="n">
        <v>1</v>
      </c>
      <c r="AF1157" t="n">
        <v>1</v>
      </c>
      <c r="AG1157" t="n">
        <v>0</v>
      </c>
      <c r="AH1157" t="n">
        <v>0</v>
      </c>
      <c r="AI1157" t="n">
        <v>1</v>
      </c>
      <c r="AJ1157" t="n">
        <v>0</v>
      </c>
      <c r="AK1157" t="n">
        <v>0</v>
      </c>
      <c r="AL1157" t="n">
        <v>0</v>
      </c>
      <c r="AM1157" t="n">
        <v>0</v>
      </c>
      <c r="AN1157" t="n">
        <v>1</v>
      </c>
      <c r="AO1157" t="n">
        <v>0</v>
      </c>
      <c r="AP1157" t="n">
        <v>1</v>
      </c>
      <c r="AQ1157" t="n">
        <v>0</v>
      </c>
      <c r="AR1157" t="n">
        <v>0</v>
      </c>
      <c r="AS1157" t="n">
        <v>0</v>
      </c>
      <c r="AT1157" t="n">
        <v>1</v>
      </c>
      <c r="AU1157" s="63" t="n">
        <v>7</v>
      </c>
      <c r="AV1157" s="64">
        <f>IFERROR(INDEX($B1157:$AT1157,1,'번호선택_참고표'!$C$55),0)+IFERROR(INDEX($B1157:$AT1157,1,'번호선택_참고표'!$D$55),0)+IFERROR(INDEX($B1157:$AT1157,1,'번호선택_참고표'!$E$55),0)+IFERROR(INDEX($B1157:$AT1157,1,'번호선택_참고표'!$F$55),0)+IFERROR(INDEX($B1157:$AT1157,1,'번호선택_참고표'!$G$55),0)+IFERROR(INDEX($B1157:$AT1157,1,'번호선택_참고표'!$H$55),0)</f>
        <v/>
      </c>
      <c r="AW1157" s="64">
        <f>IF(OR('번호선택_참고표'!$C$55=$AU1157,'번호선택_참고표'!$D$55=$AU1157,'번호선택_참고표'!$E$55=$AU1157,'번호선택_참고표'!$F$55=$AU1157,'번호선택_참고표'!$G$55=$AU1157,'번호선택_참고표'!$H$55=$AU1157),1,0)</f>
        <v/>
      </c>
      <c r="AX1157" s="64">
        <f>IF(AV1157=6,6,IF(AND(AV1157=5,AW1157=1),5,IF(AND(AV1157=5,AW1157=0),4,IF(AV1157=4,3,IF(AV1157=3,2,0)))))</f>
        <v/>
      </c>
      <c r="AY1157" s="64">
        <f>IF(AV1157=6,"1등",IF(AND(AV1157=5,AW1157=1),"2등",IF(AND(AV1157=5,AW1157=0),"3등",IF(AV1157=4,"4등",IF(AV1157=3,"5등","-")))))</f>
        <v/>
      </c>
      <c r="AZ1157" s="64">
        <f>AV1157*10000+AW1157*1000+ROW()</f>
        <v/>
      </c>
      <c r="BB1157" s="63" t="inlineStr">
        <is>
          <t>30 31 34 39 41 45</t>
        </is>
      </c>
    </row>
    <row r="1158">
      <c r="A1158" s="64" t="n">
        <v>1157</v>
      </c>
      <c r="B1158" t="n">
        <v>0</v>
      </c>
      <c r="C1158" t="n">
        <v>0</v>
      </c>
      <c r="D1158" t="n">
        <v>0</v>
      </c>
      <c r="E1158" t="n">
        <v>0</v>
      </c>
      <c r="F1158" t="n">
        <v>1</v>
      </c>
      <c r="G1158" t="n">
        <v>0</v>
      </c>
      <c r="H1158" t="n">
        <v>1</v>
      </c>
      <c r="I1158" t="n">
        <v>0</v>
      </c>
      <c r="J1158" t="n">
        <v>0</v>
      </c>
      <c r="K1158" t="n">
        <v>0</v>
      </c>
      <c r="L1158" t="n">
        <v>0</v>
      </c>
      <c r="M1158" t="n">
        <v>1</v>
      </c>
      <c r="N1158" t="n">
        <v>0</v>
      </c>
      <c r="O1158" t="n">
        <v>0</v>
      </c>
      <c r="P1158" t="n">
        <v>0</v>
      </c>
      <c r="Q1158" t="n">
        <v>0</v>
      </c>
      <c r="R1158" t="n">
        <v>0</v>
      </c>
      <c r="S1158" t="n">
        <v>0</v>
      </c>
      <c r="T1158" t="n">
        <v>0</v>
      </c>
      <c r="U1158" t="n">
        <v>1</v>
      </c>
      <c r="V1158" t="n">
        <v>0</v>
      </c>
      <c r="W1158" t="n">
        <v>0</v>
      </c>
      <c r="X1158" t="n">
        <v>0</v>
      </c>
      <c r="Y1158" t="n">
        <v>0</v>
      </c>
      <c r="Z1158" t="n">
        <v>1</v>
      </c>
      <c r="AA1158" t="n">
        <v>1</v>
      </c>
      <c r="AB1158" t="n">
        <v>0</v>
      </c>
      <c r="AC1158" t="n">
        <v>0</v>
      </c>
      <c r="AD1158" t="n">
        <v>0</v>
      </c>
      <c r="AE1158" t="n">
        <v>0</v>
      </c>
      <c r="AF1158" t="n">
        <v>0</v>
      </c>
      <c r="AG1158" t="n">
        <v>0</v>
      </c>
      <c r="AH1158" t="n">
        <v>0</v>
      </c>
      <c r="AI1158" t="n">
        <v>0</v>
      </c>
      <c r="AJ1158" t="n">
        <v>0</v>
      </c>
      <c r="AK1158" t="n">
        <v>0</v>
      </c>
      <c r="AL1158" t="n">
        <v>0</v>
      </c>
      <c r="AM1158" t="n">
        <v>0</v>
      </c>
      <c r="AN1158" t="n">
        <v>0</v>
      </c>
      <c r="AO1158" t="n">
        <v>0</v>
      </c>
      <c r="AP1158" t="n">
        <v>0</v>
      </c>
      <c r="AQ1158" t="n">
        <v>0</v>
      </c>
      <c r="AR1158" t="n">
        <v>0</v>
      </c>
      <c r="AS1158" t="n">
        <v>0</v>
      </c>
      <c r="AT1158" t="n">
        <v>0</v>
      </c>
      <c r="AU1158" s="63" t="n">
        <v>28</v>
      </c>
      <c r="AV1158" s="64">
        <f>IFERROR(INDEX($B1158:$AT1158,1,'번호선택_참고표'!$C$55),0)+IFERROR(INDEX($B1158:$AT1158,1,'번호선택_참고표'!$D$55),0)+IFERROR(INDEX($B1158:$AT1158,1,'번호선택_참고표'!$E$55),0)+IFERROR(INDEX($B1158:$AT1158,1,'번호선택_참고표'!$F$55),0)+IFERROR(INDEX($B1158:$AT1158,1,'번호선택_참고표'!$G$55),0)+IFERROR(INDEX($B1158:$AT1158,1,'번호선택_참고표'!$H$55),0)</f>
        <v/>
      </c>
      <c r="AW1158" s="64">
        <f>IF(OR('번호선택_참고표'!$C$55=$AU1158,'번호선택_참고표'!$D$55=$AU1158,'번호선택_참고표'!$E$55=$AU1158,'번호선택_참고표'!$F$55=$AU1158,'번호선택_참고표'!$G$55=$AU1158,'번호선택_참고표'!$H$55=$AU1158),1,0)</f>
        <v/>
      </c>
      <c r="AX1158" s="64">
        <f>IF(AV1158=6,6,IF(AND(AV1158=5,AW1158=1),5,IF(AND(AV1158=5,AW1158=0),4,IF(AV1158=4,3,IF(AV1158=3,2,0)))))</f>
        <v/>
      </c>
      <c r="AY1158" s="64">
        <f>IF(AV1158=6,"1등",IF(AND(AV1158=5,AW1158=1),"2등",IF(AND(AV1158=5,AW1158=0),"3등",IF(AV1158=4,"4등",IF(AV1158=3,"5등","-")))))</f>
        <v/>
      </c>
      <c r="AZ1158" s="64">
        <f>AV1158*10000+AW1158*1000+ROW()</f>
        <v/>
      </c>
      <c r="BB1158" s="63" t="inlineStr">
        <is>
          <t>5 7 12 20 25 26</t>
        </is>
      </c>
    </row>
    <row r="1159">
      <c r="A1159" s="64" t="n">
        <v>1158</v>
      </c>
      <c r="B1159" t="n">
        <v>0</v>
      </c>
      <c r="C1159" t="n">
        <v>0</v>
      </c>
      <c r="D1159" t="n">
        <v>0</v>
      </c>
      <c r="E1159" t="n">
        <v>0</v>
      </c>
      <c r="F1159" t="n">
        <v>0</v>
      </c>
      <c r="G1159" t="n">
        <v>0</v>
      </c>
      <c r="H1159" t="n">
        <v>0</v>
      </c>
      <c r="I1159" t="n">
        <v>0</v>
      </c>
      <c r="J1159" t="n">
        <v>0</v>
      </c>
      <c r="K1159" t="n">
        <v>0</v>
      </c>
      <c r="L1159" t="n">
        <v>0</v>
      </c>
      <c r="M1159" t="n">
        <v>0</v>
      </c>
      <c r="N1159" t="n">
        <v>0</v>
      </c>
      <c r="O1159" t="n">
        <v>0</v>
      </c>
      <c r="P1159" t="n">
        <v>0</v>
      </c>
      <c r="Q1159" t="n">
        <v>0</v>
      </c>
      <c r="R1159" t="n">
        <v>0</v>
      </c>
      <c r="S1159" t="n">
        <v>0</v>
      </c>
      <c r="T1159" t="n">
        <v>0</v>
      </c>
      <c r="U1159" t="n">
        <v>0</v>
      </c>
      <c r="V1159" t="n">
        <v>1</v>
      </c>
      <c r="W1159" t="n">
        <v>0</v>
      </c>
      <c r="X1159" t="n">
        <v>0</v>
      </c>
      <c r="Y1159" t="n">
        <v>0</v>
      </c>
      <c r="Z1159" t="n">
        <v>1</v>
      </c>
      <c r="AA1159" t="n">
        <v>0</v>
      </c>
      <c r="AB1159" t="n">
        <v>1</v>
      </c>
      <c r="AC1159" t="n">
        <v>0</v>
      </c>
      <c r="AD1159" t="n">
        <v>0</v>
      </c>
      <c r="AE1159" t="n">
        <v>0</v>
      </c>
      <c r="AF1159" t="n">
        <v>0</v>
      </c>
      <c r="AG1159" t="n">
        <v>1</v>
      </c>
      <c r="AH1159" t="n">
        <v>0</v>
      </c>
      <c r="AI1159" t="n">
        <v>0</v>
      </c>
      <c r="AJ1159" t="n">
        <v>0</v>
      </c>
      <c r="AK1159" t="n">
        <v>0</v>
      </c>
      <c r="AL1159" t="n">
        <v>1</v>
      </c>
      <c r="AM1159" t="n">
        <v>1</v>
      </c>
      <c r="AN1159" t="n">
        <v>0</v>
      </c>
      <c r="AO1159" t="n">
        <v>0</v>
      </c>
      <c r="AP1159" t="n">
        <v>0</v>
      </c>
      <c r="AQ1159" t="n">
        <v>0</v>
      </c>
      <c r="AR1159" t="n">
        <v>0</v>
      </c>
      <c r="AS1159" t="n">
        <v>0</v>
      </c>
      <c r="AT1159" t="n">
        <v>0</v>
      </c>
      <c r="AU1159" s="63" t="n">
        <v>20</v>
      </c>
      <c r="AV1159" s="64">
        <f>IFERROR(INDEX($B1159:$AT1159,1,'번호선택_참고표'!$C$55),0)+IFERROR(INDEX($B1159:$AT1159,1,'번호선택_참고표'!$D$55),0)+IFERROR(INDEX($B1159:$AT1159,1,'번호선택_참고표'!$E$55),0)+IFERROR(INDEX($B1159:$AT1159,1,'번호선택_참고표'!$F$55),0)+IFERROR(INDEX($B1159:$AT1159,1,'번호선택_참고표'!$G$55),0)+IFERROR(INDEX($B1159:$AT1159,1,'번호선택_참고표'!$H$55),0)</f>
        <v/>
      </c>
      <c r="AW1159" s="64">
        <f>IF(OR('번호선택_참고표'!$C$55=$AU1159,'번호선택_참고표'!$D$55=$AU1159,'번호선택_참고표'!$E$55=$AU1159,'번호선택_참고표'!$F$55=$AU1159,'번호선택_참고표'!$G$55=$AU1159,'번호선택_참고표'!$H$55=$AU1159),1,0)</f>
        <v/>
      </c>
      <c r="AX1159" s="64">
        <f>IF(AV1159=6,6,IF(AND(AV1159=5,AW1159=1),5,IF(AND(AV1159=5,AW1159=0),4,IF(AV1159=4,3,IF(AV1159=3,2,0)))))</f>
        <v/>
      </c>
      <c r="AY1159" s="64">
        <f>IF(AV1159=6,"1등",IF(AND(AV1159=5,AW1159=1),"2등",IF(AND(AV1159=5,AW1159=0),"3등",IF(AV1159=4,"4등",IF(AV1159=3,"5등","-")))))</f>
        <v/>
      </c>
      <c r="AZ1159" s="64">
        <f>AV1159*10000+AW1159*1000+ROW()</f>
        <v/>
      </c>
      <c r="BB1159" s="63" t="inlineStr">
        <is>
          <t>21 25 27 32 37 38</t>
        </is>
      </c>
    </row>
    <row r="1160">
      <c r="A1160" s="64" t="n">
        <v>1159</v>
      </c>
      <c r="B1160" t="n">
        <v>0</v>
      </c>
      <c r="C1160" t="n">
        <v>0</v>
      </c>
      <c r="D1160" t="n">
        <v>1</v>
      </c>
      <c r="E1160" t="n">
        <v>0</v>
      </c>
      <c r="F1160" t="n">
        <v>0</v>
      </c>
      <c r="G1160" t="n">
        <v>0</v>
      </c>
      <c r="H1160" t="n">
        <v>0</v>
      </c>
      <c r="I1160" t="n">
        <v>0</v>
      </c>
      <c r="J1160" t="n">
        <v>1</v>
      </c>
      <c r="K1160" t="n">
        <v>0</v>
      </c>
      <c r="L1160" t="n">
        <v>0</v>
      </c>
      <c r="M1160" t="n">
        <v>0</v>
      </c>
      <c r="N1160" t="n">
        <v>0</v>
      </c>
      <c r="O1160" t="n">
        <v>0</v>
      </c>
      <c r="P1160" t="n">
        <v>0</v>
      </c>
      <c r="Q1160" t="n">
        <v>0</v>
      </c>
      <c r="R1160" t="n">
        <v>0</v>
      </c>
      <c r="S1160" t="n">
        <v>0</v>
      </c>
      <c r="T1160" t="n">
        <v>0</v>
      </c>
      <c r="U1160" t="n">
        <v>0</v>
      </c>
      <c r="V1160" t="n">
        <v>0</v>
      </c>
      <c r="W1160" t="n">
        <v>0</v>
      </c>
      <c r="X1160" t="n">
        <v>0</v>
      </c>
      <c r="Y1160" t="n">
        <v>0</v>
      </c>
      <c r="Z1160" t="n">
        <v>0</v>
      </c>
      <c r="AA1160" t="n">
        <v>0</v>
      </c>
      <c r="AB1160" t="n">
        <v>1</v>
      </c>
      <c r="AC1160" t="n">
        <v>1</v>
      </c>
      <c r="AD1160" t="n">
        <v>0</v>
      </c>
      <c r="AE1160" t="n">
        <v>0</v>
      </c>
      <c r="AF1160" t="n">
        <v>0</v>
      </c>
      <c r="AG1160" t="n">
        <v>0</v>
      </c>
      <c r="AH1160" t="n">
        <v>0</v>
      </c>
      <c r="AI1160" t="n">
        <v>0</v>
      </c>
      <c r="AJ1160" t="n">
        <v>0</v>
      </c>
      <c r="AK1160" t="n">
        <v>0</v>
      </c>
      <c r="AL1160" t="n">
        <v>0</v>
      </c>
      <c r="AM1160" t="n">
        <v>1</v>
      </c>
      <c r="AN1160" t="n">
        <v>1</v>
      </c>
      <c r="AO1160" t="n">
        <v>0</v>
      </c>
      <c r="AP1160" t="n">
        <v>0</v>
      </c>
      <c r="AQ1160" t="n">
        <v>0</v>
      </c>
      <c r="AR1160" t="n">
        <v>0</v>
      </c>
      <c r="AS1160" t="n">
        <v>0</v>
      </c>
      <c r="AT1160" t="n">
        <v>0</v>
      </c>
      <c r="AU1160" s="63" t="n">
        <v>7</v>
      </c>
      <c r="AV1160" s="64">
        <f>IFERROR(INDEX($B1160:$AT1160,1,'번호선택_참고표'!$C$55),0)+IFERROR(INDEX($B1160:$AT1160,1,'번호선택_참고표'!$D$55),0)+IFERROR(INDEX($B1160:$AT1160,1,'번호선택_참고표'!$E$55),0)+IFERROR(INDEX($B1160:$AT1160,1,'번호선택_참고표'!$F$55),0)+IFERROR(INDEX($B1160:$AT1160,1,'번호선택_참고표'!$G$55),0)+IFERROR(INDEX($B1160:$AT1160,1,'번호선택_참고표'!$H$55),0)</f>
        <v/>
      </c>
      <c r="AW1160" s="64">
        <f>IF(OR('번호선택_참고표'!$C$55=$AU1160,'번호선택_참고표'!$D$55=$AU1160,'번호선택_참고표'!$E$55=$AU1160,'번호선택_참고표'!$F$55=$AU1160,'번호선택_참고표'!$G$55=$AU1160,'번호선택_참고표'!$H$55=$AU1160),1,0)</f>
        <v/>
      </c>
      <c r="AX1160" s="64">
        <f>IF(AV1160=6,6,IF(AND(AV1160=5,AW1160=1),5,IF(AND(AV1160=5,AW1160=0),4,IF(AV1160=4,3,IF(AV1160=3,2,0)))))</f>
        <v/>
      </c>
      <c r="AY1160" s="64">
        <f>IF(AV1160=6,"1등",IF(AND(AV1160=5,AW1160=1),"2등",IF(AND(AV1160=5,AW1160=0),"3등",IF(AV1160=4,"4등",IF(AV1160=3,"5등","-")))))</f>
        <v/>
      </c>
      <c r="AZ1160" s="64">
        <f>AV1160*10000+AW1160*1000+ROW()</f>
        <v/>
      </c>
      <c r="BB1160" s="63" t="inlineStr">
        <is>
          <t>3 9 27 28 38 39</t>
        </is>
      </c>
    </row>
    <row r="1161">
      <c r="A1161" s="64" t="n">
        <v>1160</v>
      </c>
      <c r="B1161" t="n">
        <v>0</v>
      </c>
      <c r="C1161" t="n">
        <v>0</v>
      </c>
      <c r="D1161" t="n">
        <v>0</v>
      </c>
      <c r="E1161" t="n">
        <v>0</v>
      </c>
      <c r="F1161" t="n">
        <v>0</v>
      </c>
      <c r="G1161" t="n">
        <v>0</v>
      </c>
      <c r="H1161" t="n">
        <v>1</v>
      </c>
      <c r="I1161" t="n">
        <v>0</v>
      </c>
      <c r="J1161" t="n">
        <v>0</v>
      </c>
      <c r="K1161" t="n">
        <v>0</v>
      </c>
      <c r="L1161" t="n">
        <v>0</v>
      </c>
      <c r="M1161" t="n">
        <v>0</v>
      </c>
      <c r="N1161" t="n">
        <v>1</v>
      </c>
      <c r="O1161" t="n">
        <v>0</v>
      </c>
      <c r="P1161" t="n">
        <v>0</v>
      </c>
      <c r="Q1161" t="n">
        <v>0</v>
      </c>
      <c r="R1161" t="n">
        <v>0</v>
      </c>
      <c r="S1161" t="n">
        <v>1</v>
      </c>
      <c r="T1161" t="n">
        <v>0</v>
      </c>
      <c r="U1161" t="n">
        <v>0</v>
      </c>
      <c r="V1161" t="n">
        <v>0</v>
      </c>
      <c r="W1161" t="n">
        <v>0</v>
      </c>
      <c r="X1161" t="n">
        <v>0</v>
      </c>
      <c r="Y1161" t="n">
        <v>0</v>
      </c>
      <c r="Z1161" t="n">
        <v>0</v>
      </c>
      <c r="AA1161" t="n">
        <v>0</v>
      </c>
      <c r="AB1161" t="n">
        <v>0</v>
      </c>
      <c r="AC1161" t="n">
        <v>0</v>
      </c>
      <c r="AD1161" t="n">
        <v>0</v>
      </c>
      <c r="AE1161" t="n">
        <v>0</v>
      </c>
      <c r="AF1161" t="n">
        <v>0</v>
      </c>
      <c r="AG1161" t="n">
        <v>0</v>
      </c>
      <c r="AH1161" t="n">
        <v>0</v>
      </c>
      <c r="AI1161" t="n">
        <v>0</v>
      </c>
      <c r="AJ1161" t="n">
        <v>0</v>
      </c>
      <c r="AK1161" t="n">
        <v>1</v>
      </c>
      <c r="AL1161" t="n">
        <v>0</v>
      </c>
      <c r="AM1161" t="n">
        <v>0</v>
      </c>
      <c r="AN1161" t="n">
        <v>1</v>
      </c>
      <c r="AO1161" t="n">
        <v>0</v>
      </c>
      <c r="AP1161" t="n">
        <v>0</v>
      </c>
      <c r="AQ1161" t="n">
        <v>0</v>
      </c>
      <c r="AR1161" t="n">
        <v>0</v>
      </c>
      <c r="AS1161" t="n">
        <v>0</v>
      </c>
      <c r="AT1161" t="n">
        <v>1</v>
      </c>
      <c r="AU1161" s="63" t="n">
        <v>19</v>
      </c>
      <c r="AV1161" s="64">
        <f>IFERROR(INDEX($B1161:$AT1161,1,'번호선택_참고표'!$C$55),0)+IFERROR(INDEX($B1161:$AT1161,1,'번호선택_참고표'!$D$55),0)+IFERROR(INDEX($B1161:$AT1161,1,'번호선택_참고표'!$E$55),0)+IFERROR(INDEX($B1161:$AT1161,1,'번호선택_참고표'!$F$55),0)+IFERROR(INDEX($B1161:$AT1161,1,'번호선택_참고표'!$G$55),0)+IFERROR(INDEX($B1161:$AT1161,1,'번호선택_참고표'!$H$55),0)</f>
        <v/>
      </c>
      <c r="AW1161" s="64">
        <f>IF(OR('번호선택_참고표'!$C$55=$AU1161,'번호선택_참고표'!$D$55=$AU1161,'번호선택_참고표'!$E$55=$AU1161,'번호선택_참고표'!$F$55=$AU1161,'번호선택_참고표'!$G$55=$AU1161,'번호선택_참고표'!$H$55=$AU1161),1,0)</f>
        <v/>
      </c>
      <c r="AX1161" s="64">
        <f>IF(AV1161=6,6,IF(AND(AV1161=5,AW1161=1),5,IF(AND(AV1161=5,AW1161=0),4,IF(AV1161=4,3,IF(AV1161=3,2,0)))))</f>
        <v/>
      </c>
      <c r="AY1161" s="64">
        <f>IF(AV1161=6,"1등",IF(AND(AV1161=5,AW1161=1),"2등",IF(AND(AV1161=5,AW1161=0),"3등",IF(AV1161=4,"4등",IF(AV1161=3,"5등","-")))))</f>
        <v/>
      </c>
      <c r="AZ1161" s="64">
        <f>AV1161*10000+AW1161*1000+ROW()</f>
        <v/>
      </c>
      <c r="BB1161" s="63" t="inlineStr">
        <is>
          <t>7 13 18 36 39 45</t>
        </is>
      </c>
    </row>
    <row r="1162">
      <c r="A1162" s="64" t="n">
        <v>1161</v>
      </c>
      <c r="B1162" t="n">
        <v>0</v>
      </c>
      <c r="C1162" t="n">
        <v>1</v>
      </c>
      <c r="D1162" t="n">
        <v>0</v>
      </c>
      <c r="E1162" t="n">
        <v>0</v>
      </c>
      <c r="F1162" t="n">
        <v>0</v>
      </c>
      <c r="G1162" t="n">
        <v>0</v>
      </c>
      <c r="H1162" t="n">
        <v>0</v>
      </c>
      <c r="I1162" t="n">
        <v>0</v>
      </c>
      <c r="J1162" t="n">
        <v>0</v>
      </c>
      <c r="K1162" t="n">
        <v>0</v>
      </c>
      <c r="L1162" t="n">
        <v>0</v>
      </c>
      <c r="M1162" t="n">
        <v>1</v>
      </c>
      <c r="N1162" t="n">
        <v>0</v>
      </c>
      <c r="O1162" t="n">
        <v>0</v>
      </c>
      <c r="P1162" t="n">
        <v>0</v>
      </c>
      <c r="Q1162" t="n">
        <v>0</v>
      </c>
      <c r="R1162" t="n">
        <v>0</v>
      </c>
      <c r="S1162" t="n">
        <v>0</v>
      </c>
      <c r="T1162" t="n">
        <v>0</v>
      </c>
      <c r="U1162" t="n">
        <v>1</v>
      </c>
      <c r="V1162" t="n">
        <v>0</v>
      </c>
      <c r="W1162" t="n">
        <v>0</v>
      </c>
      <c r="X1162" t="n">
        <v>0</v>
      </c>
      <c r="Y1162" t="n">
        <v>1</v>
      </c>
      <c r="Z1162" t="n">
        <v>0</v>
      </c>
      <c r="AA1162" t="n">
        <v>0</v>
      </c>
      <c r="AB1162" t="n">
        <v>0</v>
      </c>
      <c r="AC1162" t="n">
        <v>0</v>
      </c>
      <c r="AD1162" t="n">
        <v>0</v>
      </c>
      <c r="AE1162" t="n">
        <v>0</v>
      </c>
      <c r="AF1162" t="n">
        <v>0</v>
      </c>
      <c r="AG1162" t="n">
        <v>0</v>
      </c>
      <c r="AH1162" t="n">
        <v>0</v>
      </c>
      <c r="AI1162" t="n">
        <v>1</v>
      </c>
      <c r="AJ1162" t="n">
        <v>0</v>
      </c>
      <c r="AK1162" t="n">
        <v>0</v>
      </c>
      <c r="AL1162" t="n">
        <v>0</v>
      </c>
      <c r="AM1162" t="n">
        <v>0</v>
      </c>
      <c r="AN1162" t="n">
        <v>0</v>
      </c>
      <c r="AO1162" t="n">
        <v>0</v>
      </c>
      <c r="AP1162" t="n">
        <v>0</v>
      </c>
      <c r="AQ1162" t="n">
        <v>1</v>
      </c>
      <c r="AR1162" t="n">
        <v>0</v>
      </c>
      <c r="AS1162" t="n">
        <v>0</v>
      </c>
      <c r="AT1162" t="n">
        <v>0</v>
      </c>
      <c r="AU1162" s="63" t="n">
        <v>37</v>
      </c>
      <c r="AV1162" s="64">
        <f>IFERROR(INDEX($B1162:$AT1162,1,'번호선택_참고표'!$C$55),0)+IFERROR(INDEX($B1162:$AT1162,1,'번호선택_참고표'!$D$55),0)+IFERROR(INDEX($B1162:$AT1162,1,'번호선택_참고표'!$E$55),0)+IFERROR(INDEX($B1162:$AT1162,1,'번호선택_참고표'!$F$55),0)+IFERROR(INDEX($B1162:$AT1162,1,'번호선택_참고표'!$G$55),0)+IFERROR(INDEX($B1162:$AT1162,1,'번호선택_참고표'!$H$55),0)</f>
        <v/>
      </c>
      <c r="AW1162" s="64">
        <f>IF(OR('번호선택_참고표'!$C$55=$AU1162,'번호선택_참고표'!$D$55=$AU1162,'번호선택_참고표'!$E$55=$AU1162,'번호선택_참고표'!$F$55=$AU1162,'번호선택_참고표'!$G$55=$AU1162,'번호선택_참고표'!$H$55=$AU1162),1,0)</f>
        <v/>
      </c>
      <c r="AX1162" s="64">
        <f>IF(AV1162=6,6,IF(AND(AV1162=5,AW1162=1),5,IF(AND(AV1162=5,AW1162=0),4,IF(AV1162=4,3,IF(AV1162=3,2,0)))))</f>
        <v/>
      </c>
      <c r="AY1162" s="64">
        <f>IF(AV1162=6,"1등",IF(AND(AV1162=5,AW1162=1),"2등",IF(AND(AV1162=5,AW1162=0),"3등",IF(AV1162=4,"4등",IF(AV1162=3,"5등","-")))))</f>
        <v/>
      </c>
      <c r="AZ1162" s="64">
        <f>AV1162*10000+AW1162*1000+ROW()</f>
        <v/>
      </c>
      <c r="BB1162" s="63" t="inlineStr">
        <is>
          <t>2 12 20 24 34 42</t>
        </is>
      </c>
    </row>
    <row r="1163">
      <c r="A1163" s="64" t="n">
        <v>1162</v>
      </c>
      <c r="B1163" t="n">
        <v>0</v>
      </c>
      <c r="C1163" t="n">
        <v>0</v>
      </c>
      <c r="D1163" t="n">
        <v>0</v>
      </c>
      <c r="E1163" t="n">
        <v>0</v>
      </c>
      <c r="F1163" t="n">
        <v>0</v>
      </c>
      <c r="G1163" t="n">
        <v>0</v>
      </c>
      <c r="H1163" t="n">
        <v>0</v>
      </c>
      <c r="I1163" t="n">
        <v>0</v>
      </c>
      <c r="J1163" t="n">
        <v>0</v>
      </c>
      <c r="K1163" t="n">
        <v>0</v>
      </c>
      <c r="L1163" t="n">
        <v>0</v>
      </c>
      <c r="M1163" t="n">
        <v>0</v>
      </c>
      <c r="N1163" t="n">
        <v>0</v>
      </c>
      <c r="O1163" t="n">
        <v>0</v>
      </c>
      <c r="P1163" t="n">
        <v>0</v>
      </c>
      <c r="Q1163" t="n">
        <v>0</v>
      </c>
      <c r="R1163" t="n">
        <v>0</v>
      </c>
      <c r="S1163" t="n">
        <v>0</v>
      </c>
      <c r="T1163" t="n">
        <v>0</v>
      </c>
      <c r="U1163" t="n">
        <v>1</v>
      </c>
      <c r="V1163" t="n">
        <v>1</v>
      </c>
      <c r="W1163" t="n">
        <v>1</v>
      </c>
      <c r="X1163" t="n">
        <v>0</v>
      </c>
      <c r="Y1163" t="n">
        <v>0</v>
      </c>
      <c r="Z1163" t="n">
        <v>1</v>
      </c>
      <c r="AA1163" t="n">
        <v>0</v>
      </c>
      <c r="AB1163" t="n">
        <v>0</v>
      </c>
      <c r="AC1163" t="n">
        <v>1</v>
      </c>
      <c r="AD1163" t="n">
        <v>1</v>
      </c>
      <c r="AE1163" t="n">
        <v>0</v>
      </c>
      <c r="AF1163" t="n">
        <v>0</v>
      </c>
      <c r="AG1163" t="n">
        <v>0</v>
      </c>
      <c r="AH1163" t="n">
        <v>0</v>
      </c>
      <c r="AI1163" t="n">
        <v>0</v>
      </c>
      <c r="AJ1163" t="n">
        <v>0</v>
      </c>
      <c r="AK1163" t="n">
        <v>0</v>
      </c>
      <c r="AL1163" t="n">
        <v>0</v>
      </c>
      <c r="AM1163" t="n">
        <v>0</v>
      </c>
      <c r="AN1163" t="n">
        <v>0</v>
      </c>
      <c r="AO1163" t="n">
        <v>0</v>
      </c>
      <c r="AP1163" t="n">
        <v>0</v>
      </c>
      <c r="AQ1163" t="n">
        <v>0</v>
      </c>
      <c r="AR1163" t="n">
        <v>0</v>
      </c>
      <c r="AS1163" t="n">
        <v>0</v>
      </c>
      <c r="AT1163" t="n">
        <v>0</v>
      </c>
      <c r="AU1163" s="63" t="n">
        <v>6</v>
      </c>
      <c r="AV1163" s="64">
        <f>IFERROR(INDEX($B1163:$AT1163,1,'번호선택_참고표'!$C$55),0)+IFERROR(INDEX($B1163:$AT1163,1,'번호선택_참고표'!$D$55),0)+IFERROR(INDEX($B1163:$AT1163,1,'번호선택_참고표'!$E$55),0)+IFERROR(INDEX($B1163:$AT1163,1,'번호선택_참고표'!$F$55),0)+IFERROR(INDEX($B1163:$AT1163,1,'번호선택_참고표'!$G$55),0)+IFERROR(INDEX($B1163:$AT1163,1,'번호선택_참고표'!$H$55),0)</f>
        <v/>
      </c>
      <c r="AW1163" s="64">
        <f>IF(OR('번호선택_참고표'!$C$55=$AU1163,'번호선택_참고표'!$D$55=$AU1163,'번호선택_참고표'!$E$55=$AU1163,'번호선택_참고표'!$F$55=$AU1163,'번호선택_참고표'!$G$55=$AU1163,'번호선택_참고표'!$H$55=$AU1163),1,0)</f>
        <v/>
      </c>
      <c r="AX1163" s="64">
        <f>IF(AV1163=6,6,IF(AND(AV1163=5,AW1163=1),5,IF(AND(AV1163=5,AW1163=0),4,IF(AV1163=4,3,IF(AV1163=3,2,0)))))</f>
        <v/>
      </c>
      <c r="AY1163" s="64">
        <f>IF(AV1163=6,"1등",IF(AND(AV1163=5,AW1163=1),"2등",IF(AND(AV1163=5,AW1163=0),"3등",IF(AV1163=4,"4등",IF(AV1163=3,"5등","-")))))</f>
        <v/>
      </c>
      <c r="AZ1163" s="64">
        <f>AV1163*10000+AW1163*1000+ROW()</f>
        <v/>
      </c>
      <c r="BB1163" s="63" t="inlineStr">
        <is>
          <t>20 21 22 25 28 29</t>
        </is>
      </c>
    </row>
    <row r="1164">
      <c r="A1164" s="64" t="n">
        <v>1163</v>
      </c>
      <c r="B1164" t="n">
        <v>0</v>
      </c>
      <c r="C1164" t="n">
        <v>1</v>
      </c>
      <c r="D1164" t="n">
        <v>0</v>
      </c>
      <c r="E1164" t="n">
        <v>0</v>
      </c>
      <c r="F1164" t="n">
        <v>0</v>
      </c>
      <c r="G1164" t="n">
        <v>0</v>
      </c>
      <c r="H1164" t="n">
        <v>0</v>
      </c>
      <c r="I1164" t="n">
        <v>0</v>
      </c>
      <c r="J1164" t="n">
        <v>0</v>
      </c>
      <c r="K1164" t="n">
        <v>0</v>
      </c>
      <c r="L1164" t="n">
        <v>0</v>
      </c>
      <c r="M1164" t="n">
        <v>0</v>
      </c>
      <c r="N1164" t="n">
        <v>1</v>
      </c>
      <c r="O1164" t="n">
        <v>0</v>
      </c>
      <c r="P1164" t="n">
        <v>1</v>
      </c>
      <c r="Q1164" t="n">
        <v>1</v>
      </c>
      <c r="R1164" t="n">
        <v>0</v>
      </c>
      <c r="S1164" t="n">
        <v>0</v>
      </c>
      <c r="T1164" t="n">
        <v>0</v>
      </c>
      <c r="U1164" t="n">
        <v>0</v>
      </c>
      <c r="V1164" t="n">
        <v>0</v>
      </c>
      <c r="W1164" t="n">
        <v>0</v>
      </c>
      <c r="X1164" t="n">
        <v>0</v>
      </c>
      <c r="Y1164" t="n">
        <v>0</v>
      </c>
      <c r="Z1164" t="n">
        <v>0</v>
      </c>
      <c r="AA1164" t="n">
        <v>0</v>
      </c>
      <c r="AB1164" t="n">
        <v>0</v>
      </c>
      <c r="AC1164" t="n">
        <v>0</v>
      </c>
      <c r="AD1164" t="n">
        <v>0</v>
      </c>
      <c r="AE1164" t="n">
        <v>0</v>
      </c>
      <c r="AF1164" t="n">
        <v>0</v>
      </c>
      <c r="AG1164" t="n">
        <v>0</v>
      </c>
      <c r="AH1164" t="n">
        <v>1</v>
      </c>
      <c r="AI1164" t="n">
        <v>0</v>
      </c>
      <c r="AJ1164" t="n">
        <v>0</v>
      </c>
      <c r="AK1164" t="n">
        <v>0</v>
      </c>
      <c r="AL1164" t="n">
        <v>0</v>
      </c>
      <c r="AM1164" t="n">
        <v>0</v>
      </c>
      <c r="AN1164" t="n">
        <v>0</v>
      </c>
      <c r="AO1164" t="n">
        <v>0</v>
      </c>
      <c r="AP1164" t="n">
        <v>0</v>
      </c>
      <c r="AQ1164" t="n">
        <v>0</v>
      </c>
      <c r="AR1164" t="n">
        <v>1</v>
      </c>
      <c r="AS1164" t="n">
        <v>0</v>
      </c>
      <c r="AT1164" t="n">
        <v>0</v>
      </c>
      <c r="AU1164" s="63" t="n">
        <v>4</v>
      </c>
      <c r="AV1164" s="64">
        <f>IFERROR(INDEX($B1164:$AT1164,1,'번호선택_참고표'!$C$55),0)+IFERROR(INDEX($B1164:$AT1164,1,'번호선택_참고표'!$D$55),0)+IFERROR(INDEX($B1164:$AT1164,1,'번호선택_참고표'!$E$55),0)+IFERROR(INDEX($B1164:$AT1164,1,'번호선택_참고표'!$F$55),0)+IFERROR(INDEX($B1164:$AT1164,1,'번호선택_참고표'!$G$55),0)+IFERROR(INDEX($B1164:$AT1164,1,'번호선택_참고표'!$H$55),0)</f>
        <v/>
      </c>
      <c r="AW1164" s="64">
        <f>IF(OR('번호선택_참고표'!$C$55=$AU1164,'번호선택_참고표'!$D$55=$AU1164,'번호선택_참고표'!$E$55=$AU1164,'번호선택_참고표'!$F$55=$AU1164,'번호선택_참고표'!$G$55=$AU1164,'번호선택_참고표'!$H$55=$AU1164),1,0)</f>
        <v/>
      </c>
      <c r="AX1164" s="64">
        <f>IF(AV1164=6,6,IF(AND(AV1164=5,AW1164=1),5,IF(AND(AV1164=5,AW1164=0),4,IF(AV1164=4,3,IF(AV1164=3,2,0)))))</f>
        <v/>
      </c>
      <c r="AY1164" s="64">
        <f>IF(AV1164=6,"1등",IF(AND(AV1164=5,AW1164=1),"2등",IF(AND(AV1164=5,AW1164=0),"3등",IF(AV1164=4,"4등",IF(AV1164=3,"5등","-")))))</f>
        <v/>
      </c>
      <c r="AZ1164" s="64">
        <f>AV1164*10000+AW1164*1000+ROW()</f>
        <v/>
      </c>
      <c r="BB1164" s="63" t="inlineStr">
        <is>
          <t>2 13 15 16 33 43</t>
        </is>
      </c>
    </row>
    <row r="1165">
      <c r="A1165" s="64" t="n">
        <v>1164</v>
      </c>
      <c r="B1165" t="n">
        <v>0</v>
      </c>
      <c r="C1165" t="n">
        <v>0</v>
      </c>
      <c r="D1165" t="n">
        <v>0</v>
      </c>
      <c r="E1165" t="n">
        <v>0</v>
      </c>
      <c r="F1165" t="n">
        <v>0</v>
      </c>
      <c r="G1165" t="n">
        <v>0</v>
      </c>
      <c r="H1165" t="n">
        <v>0</v>
      </c>
      <c r="I1165" t="n">
        <v>0</v>
      </c>
      <c r="J1165" t="n">
        <v>0</v>
      </c>
      <c r="K1165" t="n">
        <v>0</v>
      </c>
      <c r="L1165" t="n">
        <v>0</v>
      </c>
      <c r="M1165" t="n">
        <v>0</v>
      </c>
      <c r="N1165" t="n">
        <v>0</v>
      </c>
      <c r="O1165" t="n">
        <v>0</v>
      </c>
      <c r="P1165" t="n">
        <v>0</v>
      </c>
      <c r="Q1165" t="n">
        <v>0</v>
      </c>
      <c r="R1165" t="n">
        <v>1</v>
      </c>
      <c r="S1165" t="n">
        <v>1</v>
      </c>
      <c r="T1165" t="n">
        <v>0</v>
      </c>
      <c r="U1165" t="n">
        <v>0</v>
      </c>
      <c r="V1165" t="n">
        <v>0</v>
      </c>
      <c r="W1165" t="n">
        <v>0</v>
      </c>
      <c r="X1165" t="n">
        <v>1</v>
      </c>
      <c r="Y1165" t="n">
        <v>0</v>
      </c>
      <c r="Z1165" t="n">
        <v>1</v>
      </c>
      <c r="AA1165" t="n">
        <v>0</v>
      </c>
      <c r="AB1165" t="n">
        <v>0</v>
      </c>
      <c r="AC1165" t="n">
        <v>0</v>
      </c>
      <c r="AD1165" t="n">
        <v>0</v>
      </c>
      <c r="AE1165" t="n">
        <v>0</v>
      </c>
      <c r="AF1165" t="n">
        <v>0</v>
      </c>
      <c r="AG1165" t="n">
        <v>0</v>
      </c>
      <c r="AH1165" t="n">
        <v>0</v>
      </c>
      <c r="AI1165" t="n">
        <v>0</v>
      </c>
      <c r="AJ1165" t="n">
        <v>0</v>
      </c>
      <c r="AK1165" t="n">
        <v>0</v>
      </c>
      <c r="AL1165" t="n">
        <v>0</v>
      </c>
      <c r="AM1165" t="n">
        <v>1</v>
      </c>
      <c r="AN1165" t="n">
        <v>1</v>
      </c>
      <c r="AO1165" t="n">
        <v>0</v>
      </c>
      <c r="AP1165" t="n">
        <v>0</v>
      </c>
      <c r="AQ1165" t="n">
        <v>0</v>
      </c>
      <c r="AR1165" t="n">
        <v>0</v>
      </c>
      <c r="AS1165" t="n">
        <v>0</v>
      </c>
      <c r="AT1165" t="n">
        <v>0</v>
      </c>
      <c r="AU1165" s="63" t="n">
        <v>22</v>
      </c>
      <c r="AV1165" s="64">
        <f>IFERROR(INDEX($B1165:$AT1165,1,'번호선택_참고표'!$C$55),0)+IFERROR(INDEX($B1165:$AT1165,1,'번호선택_참고표'!$D$55),0)+IFERROR(INDEX($B1165:$AT1165,1,'번호선택_참고표'!$E$55),0)+IFERROR(INDEX($B1165:$AT1165,1,'번호선택_참고표'!$F$55),0)+IFERROR(INDEX($B1165:$AT1165,1,'번호선택_참고표'!$G$55),0)+IFERROR(INDEX($B1165:$AT1165,1,'번호선택_참고표'!$H$55),0)</f>
        <v/>
      </c>
      <c r="AW1165" s="64">
        <f>IF(OR('번호선택_참고표'!$C$55=$AU1165,'번호선택_참고표'!$D$55=$AU1165,'번호선택_참고표'!$E$55=$AU1165,'번호선택_참고표'!$F$55=$AU1165,'번호선택_참고표'!$G$55=$AU1165,'번호선택_참고표'!$H$55=$AU1165),1,0)</f>
        <v/>
      </c>
      <c r="AX1165" s="64">
        <f>IF(AV1165=6,6,IF(AND(AV1165=5,AW1165=1),5,IF(AND(AV1165=5,AW1165=0),4,IF(AV1165=4,3,IF(AV1165=3,2,0)))))</f>
        <v/>
      </c>
      <c r="AY1165" s="64">
        <f>IF(AV1165=6,"1등",IF(AND(AV1165=5,AW1165=1),"2등",IF(AND(AV1165=5,AW1165=0),"3등",IF(AV1165=4,"4등",IF(AV1165=3,"5등","-")))))</f>
        <v/>
      </c>
      <c r="AZ1165" s="64">
        <f>AV1165*10000+AW1165*1000+ROW()</f>
        <v/>
      </c>
      <c r="BB1165" s="63" t="inlineStr">
        <is>
          <t>17 18 23 25 38 39</t>
        </is>
      </c>
    </row>
    <row r="1166">
      <c r="A1166" s="64" t="n">
        <v>1165</v>
      </c>
      <c r="B1166" t="n">
        <v>0</v>
      </c>
      <c r="C1166" t="n">
        <v>0</v>
      </c>
      <c r="D1166" t="n">
        <v>0</v>
      </c>
      <c r="E1166" t="n">
        <v>0</v>
      </c>
      <c r="F1166" t="n">
        <v>0</v>
      </c>
      <c r="G1166" t="n">
        <v>1</v>
      </c>
      <c r="H1166" t="n">
        <v>1</v>
      </c>
      <c r="I1166" t="n">
        <v>0</v>
      </c>
      <c r="J1166" t="n">
        <v>0</v>
      </c>
      <c r="K1166" t="n">
        <v>0</v>
      </c>
      <c r="L1166" t="n">
        <v>0</v>
      </c>
      <c r="M1166" t="n">
        <v>0</v>
      </c>
      <c r="N1166" t="n">
        <v>0</v>
      </c>
      <c r="O1166" t="n">
        <v>0</v>
      </c>
      <c r="P1166" t="n">
        <v>0</v>
      </c>
      <c r="Q1166" t="n">
        <v>0</v>
      </c>
      <c r="R1166" t="n">
        <v>0</v>
      </c>
      <c r="S1166" t="n">
        <v>0</v>
      </c>
      <c r="T1166" t="n">
        <v>0</v>
      </c>
      <c r="U1166" t="n">
        <v>0</v>
      </c>
      <c r="V1166" t="n">
        <v>0</v>
      </c>
      <c r="W1166" t="n">
        <v>0</v>
      </c>
      <c r="X1166" t="n">
        <v>0</v>
      </c>
      <c r="Y1166" t="n">
        <v>0</v>
      </c>
      <c r="Z1166" t="n">
        <v>0</v>
      </c>
      <c r="AA1166" t="n">
        <v>0</v>
      </c>
      <c r="AB1166" t="n">
        <v>1</v>
      </c>
      <c r="AC1166" t="n">
        <v>0</v>
      </c>
      <c r="AD1166" t="n">
        <v>1</v>
      </c>
      <c r="AE1166" t="n">
        <v>0</v>
      </c>
      <c r="AF1166" t="n">
        <v>0</v>
      </c>
      <c r="AG1166" t="n">
        <v>0</v>
      </c>
      <c r="AH1166" t="n">
        <v>0</v>
      </c>
      <c r="AI1166" t="n">
        <v>0</v>
      </c>
      <c r="AJ1166" t="n">
        <v>0</v>
      </c>
      <c r="AK1166" t="n">
        <v>0</v>
      </c>
      <c r="AL1166" t="n">
        <v>0</v>
      </c>
      <c r="AM1166" t="n">
        <v>1</v>
      </c>
      <c r="AN1166" t="n">
        <v>0</v>
      </c>
      <c r="AO1166" t="n">
        <v>0</v>
      </c>
      <c r="AP1166" t="n">
        <v>0</v>
      </c>
      <c r="AQ1166" t="n">
        <v>0</v>
      </c>
      <c r="AR1166" t="n">
        <v>0</v>
      </c>
      <c r="AS1166" t="n">
        <v>0</v>
      </c>
      <c r="AT1166" t="n">
        <v>1</v>
      </c>
      <c r="AU1166" s="63" t="n">
        <v>17</v>
      </c>
      <c r="AV1166" s="64">
        <f>IFERROR(INDEX($B1166:$AT1166,1,'번호선택_참고표'!$C$55),0)+IFERROR(INDEX($B1166:$AT1166,1,'번호선택_참고표'!$D$55),0)+IFERROR(INDEX($B1166:$AT1166,1,'번호선택_참고표'!$E$55),0)+IFERROR(INDEX($B1166:$AT1166,1,'번호선택_참고표'!$F$55),0)+IFERROR(INDEX($B1166:$AT1166,1,'번호선택_참고표'!$G$55),0)+IFERROR(INDEX($B1166:$AT1166,1,'번호선택_참고표'!$H$55),0)</f>
        <v/>
      </c>
      <c r="AW1166" s="64">
        <f>IF(OR('번호선택_참고표'!$C$55=$AU1166,'번호선택_참고표'!$D$55=$AU1166,'번호선택_참고표'!$E$55=$AU1166,'번호선택_참고표'!$F$55=$AU1166,'번호선택_참고표'!$G$55=$AU1166,'번호선택_참고표'!$H$55=$AU1166),1,0)</f>
        <v/>
      </c>
      <c r="AX1166" s="64">
        <f>IF(AV1166=6,6,IF(AND(AV1166=5,AW1166=1),5,IF(AND(AV1166=5,AW1166=0),4,IF(AV1166=4,3,IF(AV1166=3,2,0)))))</f>
        <v/>
      </c>
      <c r="AY1166" s="64">
        <f>IF(AV1166=6,"1등",IF(AND(AV1166=5,AW1166=1),"2등",IF(AND(AV1166=5,AW1166=0),"3등",IF(AV1166=4,"4등",IF(AV1166=3,"5등","-")))))</f>
        <v/>
      </c>
      <c r="AZ1166" s="64">
        <f>AV1166*10000+AW1166*1000+ROW()</f>
        <v/>
      </c>
      <c r="BB1166" s="63" t="inlineStr">
        <is>
          <t>6 7 27 29 38 45</t>
        </is>
      </c>
    </row>
    <row r="1167">
      <c r="A1167" s="64" t="n">
        <v>1166</v>
      </c>
      <c r="B1167" t="n">
        <v>0</v>
      </c>
      <c r="C1167" t="n">
        <v>0</v>
      </c>
      <c r="D1167" t="n">
        <v>0</v>
      </c>
      <c r="E1167" t="n">
        <v>0</v>
      </c>
      <c r="F1167" t="n">
        <v>0</v>
      </c>
      <c r="G1167" t="n">
        <v>0</v>
      </c>
      <c r="H1167" t="n">
        <v>0</v>
      </c>
      <c r="I1167" t="n">
        <v>0</v>
      </c>
      <c r="J1167" t="n">
        <v>0</v>
      </c>
      <c r="K1167" t="n">
        <v>0</v>
      </c>
      <c r="L1167" t="n">
        <v>0</v>
      </c>
      <c r="M1167" t="n">
        <v>0</v>
      </c>
      <c r="N1167" t="n">
        <v>0</v>
      </c>
      <c r="O1167" t="n">
        <v>1</v>
      </c>
      <c r="P1167" t="n">
        <v>0</v>
      </c>
      <c r="Q1167" t="n">
        <v>0</v>
      </c>
      <c r="R1167" t="n">
        <v>0</v>
      </c>
      <c r="S1167" t="n">
        <v>0</v>
      </c>
      <c r="T1167" t="n">
        <v>0</v>
      </c>
      <c r="U1167" t="n">
        <v>0</v>
      </c>
      <c r="V1167" t="n">
        <v>0</v>
      </c>
      <c r="W1167" t="n">
        <v>0</v>
      </c>
      <c r="X1167" t="n">
        <v>1</v>
      </c>
      <c r="Y1167" t="n">
        <v>0</v>
      </c>
      <c r="Z1167" t="n">
        <v>1</v>
      </c>
      <c r="AA1167" t="n">
        <v>0</v>
      </c>
      <c r="AB1167" t="n">
        <v>1</v>
      </c>
      <c r="AC1167" t="n">
        <v>0</v>
      </c>
      <c r="AD1167" t="n">
        <v>1</v>
      </c>
      <c r="AE1167" t="n">
        <v>0</v>
      </c>
      <c r="AF1167" t="n">
        <v>0</v>
      </c>
      <c r="AG1167" t="n">
        <v>0</v>
      </c>
      <c r="AH1167" t="n">
        <v>0</v>
      </c>
      <c r="AI1167" t="n">
        <v>0</v>
      </c>
      <c r="AJ1167" t="n">
        <v>0</v>
      </c>
      <c r="AK1167" t="n">
        <v>0</v>
      </c>
      <c r="AL1167" t="n">
        <v>0</v>
      </c>
      <c r="AM1167" t="n">
        <v>0</v>
      </c>
      <c r="AN1167" t="n">
        <v>0</v>
      </c>
      <c r="AO1167" t="n">
        <v>0</v>
      </c>
      <c r="AP1167" t="n">
        <v>0</v>
      </c>
      <c r="AQ1167" t="n">
        <v>1</v>
      </c>
      <c r="AR1167" t="n">
        <v>0</v>
      </c>
      <c r="AS1167" t="n">
        <v>0</v>
      </c>
      <c r="AT1167" t="n">
        <v>0</v>
      </c>
      <c r="AU1167" s="63" t="n">
        <v>16</v>
      </c>
      <c r="AV1167" s="64">
        <f>IFERROR(INDEX($B1167:$AT1167,1,'번호선택_참고표'!$C$55),0)+IFERROR(INDEX($B1167:$AT1167,1,'번호선택_참고표'!$D$55),0)+IFERROR(INDEX($B1167:$AT1167,1,'번호선택_참고표'!$E$55),0)+IFERROR(INDEX($B1167:$AT1167,1,'번호선택_참고표'!$F$55),0)+IFERROR(INDEX($B1167:$AT1167,1,'번호선택_참고표'!$G$55),0)+IFERROR(INDEX($B1167:$AT1167,1,'번호선택_참고표'!$H$55),0)</f>
        <v/>
      </c>
      <c r="AW1167" s="64">
        <f>IF(OR('번호선택_참고표'!$C$55=$AU1167,'번호선택_참고표'!$D$55=$AU1167,'번호선택_참고표'!$E$55=$AU1167,'번호선택_참고표'!$F$55=$AU1167,'번호선택_참고표'!$G$55=$AU1167,'번호선택_참고표'!$H$55=$AU1167),1,0)</f>
        <v/>
      </c>
      <c r="AX1167" s="64">
        <f>IF(AV1167=6,6,IF(AND(AV1167=5,AW1167=1),5,IF(AND(AV1167=5,AW1167=0),4,IF(AV1167=4,3,IF(AV1167=3,2,0)))))</f>
        <v/>
      </c>
      <c r="AY1167" s="64">
        <f>IF(AV1167=6,"1등",IF(AND(AV1167=5,AW1167=1),"2등",IF(AND(AV1167=5,AW1167=0),"3등",IF(AV1167=4,"4등",IF(AV1167=3,"5등","-")))))</f>
        <v/>
      </c>
      <c r="AZ1167" s="64">
        <f>AV1167*10000+AW1167*1000+ROW()</f>
        <v/>
      </c>
      <c r="BB1167" s="63" t="inlineStr">
        <is>
          <t>14 23 25 27 29 42</t>
        </is>
      </c>
    </row>
    <row r="1168">
      <c r="A1168" s="64" t="n">
        <v>1167</v>
      </c>
      <c r="B1168" t="n">
        <v>0</v>
      </c>
      <c r="C1168" t="n">
        <v>0</v>
      </c>
      <c r="D1168" t="n">
        <v>0</v>
      </c>
      <c r="E1168" t="n">
        <v>0</v>
      </c>
      <c r="F1168" t="n">
        <v>0</v>
      </c>
      <c r="G1168" t="n">
        <v>0</v>
      </c>
      <c r="H1168" t="n">
        <v>0</v>
      </c>
      <c r="I1168" t="n">
        <v>1</v>
      </c>
      <c r="J1168" t="n">
        <v>0</v>
      </c>
      <c r="K1168" t="n">
        <v>0</v>
      </c>
      <c r="L1168" t="n">
        <v>0</v>
      </c>
      <c r="M1168" t="n">
        <v>0</v>
      </c>
      <c r="N1168" t="n">
        <v>0</v>
      </c>
      <c r="O1168" t="n">
        <v>0</v>
      </c>
      <c r="P1168" t="n">
        <v>0</v>
      </c>
      <c r="Q1168" t="n">
        <v>0</v>
      </c>
      <c r="R1168" t="n">
        <v>0</v>
      </c>
      <c r="S1168" t="n">
        <v>0</v>
      </c>
      <c r="T1168" t="n">
        <v>0</v>
      </c>
      <c r="U1168" t="n">
        <v>0</v>
      </c>
      <c r="V1168" t="n">
        <v>0</v>
      </c>
      <c r="W1168" t="n">
        <v>0</v>
      </c>
      <c r="X1168" t="n">
        <v>1</v>
      </c>
      <c r="Y1168" t="n">
        <v>0</v>
      </c>
      <c r="Z1168" t="n">
        <v>0</v>
      </c>
      <c r="AA1168" t="n">
        <v>0</v>
      </c>
      <c r="AB1168" t="n">
        <v>0</v>
      </c>
      <c r="AC1168" t="n">
        <v>0</v>
      </c>
      <c r="AD1168" t="n">
        <v>0</v>
      </c>
      <c r="AE1168" t="n">
        <v>0</v>
      </c>
      <c r="AF1168" t="n">
        <v>1</v>
      </c>
      <c r="AG1168" t="n">
        <v>0</v>
      </c>
      <c r="AH1168" t="n">
        <v>0</v>
      </c>
      <c r="AI1168" t="n">
        <v>0</v>
      </c>
      <c r="AJ1168" t="n">
        <v>1</v>
      </c>
      <c r="AK1168" t="n">
        <v>0</v>
      </c>
      <c r="AL1168" t="n">
        <v>0</v>
      </c>
      <c r="AM1168" t="n">
        <v>0</v>
      </c>
      <c r="AN1168" t="n">
        <v>1</v>
      </c>
      <c r="AO1168" t="n">
        <v>1</v>
      </c>
      <c r="AP1168" t="n">
        <v>0</v>
      </c>
      <c r="AQ1168" t="n">
        <v>0</v>
      </c>
      <c r="AR1168" t="n">
        <v>0</v>
      </c>
      <c r="AS1168" t="n">
        <v>0</v>
      </c>
      <c r="AT1168" t="n">
        <v>0</v>
      </c>
      <c r="AU1168" s="63" t="n">
        <v>24</v>
      </c>
      <c r="AV1168" s="64">
        <f>IFERROR(INDEX($B1168:$AT1168,1,'번호선택_참고표'!$C$55),0)+IFERROR(INDEX($B1168:$AT1168,1,'번호선택_참고표'!$D$55),0)+IFERROR(INDEX($B1168:$AT1168,1,'번호선택_참고표'!$E$55),0)+IFERROR(INDEX($B1168:$AT1168,1,'번호선택_참고표'!$F$55),0)+IFERROR(INDEX($B1168:$AT1168,1,'번호선택_참고표'!$G$55),0)+IFERROR(INDEX($B1168:$AT1168,1,'번호선택_참고표'!$H$55),0)</f>
        <v/>
      </c>
      <c r="AW1168" s="64">
        <f>IF(OR('번호선택_참고표'!$C$55=$AU1168,'번호선택_참고표'!$D$55=$AU1168,'번호선택_참고표'!$E$55=$AU1168,'번호선택_참고표'!$F$55=$AU1168,'번호선택_참고표'!$G$55=$AU1168,'번호선택_참고표'!$H$55=$AU1168),1,0)</f>
        <v/>
      </c>
      <c r="AX1168" s="64">
        <f>IF(AV1168=6,6,IF(AND(AV1168=5,AW1168=1),5,IF(AND(AV1168=5,AW1168=0),4,IF(AV1168=4,3,IF(AV1168=3,2,0)))))</f>
        <v/>
      </c>
      <c r="AY1168" s="64">
        <f>IF(AV1168=6,"1등",IF(AND(AV1168=5,AW1168=1),"2등",IF(AND(AV1168=5,AW1168=0),"3등",IF(AV1168=4,"4등",IF(AV1168=3,"5등","-")))))</f>
        <v/>
      </c>
      <c r="AZ1168" s="64">
        <f>AV1168*10000+AW1168*1000+ROW()</f>
        <v/>
      </c>
      <c r="BB1168" s="63" t="inlineStr">
        <is>
          <t>8 23 31 35 39 40</t>
        </is>
      </c>
    </row>
    <row r="1169">
      <c r="A1169" s="64" t="n">
        <v>1168</v>
      </c>
      <c r="B1169" t="n">
        <v>0</v>
      </c>
      <c r="C1169" t="n">
        <v>0</v>
      </c>
      <c r="D1169" t="n">
        <v>0</v>
      </c>
      <c r="E1169" t="n">
        <v>0</v>
      </c>
      <c r="F1169" t="n">
        <v>0</v>
      </c>
      <c r="G1169" t="n">
        <v>0</v>
      </c>
      <c r="H1169" t="n">
        <v>0</v>
      </c>
      <c r="I1169" t="n">
        <v>0</v>
      </c>
      <c r="J1169" t="n">
        <v>1</v>
      </c>
      <c r="K1169" t="n">
        <v>0</v>
      </c>
      <c r="L1169" t="n">
        <v>0</v>
      </c>
      <c r="M1169" t="n">
        <v>0</v>
      </c>
      <c r="N1169" t="n">
        <v>0</v>
      </c>
      <c r="O1169" t="n">
        <v>0</v>
      </c>
      <c r="P1169" t="n">
        <v>0</v>
      </c>
      <c r="Q1169" t="n">
        <v>0</v>
      </c>
      <c r="R1169" t="n">
        <v>0</v>
      </c>
      <c r="S1169" t="n">
        <v>0</v>
      </c>
      <c r="T1169" t="n">
        <v>0</v>
      </c>
      <c r="U1169" t="n">
        <v>0</v>
      </c>
      <c r="V1169" t="n">
        <v>1</v>
      </c>
      <c r="W1169" t="n">
        <v>0</v>
      </c>
      <c r="X1169" t="n">
        <v>0</v>
      </c>
      <c r="Y1169" t="n">
        <v>1</v>
      </c>
      <c r="Z1169" t="n">
        <v>0</v>
      </c>
      <c r="AA1169" t="n">
        <v>0</v>
      </c>
      <c r="AB1169" t="n">
        <v>0</v>
      </c>
      <c r="AC1169" t="n">
        <v>0</v>
      </c>
      <c r="AD1169" t="n">
        <v>0</v>
      </c>
      <c r="AE1169" t="n">
        <v>1</v>
      </c>
      <c r="AF1169" t="n">
        <v>0</v>
      </c>
      <c r="AG1169" t="n">
        <v>0</v>
      </c>
      <c r="AH1169" t="n">
        <v>1</v>
      </c>
      <c r="AI1169" t="n">
        <v>0</v>
      </c>
      <c r="AJ1169" t="n">
        <v>0</v>
      </c>
      <c r="AK1169" t="n">
        <v>0</v>
      </c>
      <c r="AL1169" t="n">
        <v>1</v>
      </c>
      <c r="AM1169" t="n">
        <v>0</v>
      </c>
      <c r="AN1169" t="n">
        <v>0</v>
      </c>
      <c r="AO1169" t="n">
        <v>0</v>
      </c>
      <c r="AP1169" t="n">
        <v>0</v>
      </c>
      <c r="AQ1169" t="n">
        <v>0</v>
      </c>
      <c r="AR1169" t="n">
        <v>0</v>
      </c>
      <c r="AS1169" t="n">
        <v>0</v>
      </c>
      <c r="AT1169" t="n">
        <v>0</v>
      </c>
      <c r="AU1169" s="63" t="n">
        <v>29</v>
      </c>
      <c r="AV1169" s="64">
        <f>IFERROR(INDEX($B1169:$AT1169,1,'번호선택_참고표'!$C$55),0)+IFERROR(INDEX($B1169:$AT1169,1,'번호선택_참고표'!$D$55),0)+IFERROR(INDEX($B1169:$AT1169,1,'번호선택_참고표'!$E$55),0)+IFERROR(INDEX($B1169:$AT1169,1,'번호선택_참고표'!$F$55),0)+IFERROR(INDEX($B1169:$AT1169,1,'번호선택_참고표'!$G$55),0)+IFERROR(INDEX($B1169:$AT1169,1,'번호선택_참고표'!$H$55),0)</f>
        <v/>
      </c>
      <c r="AW1169" s="64">
        <f>IF(OR('번호선택_참고표'!$C$55=$AU1169,'번호선택_참고표'!$D$55=$AU1169,'번호선택_참고표'!$E$55=$AU1169,'번호선택_참고표'!$F$55=$AU1169,'번호선택_참고표'!$G$55=$AU1169,'번호선택_참고표'!$H$55=$AU1169),1,0)</f>
        <v/>
      </c>
      <c r="AX1169" s="64">
        <f>IF(AV1169=6,6,IF(AND(AV1169=5,AW1169=1),5,IF(AND(AV1169=5,AW1169=0),4,IF(AV1169=4,3,IF(AV1169=3,2,0)))))</f>
        <v/>
      </c>
      <c r="AY1169" s="64">
        <f>IF(AV1169=6,"1등",IF(AND(AV1169=5,AW1169=1),"2등",IF(AND(AV1169=5,AW1169=0),"3등",IF(AV1169=4,"4등",IF(AV1169=3,"5등","-")))))</f>
        <v/>
      </c>
      <c r="AZ1169" s="64">
        <f>AV1169*10000+AW1169*1000+ROW()</f>
        <v/>
      </c>
      <c r="BB1169" s="63" t="inlineStr">
        <is>
          <t>9 21 24 30 33 37</t>
        </is>
      </c>
    </row>
    <row r="1170">
      <c r="A1170" s="64" t="n">
        <v>1169</v>
      </c>
      <c r="B1170" t="n">
        <v>0</v>
      </c>
      <c r="C1170" t="n">
        <v>0</v>
      </c>
      <c r="D1170" t="n">
        <v>0</v>
      </c>
      <c r="E1170" t="n">
        <v>0</v>
      </c>
      <c r="F1170" t="n">
        <v>1</v>
      </c>
      <c r="G1170" t="n">
        <v>0</v>
      </c>
      <c r="H1170" t="n">
        <v>0</v>
      </c>
      <c r="I1170" t="n">
        <v>0</v>
      </c>
      <c r="J1170" t="n">
        <v>0</v>
      </c>
      <c r="K1170" t="n">
        <v>0</v>
      </c>
      <c r="L1170" t="n">
        <v>0</v>
      </c>
      <c r="M1170" t="n">
        <v>1</v>
      </c>
      <c r="N1170" t="n">
        <v>0</v>
      </c>
      <c r="O1170" t="n">
        <v>0</v>
      </c>
      <c r="P1170" t="n">
        <v>0</v>
      </c>
      <c r="Q1170" t="n">
        <v>0</v>
      </c>
      <c r="R1170" t="n">
        <v>0</v>
      </c>
      <c r="S1170" t="n">
        <v>0</v>
      </c>
      <c r="T1170" t="n">
        <v>0</v>
      </c>
      <c r="U1170" t="n">
        <v>0</v>
      </c>
      <c r="V1170" t="n">
        <v>0</v>
      </c>
      <c r="W1170" t="n">
        <v>0</v>
      </c>
      <c r="X1170" t="n">
        <v>0</v>
      </c>
      <c r="Y1170" t="n">
        <v>1</v>
      </c>
      <c r="Z1170" t="n">
        <v>0</v>
      </c>
      <c r="AA1170" t="n">
        <v>1</v>
      </c>
      <c r="AB1170" t="n">
        <v>0</v>
      </c>
      <c r="AC1170" t="n">
        <v>0</v>
      </c>
      <c r="AD1170" t="n">
        <v>0</v>
      </c>
      <c r="AE1170" t="n">
        <v>0</v>
      </c>
      <c r="AF1170" t="n">
        <v>0</v>
      </c>
      <c r="AG1170" t="n">
        <v>0</v>
      </c>
      <c r="AH1170" t="n">
        <v>0</v>
      </c>
      <c r="AI1170" t="n">
        <v>0</v>
      </c>
      <c r="AJ1170" t="n">
        <v>0</v>
      </c>
      <c r="AK1170" t="n">
        <v>0</v>
      </c>
      <c r="AL1170" t="n">
        <v>0</v>
      </c>
      <c r="AM1170" t="n">
        <v>0</v>
      </c>
      <c r="AN1170" t="n">
        <v>1</v>
      </c>
      <c r="AO1170" t="n">
        <v>0</v>
      </c>
      <c r="AP1170" t="n">
        <v>0</v>
      </c>
      <c r="AQ1170" t="n">
        <v>1</v>
      </c>
      <c r="AR1170" t="n">
        <v>0</v>
      </c>
      <c r="AS1170" t="n">
        <v>0</v>
      </c>
      <c r="AT1170" t="n">
        <v>0</v>
      </c>
      <c r="AU1170" s="63" t="n">
        <v>20</v>
      </c>
      <c r="AV1170" s="64">
        <f>IFERROR(INDEX($B1170:$AT1170,1,'번호선택_참고표'!$C$55),0)+IFERROR(INDEX($B1170:$AT1170,1,'번호선택_참고표'!$D$55),0)+IFERROR(INDEX($B1170:$AT1170,1,'번호선택_참고표'!$E$55),0)+IFERROR(INDEX($B1170:$AT1170,1,'번호선택_참고표'!$F$55),0)+IFERROR(INDEX($B1170:$AT1170,1,'번호선택_참고표'!$G$55),0)+IFERROR(INDEX($B1170:$AT1170,1,'번호선택_참고표'!$H$55),0)</f>
        <v/>
      </c>
      <c r="AW1170" s="64">
        <f>IF(OR('번호선택_참고표'!$C$55=$AU1170,'번호선택_참고표'!$D$55=$AU1170,'번호선택_참고표'!$E$55=$AU1170,'번호선택_참고표'!$F$55=$AU1170,'번호선택_참고표'!$G$55=$AU1170,'번호선택_참고표'!$H$55=$AU1170),1,0)</f>
        <v/>
      </c>
      <c r="AX1170" s="64">
        <f>IF(AV1170=6,6,IF(AND(AV1170=5,AW1170=1),5,IF(AND(AV1170=5,AW1170=0),4,IF(AV1170=4,3,IF(AV1170=3,2,0)))))</f>
        <v/>
      </c>
      <c r="AY1170" s="64">
        <f>IF(AV1170=6,"1등",IF(AND(AV1170=5,AW1170=1),"2등",IF(AND(AV1170=5,AW1170=0),"3등",IF(AV1170=4,"4등",IF(AV1170=3,"5등","-")))))</f>
        <v/>
      </c>
      <c r="AZ1170" s="64">
        <f>AV1170*10000+AW1170*1000+ROW()</f>
        <v/>
      </c>
      <c r="BB1170" s="63" t="inlineStr">
        <is>
          <t>5 12 24 26 39 42</t>
        </is>
      </c>
    </row>
    <row r="1171">
      <c r="A1171" s="64" t="n">
        <v>1170</v>
      </c>
      <c r="B1171" t="n">
        <v>0</v>
      </c>
      <c r="C1171" t="n">
        <v>0</v>
      </c>
      <c r="D1171" t="n">
        <v>1</v>
      </c>
      <c r="E1171" t="n">
        <v>0</v>
      </c>
      <c r="F1171" t="n">
        <v>0</v>
      </c>
      <c r="G1171" t="n">
        <v>0</v>
      </c>
      <c r="H1171" t="n">
        <v>0</v>
      </c>
      <c r="I1171" t="n">
        <v>0</v>
      </c>
      <c r="J1171" t="n">
        <v>0</v>
      </c>
      <c r="K1171" t="n">
        <v>0</v>
      </c>
      <c r="L1171" t="n">
        <v>0</v>
      </c>
      <c r="M1171" t="n">
        <v>0</v>
      </c>
      <c r="N1171" t="n">
        <v>1</v>
      </c>
      <c r="O1171" t="n">
        <v>0</v>
      </c>
      <c r="P1171" t="n">
        <v>0</v>
      </c>
      <c r="Q1171" t="n">
        <v>0</v>
      </c>
      <c r="R1171" t="n">
        <v>0</v>
      </c>
      <c r="S1171" t="n">
        <v>0</v>
      </c>
      <c r="T1171" t="n">
        <v>0</v>
      </c>
      <c r="U1171" t="n">
        <v>0</v>
      </c>
      <c r="V1171" t="n">
        <v>0</v>
      </c>
      <c r="W1171" t="n">
        <v>0</v>
      </c>
      <c r="X1171" t="n">
        <v>0</v>
      </c>
      <c r="Y1171" t="n">
        <v>0</v>
      </c>
      <c r="Z1171" t="n">
        <v>0</v>
      </c>
      <c r="AA1171" t="n">
        <v>0</v>
      </c>
      <c r="AB1171" t="n">
        <v>0</v>
      </c>
      <c r="AC1171" t="n">
        <v>1</v>
      </c>
      <c r="AD1171" t="n">
        <v>0</v>
      </c>
      <c r="AE1171" t="n">
        <v>0</v>
      </c>
      <c r="AF1171" t="n">
        <v>0</v>
      </c>
      <c r="AG1171" t="n">
        <v>0</v>
      </c>
      <c r="AH1171" t="n">
        <v>0</v>
      </c>
      <c r="AI1171" t="n">
        <v>1</v>
      </c>
      <c r="AJ1171" t="n">
        <v>0</v>
      </c>
      <c r="AK1171" t="n">
        <v>0</v>
      </c>
      <c r="AL1171" t="n">
        <v>0</v>
      </c>
      <c r="AM1171" t="n">
        <v>1</v>
      </c>
      <c r="AN1171" t="n">
        <v>0</v>
      </c>
      <c r="AO1171" t="n">
        <v>0</v>
      </c>
      <c r="AP1171" t="n">
        <v>0</v>
      </c>
      <c r="AQ1171" t="n">
        <v>1</v>
      </c>
      <c r="AR1171" t="n">
        <v>0</v>
      </c>
      <c r="AS1171" t="n">
        <v>0</v>
      </c>
      <c r="AT1171" t="n">
        <v>0</v>
      </c>
      <c r="AU1171" s="63" t="n">
        <v>25</v>
      </c>
      <c r="AV1171" s="64">
        <f>IFERROR(INDEX($B1171:$AT1171,1,'번호선택_참고표'!$C$55),0)+IFERROR(INDEX($B1171:$AT1171,1,'번호선택_참고표'!$D$55),0)+IFERROR(INDEX($B1171:$AT1171,1,'번호선택_참고표'!$E$55),0)+IFERROR(INDEX($B1171:$AT1171,1,'번호선택_참고표'!$F$55),0)+IFERROR(INDEX($B1171:$AT1171,1,'번호선택_참고표'!$G$55),0)+IFERROR(INDEX($B1171:$AT1171,1,'번호선택_참고표'!$H$55),0)</f>
        <v/>
      </c>
      <c r="AW1171" s="64">
        <f>IF(OR('번호선택_참고표'!$C$55=$AU1171,'번호선택_참고표'!$D$55=$AU1171,'번호선택_참고표'!$E$55=$AU1171,'번호선택_참고표'!$F$55=$AU1171,'번호선택_참고표'!$G$55=$AU1171,'번호선택_참고표'!$H$55=$AU1171),1,0)</f>
        <v/>
      </c>
      <c r="AX1171" s="64">
        <f>IF(AV1171=6,6,IF(AND(AV1171=5,AW1171=1),5,IF(AND(AV1171=5,AW1171=0),4,IF(AV1171=4,3,IF(AV1171=3,2,0)))))</f>
        <v/>
      </c>
      <c r="AY1171" s="64">
        <f>IF(AV1171=6,"1등",IF(AND(AV1171=5,AW1171=1),"2등",IF(AND(AV1171=5,AW1171=0),"3등",IF(AV1171=4,"4등",IF(AV1171=3,"5등","-")))))</f>
        <v/>
      </c>
      <c r="AZ1171" s="64">
        <f>AV1171*10000+AW1171*1000+ROW()</f>
        <v/>
      </c>
      <c r="BB1171" s="63" t="inlineStr">
        <is>
          <t>3 13 28 34 38 42</t>
        </is>
      </c>
    </row>
    <row r="1172">
      <c r="A1172" s="64" t="n">
        <v>1171</v>
      </c>
      <c r="B1172" t="n">
        <v>0</v>
      </c>
      <c r="C1172" t="n">
        <v>0</v>
      </c>
      <c r="D1172" t="n">
        <v>1</v>
      </c>
      <c r="E1172" t="n">
        <v>0</v>
      </c>
      <c r="F1172" t="n">
        <v>0</v>
      </c>
      <c r="G1172" t="n">
        <v>1</v>
      </c>
      <c r="H1172" t="n">
        <v>1</v>
      </c>
      <c r="I1172" t="n">
        <v>0</v>
      </c>
      <c r="J1172" t="n">
        <v>0</v>
      </c>
      <c r="K1172" t="n">
        <v>0</v>
      </c>
      <c r="L1172" t="n">
        <v>1</v>
      </c>
      <c r="M1172" t="n">
        <v>1</v>
      </c>
      <c r="N1172" t="n">
        <v>0</v>
      </c>
      <c r="O1172" t="n">
        <v>0</v>
      </c>
      <c r="P1172" t="n">
        <v>0</v>
      </c>
      <c r="Q1172" t="n">
        <v>0</v>
      </c>
      <c r="R1172" t="n">
        <v>1</v>
      </c>
      <c r="S1172" t="n">
        <v>0</v>
      </c>
      <c r="T1172" t="n">
        <v>0</v>
      </c>
      <c r="U1172" t="n">
        <v>0</v>
      </c>
      <c r="V1172" t="n">
        <v>0</v>
      </c>
      <c r="W1172" t="n">
        <v>0</v>
      </c>
      <c r="X1172" t="n">
        <v>0</v>
      </c>
      <c r="Y1172" t="n">
        <v>0</v>
      </c>
      <c r="Z1172" t="n">
        <v>0</v>
      </c>
      <c r="AA1172" t="n">
        <v>0</v>
      </c>
      <c r="AB1172" t="n">
        <v>0</v>
      </c>
      <c r="AC1172" t="n">
        <v>0</v>
      </c>
      <c r="AD1172" t="n">
        <v>0</v>
      </c>
      <c r="AE1172" t="n">
        <v>0</v>
      </c>
      <c r="AF1172" t="n">
        <v>0</v>
      </c>
      <c r="AG1172" t="n">
        <v>0</v>
      </c>
      <c r="AH1172" t="n">
        <v>0</v>
      </c>
      <c r="AI1172" t="n">
        <v>0</v>
      </c>
      <c r="AJ1172" t="n">
        <v>0</v>
      </c>
      <c r="AK1172" t="n">
        <v>0</v>
      </c>
      <c r="AL1172" t="n">
        <v>0</v>
      </c>
      <c r="AM1172" t="n">
        <v>0</v>
      </c>
      <c r="AN1172" t="n">
        <v>0</v>
      </c>
      <c r="AO1172" t="n">
        <v>0</v>
      </c>
      <c r="AP1172" t="n">
        <v>0</v>
      </c>
      <c r="AQ1172" t="n">
        <v>0</v>
      </c>
      <c r="AR1172" t="n">
        <v>0</v>
      </c>
      <c r="AS1172" t="n">
        <v>0</v>
      </c>
      <c r="AT1172" t="n">
        <v>0</v>
      </c>
      <c r="AU1172" s="63" t="n">
        <v>19</v>
      </c>
      <c r="AV1172" s="64">
        <f>IFERROR(INDEX($B1172:$AT1172,1,'번호선택_참고표'!$C$55),0)+IFERROR(INDEX($B1172:$AT1172,1,'번호선택_참고표'!$D$55),0)+IFERROR(INDEX($B1172:$AT1172,1,'번호선택_참고표'!$E$55),0)+IFERROR(INDEX($B1172:$AT1172,1,'번호선택_참고표'!$F$55),0)+IFERROR(INDEX($B1172:$AT1172,1,'번호선택_참고표'!$G$55),0)+IFERROR(INDEX($B1172:$AT1172,1,'번호선택_참고표'!$H$55),0)</f>
        <v/>
      </c>
      <c r="AW1172" s="64">
        <f>IF(OR('번호선택_참고표'!$C$55=$AU1172,'번호선택_참고표'!$D$55=$AU1172,'번호선택_참고표'!$E$55=$AU1172,'번호선택_참고표'!$F$55=$AU1172,'번호선택_참고표'!$G$55=$AU1172,'번호선택_참고표'!$H$55=$AU1172),1,0)</f>
        <v/>
      </c>
      <c r="AX1172" s="64">
        <f>IF(AV1172=6,6,IF(AND(AV1172=5,AW1172=1),5,IF(AND(AV1172=5,AW1172=0),4,IF(AV1172=4,3,IF(AV1172=3,2,0)))))</f>
        <v/>
      </c>
      <c r="AY1172" s="64">
        <f>IF(AV1172=6,"1등",IF(AND(AV1172=5,AW1172=1),"2등",IF(AND(AV1172=5,AW1172=0),"3등",IF(AV1172=4,"4등",IF(AV1172=3,"5등","-")))))</f>
        <v/>
      </c>
      <c r="AZ1172" s="64">
        <f>AV1172*10000+AW1172*1000+ROW()</f>
        <v/>
      </c>
      <c r="BB1172" s="63" t="inlineStr">
        <is>
          <t>3 6 7 11 12 17</t>
        </is>
      </c>
    </row>
    <row r="1173">
      <c r="A1173" s="64" t="n">
        <v>1172</v>
      </c>
      <c r="B1173" t="n">
        <v>0</v>
      </c>
      <c r="C1173" t="n">
        <v>0</v>
      </c>
      <c r="D1173" t="n">
        <v>0</v>
      </c>
      <c r="E1173" t="n">
        <v>0</v>
      </c>
      <c r="F1173" t="n">
        <v>0</v>
      </c>
      <c r="G1173" t="n">
        <v>0</v>
      </c>
      <c r="H1173" t="n">
        <v>1</v>
      </c>
      <c r="I1173" t="n">
        <v>0</v>
      </c>
      <c r="J1173" t="n">
        <v>1</v>
      </c>
      <c r="K1173" t="n">
        <v>0</v>
      </c>
      <c r="L1173" t="n">
        <v>0</v>
      </c>
      <c r="M1173" t="n">
        <v>0</v>
      </c>
      <c r="N1173" t="n">
        <v>0</v>
      </c>
      <c r="O1173" t="n">
        <v>0</v>
      </c>
      <c r="P1173" t="n">
        <v>0</v>
      </c>
      <c r="Q1173" t="n">
        <v>0</v>
      </c>
      <c r="R1173" t="n">
        <v>0</v>
      </c>
      <c r="S1173" t="n">
        <v>0</v>
      </c>
      <c r="T1173" t="n">
        <v>0</v>
      </c>
      <c r="U1173" t="n">
        <v>0</v>
      </c>
      <c r="V1173" t="n">
        <v>0</v>
      </c>
      <c r="W1173" t="n">
        <v>0</v>
      </c>
      <c r="X1173" t="n">
        <v>0</v>
      </c>
      <c r="Y1173" t="n">
        <v>1</v>
      </c>
      <c r="Z1173" t="n">
        <v>0</v>
      </c>
      <c r="AA1173" t="n">
        <v>0</v>
      </c>
      <c r="AB1173" t="n">
        <v>0</v>
      </c>
      <c r="AC1173" t="n">
        <v>0</v>
      </c>
      <c r="AD1173" t="n">
        <v>0</v>
      </c>
      <c r="AE1173" t="n">
        <v>0</v>
      </c>
      <c r="AF1173" t="n">
        <v>0</v>
      </c>
      <c r="AG1173" t="n">
        <v>0</v>
      </c>
      <c r="AH1173" t="n">
        <v>0</v>
      </c>
      <c r="AI1173" t="n">
        <v>0</v>
      </c>
      <c r="AJ1173" t="n">
        <v>0</v>
      </c>
      <c r="AK1173" t="n">
        <v>0</v>
      </c>
      <c r="AL1173" t="n">
        <v>0</v>
      </c>
      <c r="AM1173" t="n">
        <v>0</v>
      </c>
      <c r="AN1173" t="n">
        <v>0</v>
      </c>
      <c r="AO1173" t="n">
        <v>1</v>
      </c>
      <c r="AP1173" t="n">
        <v>0</v>
      </c>
      <c r="AQ1173" t="n">
        <v>1</v>
      </c>
      <c r="AR1173" t="n">
        <v>0</v>
      </c>
      <c r="AS1173" t="n">
        <v>1</v>
      </c>
      <c r="AT1173" t="n">
        <v>0</v>
      </c>
      <c r="AU1173" s="63" t="n">
        <v>45</v>
      </c>
      <c r="AV1173" s="64">
        <f>IFERROR(INDEX($B1173:$AT1173,1,'번호선택_참고표'!$C$55),0)+IFERROR(INDEX($B1173:$AT1173,1,'번호선택_참고표'!$D$55),0)+IFERROR(INDEX($B1173:$AT1173,1,'번호선택_참고표'!$E$55),0)+IFERROR(INDEX($B1173:$AT1173,1,'번호선택_참고표'!$F$55),0)+IFERROR(INDEX($B1173:$AT1173,1,'번호선택_참고표'!$G$55),0)+IFERROR(INDEX($B1173:$AT1173,1,'번호선택_참고표'!$H$55),0)</f>
        <v/>
      </c>
      <c r="AW1173" s="64">
        <f>IF(OR('번호선택_참고표'!$C$55=$AU1173,'번호선택_참고표'!$D$55=$AU1173,'번호선택_참고표'!$E$55=$AU1173,'번호선택_참고표'!$F$55=$AU1173,'번호선택_참고표'!$G$55=$AU1173,'번호선택_참고표'!$H$55=$AU1173),1,0)</f>
        <v/>
      </c>
      <c r="AX1173" s="64">
        <f>IF(AV1173=6,6,IF(AND(AV1173=5,AW1173=1),5,IF(AND(AV1173=5,AW1173=0),4,IF(AV1173=4,3,IF(AV1173=3,2,0)))))</f>
        <v/>
      </c>
      <c r="AY1173" s="64">
        <f>IF(AV1173=6,"1등",IF(AND(AV1173=5,AW1173=1),"2등",IF(AND(AV1173=5,AW1173=0),"3등",IF(AV1173=4,"4등",IF(AV1173=3,"5등","-")))))</f>
        <v/>
      </c>
      <c r="AZ1173" s="64">
        <f>AV1173*10000+AW1173*1000+ROW()</f>
        <v/>
      </c>
      <c r="BB1173" s="63" t="inlineStr">
        <is>
          <t>7 9 24 40 42 44</t>
        </is>
      </c>
    </row>
    <row r="1174">
      <c r="A1174" s="64" t="n">
        <v>1173</v>
      </c>
      <c r="B1174" t="n">
        <v>1</v>
      </c>
      <c r="C1174" t="n">
        <v>0</v>
      </c>
      <c r="D1174" t="n">
        <v>0</v>
      </c>
      <c r="E1174" t="n">
        <v>0</v>
      </c>
      <c r="F1174" t="n">
        <v>1</v>
      </c>
      <c r="G1174" t="n">
        <v>0</v>
      </c>
      <c r="H1174" t="n">
        <v>0</v>
      </c>
      <c r="I1174" t="n">
        <v>0</v>
      </c>
      <c r="J1174" t="n">
        <v>0</v>
      </c>
      <c r="K1174" t="n">
        <v>0</v>
      </c>
      <c r="L1174" t="n">
        <v>0</v>
      </c>
      <c r="M1174" t="n">
        <v>0</v>
      </c>
      <c r="N1174" t="n">
        <v>0</v>
      </c>
      <c r="O1174" t="n">
        <v>0</v>
      </c>
      <c r="P1174" t="n">
        <v>0</v>
      </c>
      <c r="Q1174" t="n">
        <v>0</v>
      </c>
      <c r="R1174" t="n">
        <v>0</v>
      </c>
      <c r="S1174" t="n">
        <v>1</v>
      </c>
      <c r="T1174" t="n">
        <v>0</v>
      </c>
      <c r="U1174" t="n">
        <v>1</v>
      </c>
      <c r="V1174" t="n">
        <v>0</v>
      </c>
      <c r="W1174" t="n">
        <v>0</v>
      </c>
      <c r="X1174" t="n">
        <v>0</v>
      </c>
      <c r="Y1174" t="n">
        <v>0</v>
      </c>
      <c r="Z1174" t="n">
        <v>0</v>
      </c>
      <c r="AA1174" t="n">
        <v>0</v>
      </c>
      <c r="AB1174" t="n">
        <v>0</v>
      </c>
      <c r="AC1174" t="n">
        <v>0</v>
      </c>
      <c r="AD1174" t="n">
        <v>0</v>
      </c>
      <c r="AE1174" t="n">
        <v>1</v>
      </c>
      <c r="AF1174" t="n">
        <v>0</v>
      </c>
      <c r="AG1174" t="n">
        <v>0</v>
      </c>
      <c r="AH1174" t="n">
        <v>0</v>
      </c>
      <c r="AI1174" t="n">
        <v>0</v>
      </c>
      <c r="AJ1174" t="n">
        <v>1</v>
      </c>
      <c r="AK1174" t="n">
        <v>0</v>
      </c>
      <c r="AL1174" t="n">
        <v>0</v>
      </c>
      <c r="AM1174" t="n">
        <v>0</v>
      </c>
      <c r="AN1174" t="n">
        <v>0</v>
      </c>
      <c r="AO1174" t="n">
        <v>0</v>
      </c>
      <c r="AP1174" t="n">
        <v>0</v>
      </c>
      <c r="AQ1174" t="n">
        <v>0</v>
      </c>
      <c r="AR1174" t="n">
        <v>0</v>
      </c>
      <c r="AS1174" t="n">
        <v>0</v>
      </c>
      <c r="AT1174" t="n">
        <v>0</v>
      </c>
      <c r="AU1174" s="63" t="n">
        <v>3</v>
      </c>
      <c r="AV1174" s="64">
        <f>IFERROR(INDEX($B1174:$AT1174,1,'번호선택_참고표'!$C$55),0)+IFERROR(INDEX($B1174:$AT1174,1,'번호선택_참고표'!$D$55),0)+IFERROR(INDEX($B1174:$AT1174,1,'번호선택_참고표'!$E$55),0)+IFERROR(INDEX($B1174:$AT1174,1,'번호선택_참고표'!$F$55),0)+IFERROR(INDEX($B1174:$AT1174,1,'번호선택_참고표'!$G$55),0)+IFERROR(INDEX($B1174:$AT1174,1,'번호선택_참고표'!$H$55),0)</f>
        <v/>
      </c>
      <c r="AW1174" s="64">
        <f>IF(OR('번호선택_참고표'!$C$55=$AU1174,'번호선택_참고표'!$D$55=$AU1174,'번호선택_참고표'!$E$55=$AU1174,'번호선택_참고표'!$F$55=$AU1174,'번호선택_참고표'!$G$55=$AU1174,'번호선택_참고표'!$H$55=$AU1174),1,0)</f>
        <v/>
      </c>
      <c r="AX1174" s="64">
        <f>IF(AV1174=6,6,IF(AND(AV1174=5,AW1174=1),5,IF(AND(AV1174=5,AW1174=0),4,IF(AV1174=4,3,IF(AV1174=3,2,0)))))</f>
        <v/>
      </c>
      <c r="AY1174" s="64">
        <f>IF(AV1174=6,"1등",IF(AND(AV1174=5,AW1174=1),"2등",IF(AND(AV1174=5,AW1174=0),"3등",IF(AV1174=4,"4등",IF(AV1174=3,"5등","-")))))</f>
        <v/>
      </c>
      <c r="AZ1174" s="64">
        <f>AV1174*10000+AW1174*1000+ROW()</f>
        <v/>
      </c>
      <c r="BB1174" s="63" t="inlineStr">
        <is>
          <t>1 5 18 20 30 35</t>
        </is>
      </c>
    </row>
    <row r="1175">
      <c r="A1175" s="64" t="n">
        <v>1174</v>
      </c>
      <c r="B1175" t="n">
        <v>0</v>
      </c>
      <c r="C1175" t="n">
        <v>0</v>
      </c>
      <c r="D1175" t="n">
        <v>0</v>
      </c>
      <c r="E1175" t="n">
        <v>0</v>
      </c>
      <c r="F1175" t="n">
        <v>0</v>
      </c>
      <c r="G1175" t="n">
        <v>0</v>
      </c>
      <c r="H1175" t="n">
        <v>0</v>
      </c>
      <c r="I1175" t="n">
        <v>1</v>
      </c>
      <c r="J1175" t="n">
        <v>0</v>
      </c>
      <c r="K1175" t="n">
        <v>0</v>
      </c>
      <c r="L1175" t="n">
        <v>1</v>
      </c>
      <c r="M1175" t="n">
        <v>0</v>
      </c>
      <c r="N1175" t="n">
        <v>0</v>
      </c>
      <c r="O1175" t="n">
        <v>1</v>
      </c>
      <c r="P1175" t="n">
        <v>0</v>
      </c>
      <c r="Q1175" t="n">
        <v>0</v>
      </c>
      <c r="R1175" t="n">
        <v>1</v>
      </c>
      <c r="S1175" t="n">
        <v>0</v>
      </c>
      <c r="T1175" t="n">
        <v>0</v>
      </c>
      <c r="U1175" t="n">
        <v>0</v>
      </c>
      <c r="V1175" t="n">
        <v>0</v>
      </c>
      <c r="W1175" t="n">
        <v>0</v>
      </c>
      <c r="X1175" t="n">
        <v>0</v>
      </c>
      <c r="Y1175" t="n">
        <v>0</v>
      </c>
      <c r="Z1175" t="n">
        <v>0</v>
      </c>
      <c r="AA1175" t="n">
        <v>0</v>
      </c>
      <c r="AB1175" t="n">
        <v>0</v>
      </c>
      <c r="AC1175" t="n">
        <v>0</v>
      </c>
      <c r="AD1175" t="n">
        <v>0</v>
      </c>
      <c r="AE1175" t="n">
        <v>0</v>
      </c>
      <c r="AF1175" t="n">
        <v>0</v>
      </c>
      <c r="AG1175" t="n">
        <v>0</v>
      </c>
      <c r="AH1175" t="n">
        <v>0</v>
      </c>
      <c r="AI1175" t="n">
        <v>0</v>
      </c>
      <c r="AJ1175" t="n">
        <v>0</v>
      </c>
      <c r="AK1175" t="n">
        <v>1</v>
      </c>
      <c r="AL1175" t="n">
        <v>0</v>
      </c>
      <c r="AM1175" t="n">
        <v>0</v>
      </c>
      <c r="AN1175" t="n">
        <v>1</v>
      </c>
      <c r="AO1175" t="n">
        <v>0</v>
      </c>
      <c r="AP1175" t="n">
        <v>0</v>
      </c>
      <c r="AQ1175" t="n">
        <v>0</v>
      </c>
      <c r="AR1175" t="n">
        <v>0</v>
      </c>
      <c r="AS1175" t="n">
        <v>0</v>
      </c>
      <c r="AT1175" t="n">
        <v>0</v>
      </c>
      <c r="AU1175" s="63" t="n">
        <v>22</v>
      </c>
      <c r="AV1175" s="64">
        <f>IFERROR(INDEX($B1175:$AT1175,1,'번호선택_참고표'!$C$55),0)+IFERROR(INDEX($B1175:$AT1175,1,'번호선택_참고표'!$D$55),0)+IFERROR(INDEX($B1175:$AT1175,1,'번호선택_참고표'!$E$55),0)+IFERROR(INDEX($B1175:$AT1175,1,'번호선택_참고표'!$F$55),0)+IFERROR(INDEX($B1175:$AT1175,1,'번호선택_참고표'!$G$55),0)+IFERROR(INDEX($B1175:$AT1175,1,'번호선택_참고표'!$H$55),0)</f>
        <v/>
      </c>
      <c r="AW1175" s="64">
        <f>IF(OR('번호선택_참고표'!$C$55=$AU1175,'번호선택_참고표'!$D$55=$AU1175,'번호선택_참고표'!$E$55=$AU1175,'번호선택_참고표'!$F$55=$AU1175,'번호선택_참고표'!$G$55=$AU1175,'번호선택_참고표'!$H$55=$AU1175),1,0)</f>
        <v/>
      </c>
      <c r="AX1175" s="64">
        <f>IF(AV1175=6,6,IF(AND(AV1175=5,AW1175=1),5,IF(AND(AV1175=5,AW1175=0),4,IF(AV1175=4,3,IF(AV1175=3,2,0)))))</f>
        <v/>
      </c>
      <c r="AY1175" s="64">
        <f>IF(AV1175=6,"1등",IF(AND(AV1175=5,AW1175=1),"2등",IF(AND(AV1175=5,AW1175=0),"3등",IF(AV1175=4,"4등",IF(AV1175=3,"5등","-")))))</f>
        <v/>
      </c>
      <c r="AZ1175" s="64">
        <f>AV1175*10000+AW1175*1000+ROW()</f>
        <v/>
      </c>
      <c r="BB1175" s="63" t="inlineStr">
        <is>
          <t>8 11 14 17 36 39</t>
        </is>
      </c>
    </row>
    <row r="1176">
      <c r="A1176" s="64" t="n">
        <v>1175</v>
      </c>
      <c r="B1176" t="n">
        <v>0</v>
      </c>
      <c r="C1176" t="n">
        <v>0</v>
      </c>
      <c r="D1176" t="n">
        <v>1</v>
      </c>
      <c r="E1176" t="n">
        <v>1</v>
      </c>
      <c r="F1176" t="n">
        <v>0</v>
      </c>
      <c r="G1176" t="n">
        <v>1</v>
      </c>
      <c r="H1176" t="n">
        <v>0</v>
      </c>
      <c r="I1176" t="n">
        <v>1</v>
      </c>
      <c r="J1176" t="n">
        <v>0</v>
      </c>
      <c r="K1176" t="n">
        <v>0</v>
      </c>
      <c r="L1176" t="n">
        <v>0</v>
      </c>
      <c r="M1176" t="n">
        <v>0</v>
      </c>
      <c r="N1176" t="n">
        <v>0</v>
      </c>
      <c r="O1176" t="n">
        <v>0</v>
      </c>
      <c r="P1176" t="n">
        <v>0</v>
      </c>
      <c r="Q1176" t="n">
        <v>0</v>
      </c>
      <c r="R1176" t="n">
        <v>0</v>
      </c>
      <c r="S1176" t="n">
        <v>0</v>
      </c>
      <c r="T1176" t="n">
        <v>0</v>
      </c>
      <c r="U1176" t="n">
        <v>0</v>
      </c>
      <c r="V1176" t="n">
        <v>0</v>
      </c>
      <c r="W1176" t="n">
        <v>0</v>
      </c>
      <c r="X1176" t="n">
        <v>0</v>
      </c>
      <c r="Y1176" t="n">
        <v>0</v>
      </c>
      <c r="Z1176" t="n">
        <v>0</v>
      </c>
      <c r="AA1176" t="n">
        <v>0</v>
      </c>
      <c r="AB1176" t="n">
        <v>0</v>
      </c>
      <c r="AC1176" t="n">
        <v>0</v>
      </c>
      <c r="AD1176" t="n">
        <v>0</v>
      </c>
      <c r="AE1176" t="n">
        <v>0</v>
      </c>
      <c r="AF1176" t="n">
        <v>0</v>
      </c>
      <c r="AG1176" t="n">
        <v>1</v>
      </c>
      <c r="AH1176" t="n">
        <v>0</v>
      </c>
      <c r="AI1176" t="n">
        <v>0</v>
      </c>
      <c r="AJ1176" t="n">
        <v>0</v>
      </c>
      <c r="AK1176" t="n">
        <v>0</v>
      </c>
      <c r="AL1176" t="n">
        <v>0</v>
      </c>
      <c r="AM1176" t="n">
        <v>0</v>
      </c>
      <c r="AN1176" t="n">
        <v>0</v>
      </c>
      <c r="AO1176" t="n">
        <v>0</v>
      </c>
      <c r="AP1176" t="n">
        <v>0</v>
      </c>
      <c r="AQ1176" t="n">
        <v>1</v>
      </c>
      <c r="AR1176" t="n">
        <v>0</v>
      </c>
      <c r="AS1176" t="n">
        <v>0</v>
      </c>
      <c r="AT1176" t="n">
        <v>0</v>
      </c>
      <c r="AU1176" s="63" t="n">
        <v>31</v>
      </c>
      <c r="AV1176" s="64">
        <f>IFERROR(INDEX($B1176:$AT1176,1,'번호선택_참고표'!$C$55),0)+IFERROR(INDEX($B1176:$AT1176,1,'번호선택_참고표'!$D$55),0)+IFERROR(INDEX($B1176:$AT1176,1,'번호선택_참고표'!$E$55),0)+IFERROR(INDEX($B1176:$AT1176,1,'번호선택_참고표'!$F$55),0)+IFERROR(INDEX($B1176:$AT1176,1,'번호선택_참고표'!$G$55),0)+IFERROR(INDEX($B1176:$AT1176,1,'번호선택_참고표'!$H$55),0)</f>
        <v/>
      </c>
      <c r="AW1176" s="64">
        <f>IF(OR('번호선택_참고표'!$C$55=$AU1176,'번호선택_참고표'!$D$55=$AU1176,'번호선택_참고표'!$E$55=$AU1176,'번호선택_참고표'!$F$55=$AU1176,'번호선택_참고표'!$G$55=$AU1176,'번호선택_참고표'!$H$55=$AU1176),1,0)</f>
        <v/>
      </c>
      <c r="AX1176" s="64">
        <f>IF(AV1176=6,6,IF(AND(AV1176=5,AW1176=1),5,IF(AND(AV1176=5,AW1176=0),4,IF(AV1176=4,3,IF(AV1176=3,2,0)))))</f>
        <v/>
      </c>
      <c r="AY1176" s="64">
        <f>IF(AV1176=6,"1등",IF(AND(AV1176=5,AW1176=1),"2등",IF(AND(AV1176=5,AW1176=0),"3등",IF(AV1176=4,"4등",IF(AV1176=3,"5등","-")))))</f>
        <v/>
      </c>
      <c r="AZ1176" s="64">
        <f>AV1176*10000+AW1176*1000+ROW()</f>
        <v/>
      </c>
      <c r="BB1176" s="63" t="inlineStr">
        <is>
          <t>3 4 6 8 32 42</t>
        </is>
      </c>
    </row>
    <row r="1177">
      <c r="A1177" s="64" t="n">
        <v>1176</v>
      </c>
      <c r="B1177" t="n">
        <v>0</v>
      </c>
      <c r="C1177" t="n">
        <v>0</v>
      </c>
      <c r="D1177" t="n">
        <v>0</v>
      </c>
      <c r="E1177" t="n">
        <v>0</v>
      </c>
      <c r="F1177" t="n">
        <v>0</v>
      </c>
      <c r="G1177" t="n">
        <v>0</v>
      </c>
      <c r="H1177" t="n">
        <v>1</v>
      </c>
      <c r="I1177" t="n">
        <v>0</v>
      </c>
      <c r="J1177" t="n">
        <v>1</v>
      </c>
      <c r="K1177" t="n">
        <v>0</v>
      </c>
      <c r="L1177" t="n">
        <v>1</v>
      </c>
      <c r="M1177" t="n">
        <v>0</v>
      </c>
      <c r="N1177" t="n">
        <v>0</v>
      </c>
      <c r="O1177" t="n">
        <v>0</v>
      </c>
      <c r="P1177" t="n">
        <v>0</v>
      </c>
      <c r="Q1177" t="n">
        <v>0</v>
      </c>
      <c r="R1177" t="n">
        <v>0</v>
      </c>
      <c r="S1177" t="n">
        <v>0</v>
      </c>
      <c r="T1177" t="n">
        <v>0</v>
      </c>
      <c r="U1177" t="n">
        <v>0</v>
      </c>
      <c r="V1177" t="n">
        <v>1</v>
      </c>
      <c r="W1177" t="n">
        <v>0</v>
      </c>
      <c r="X1177" t="n">
        <v>0</v>
      </c>
      <c r="Y1177" t="n">
        <v>0</v>
      </c>
      <c r="Z1177" t="n">
        <v>0</v>
      </c>
      <c r="AA1177" t="n">
        <v>0</v>
      </c>
      <c r="AB1177" t="n">
        <v>0</v>
      </c>
      <c r="AC1177" t="n">
        <v>0</v>
      </c>
      <c r="AD1177" t="n">
        <v>0</v>
      </c>
      <c r="AE1177" t="n">
        <v>1</v>
      </c>
      <c r="AF1177" t="n">
        <v>0</v>
      </c>
      <c r="AG1177" t="n">
        <v>0</v>
      </c>
      <c r="AH1177" t="n">
        <v>0</v>
      </c>
      <c r="AI1177" t="n">
        <v>0</v>
      </c>
      <c r="AJ1177" t="n">
        <v>1</v>
      </c>
      <c r="AK1177" t="n">
        <v>0</v>
      </c>
      <c r="AL1177" t="n">
        <v>0</v>
      </c>
      <c r="AM1177" t="n">
        <v>0</v>
      </c>
      <c r="AN1177" t="n">
        <v>0</v>
      </c>
      <c r="AO1177" t="n">
        <v>0</v>
      </c>
      <c r="AP1177" t="n">
        <v>0</v>
      </c>
      <c r="AQ1177" t="n">
        <v>0</v>
      </c>
      <c r="AR1177" t="n">
        <v>0</v>
      </c>
      <c r="AS1177" t="n">
        <v>0</v>
      </c>
      <c r="AT1177" t="n">
        <v>0</v>
      </c>
      <c r="AU1177" s="63" t="n">
        <v>29</v>
      </c>
      <c r="AV1177" s="64">
        <f>IFERROR(INDEX($B1177:$AT1177,1,'번호선택_참고표'!$C$55),0)+IFERROR(INDEX($B1177:$AT1177,1,'번호선택_참고표'!$D$55),0)+IFERROR(INDEX($B1177:$AT1177,1,'번호선택_참고표'!$E$55),0)+IFERROR(INDEX($B1177:$AT1177,1,'번호선택_참고표'!$F$55),0)+IFERROR(INDEX($B1177:$AT1177,1,'번호선택_참고표'!$G$55),0)+IFERROR(INDEX($B1177:$AT1177,1,'번호선택_참고표'!$H$55),0)</f>
        <v/>
      </c>
      <c r="AW1177" s="64">
        <f>IF(OR('번호선택_참고표'!$C$55=$AU1177,'번호선택_참고표'!$D$55=$AU1177,'번호선택_참고표'!$E$55=$AU1177,'번호선택_참고표'!$F$55=$AU1177,'번호선택_참고표'!$G$55=$AU1177,'번호선택_참고표'!$H$55=$AU1177),1,0)</f>
        <v/>
      </c>
      <c r="AX1177" s="64">
        <f>IF(AV1177=6,6,IF(AND(AV1177=5,AW1177=1),5,IF(AND(AV1177=5,AW1177=0),4,IF(AV1177=4,3,IF(AV1177=3,2,0)))))</f>
        <v/>
      </c>
      <c r="AY1177" s="64">
        <f>IF(AV1177=6,"1등",IF(AND(AV1177=5,AW1177=1),"2등",IF(AND(AV1177=5,AW1177=0),"3등",IF(AV1177=4,"4등",IF(AV1177=3,"5등","-")))))</f>
        <v/>
      </c>
      <c r="AZ1177" s="64">
        <f>AV1177*10000+AW1177*1000+ROW()</f>
        <v/>
      </c>
      <c r="BB1177" s="63" t="inlineStr">
        <is>
          <t>7 9 11 21 30 35</t>
        </is>
      </c>
    </row>
    <row r="1178">
      <c r="A1178" s="64" t="n">
        <v>1177</v>
      </c>
      <c r="B1178" t="n">
        <v>0</v>
      </c>
      <c r="C1178" t="n">
        <v>0</v>
      </c>
      <c r="D1178" t="n">
        <v>1</v>
      </c>
      <c r="E1178" t="n">
        <v>0</v>
      </c>
      <c r="F1178" t="n">
        <v>0</v>
      </c>
      <c r="G1178" t="n">
        <v>0</v>
      </c>
      <c r="H1178" t="n">
        <v>1</v>
      </c>
      <c r="I1178" t="n">
        <v>0</v>
      </c>
      <c r="J1178" t="n">
        <v>0</v>
      </c>
      <c r="K1178" t="n">
        <v>0</v>
      </c>
      <c r="L1178" t="n">
        <v>0</v>
      </c>
      <c r="M1178" t="n">
        <v>0</v>
      </c>
      <c r="N1178" t="n">
        <v>0</v>
      </c>
      <c r="O1178" t="n">
        <v>0</v>
      </c>
      <c r="P1178" t="n">
        <v>1</v>
      </c>
      <c r="Q1178" t="n">
        <v>1</v>
      </c>
      <c r="R1178" t="n">
        <v>0</v>
      </c>
      <c r="S1178" t="n">
        <v>0</v>
      </c>
      <c r="T1178" t="n">
        <v>1</v>
      </c>
      <c r="U1178" t="n">
        <v>0</v>
      </c>
      <c r="V1178" t="n">
        <v>0</v>
      </c>
      <c r="W1178" t="n">
        <v>0</v>
      </c>
      <c r="X1178" t="n">
        <v>0</v>
      </c>
      <c r="Y1178" t="n">
        <v>0</v>
      </c>
      <c r="Z1178" t="n">
        <v>0</v>
      </c>
      <c r="AA1178" t="n">
        <v>0</v>
      </c>
      <c r="AB1178" t="n">
        <v>0</v>
      </c>
      <c r="AC1178" t="n">
        <v>0</v>
      </c>
      <c r="AD1178" t="n">
        <v>0</v>
      </c>
      <c r="AE1178" t="n">
        <v>0</v>
      </c>
      <c r="AF1178" t="n">
        <v>0</v>
      </c>
      <c r="AG1178" t="n">
        <v>0</v>
      </c>
      <c r="AH1178" t="n">
        <v>0</v>
      </c>
      <c r="AI1178" t="n">
        <v>0</v>
      </c>
      <c r="AJ1178" t="n">
        <v>0</v>
      </c>
      <c r="AK1178" t="n">
        <v>0</v>
      </c>
      <c r="AL1178" t="n">
        <v>0</v>
      </c>
      <c r="AM1178" t="n">
        <v>0</v>
      </c>
      <c r="AN1178" t="n">
        <v>0</v>
      </c>
      <c r="AO1178" t="n">
        <v>0</v>
      </c>
      <c r="AP1178" t="n">
        <v>0</v>
      </c>
      <c r="AQ1178" t="n">
        <v>0</v>
      </c>
      <c r="AR1178" t="n">
        <v>1</v>
      </c>
      <c r="AS1178" t="n">
        <v>0</v>
      </c>
      <c r="AT1178" t="n">
        <v>0</v>
      </c>
      <c r="AU1178" s="63" t="n">
        <v>21</v>
      </c>
      <c r="AV1178" s="64">
        <f>IFERROR(INDEX($B1178:$AT1178,1,'번호선택_참고표'!$C$55),0)+IFERROR(INDEX($B1178:$AT1178,1,'번호선택_참고표'!$D$55),0)+IFERROR(INDEX($B1178:$AT1178,1,'번호선택_참고표'!$E$55),0)+IFERROR(INDEX($B1178:$AT1178,1,'번호선택_참고표'!$F$55),0)+IFERROR(INDEX($B1178:$AT1178,1,'번호선택_참고표'!$G$55),0)+IFERROR(INDEX($B1178:$AT1178,1,'번호선택_참고표'!$H$55),0)</f>
        <v/>
      </c>
      <c r="AW1178" s="64">
        <f>IF(OR('번호선택_참고표'!$C$55=$AU1178,'번호선택_참고표'!$D$55=$AU1178,'번호선택_참고표'!$E$55=$AU1178,'번호선택_참고표'!$F$55=$AU1178,'번호선택_참고표'!$G$55=$AU1178,'번호선택_참고표'!$H$55=$AU1178),1,0)</f>
        <v/>
      </c>
      <c r="AX1178" s="64">
        <f>IF(AV1178=6,6,IF(AND(AV1178=5,AW1178=1),5,IF(AND(AV1178=5,AW1178=0),4,IF(AV1178=4,3,IF(AV1178=3,2,0)))))</f>
        <v/>
      </c>
      <c r="AY1178" s="64">
        <f>IF(AV1178=6,"1등",IF(AND(AV1178=5,AW1178=1),"2등",IF(AND(AV1178=5,AW1178=0),"3등",IF(AV1178=4,"4등",IF(AV1178=3,"5등","-")))))</f>
        <v/>
      </c>
      <c r="AZ1178" s="64">
        <f>AV1178*10000+AW1178*1000+ROW()</f>
        <v/>
      </c>
      <c r="BB1178" s="63" t="inlineStr">
        <is>
          <t>3 7 15 16 19 43</t>
        </is>
      </c>
    </row>
    <row r="1179">
      <c r="A1179" s="64" t="n">
        <v>1178</v>
      </c>
      <c r="B1179" t="n">
        <v>0</v>
      </c>
      <c r="C1179" t="n">
        <v>0</v>
      </c>
      <c r="D1179" t="n">
        <v>0</v>
      </c>
      <c r="E1179" t="n">
        <v>0</v>
      </c>
      <c r="F1179" t="n">
        <v>1</v>
      </c>
      <c r="G1179" t="n">
        <v>1</v>
      </c>
      <c r="H1179" t="n">
        <v>0</v>
      </c>
      <c r="I1179" t="n">
        <v>0</v>
      </c>
      <c r="J1179" t="n">
        <v>0</v>
      </c>
      <c r="K1179" t="n">
        <v>0</v>
      </c>
      <c r="L1179" t="n">
        <v>1</v>
      </c>
      <c r="M1179" t="n">
        <v>0</v>
      </c>
      <c r="N1179" t="n">
        <v>0</v>
      </c>
      <c r="O1179" t="n">
        <v>0</v>
      </c>
      <c r="P1179" t="n">
        <v>0</v>
      </c>
      <c r="Q1179" t="n">
        <v>0</v>
      </c>
      <c r="R1179" t="n">
        <v>0</v>
      </c>
      <c r="S1179" t="n">
        <v>0</v>
      </c>
      <c r="T1179" t="n">
        <v>0</v>
      </c>
      <c r="U1179" t="n">
        <v>0</v>
      </c>
      <c r="V1179" t="n">
        <v>0</v>
      </c>
      <c r="W1179" t="n">
        <v>0</v>
      </c>
      <c r="X1179" t="n">
        <v>0</v>
      </c>
      <c r="Y1179" t="n">
        <v>0</v>
      </c>
      <c r="Z1179" t="n">
        <v>0</v>
      </c>
      <c r="AA1179" t="n">
        <v>0</v>
      </c>
      <c r="AB1179" t="n">
        <v>1</v>
      </c>
      <c r="AC1179" t="n">
        <v>0</v>
      </c>
      <c r="AD1179" t="n">
        <v>0</v>
      </c>
      <c r="AE1179" t="n">
        <v>0</v>
      </c>
      <c r="AF1179" t="n">
        <v>0</v>
      </c>
      <c r="AG1179" t="n">
        <v>0</v>
      </c>
      <c r="AH1179" t="n">
        <v>0</v>
      </c>
      <c r="AI1179" t="n">
        <v>0</v>
      </c>
      <c r="AJ1179" t="n">
        <v>0</v>
      </c>
      <c r="AK1179" t="n">
        <v>0</v>
      </c>
      <c r="AL1179" t="n">
        <v>0</v>
      </c>
      <c r="AM1179" t="n">
        <v>0</v>
      </c>
      <c r="AN1179" t="n">
        <v>0</v>
      </c>
      <c r="AO1179" t="n">
        <v>0</v>
      </c>
      <c r="AP1179" t="n">
        <v>0</v>
      </c>
      <c r="AQ1179" t="n">
        <v>0</v>
      </c>
      <c r="AR1179" t="n">
        <v>1</v>
      </c>
      <c r="AS1179" t="n">
        <v>1</v>
      </c>
      <c r="AT1179" t="n">
        <v>0</v>
      </c>
      <c r="AU1179" s="63" t="n">
        <v>17</v>
      </c>
      <c r="AV1179" s="64">
        <f>IFERROR(INDEX($B1179:$AT1179,1,'번호선택_참고표'!$C$55),0)+IFERROR(INDEX($B1179:$AT1179,1,'번호선택_참고표'!$D$55),0)+IFERROR(INDEX($B1179:$AT1179,1,'번호선택_참고표'!$E$55),0)+IFERROR(INDEX($B1179:$AT1179,1,'번호선택_참고표'!$F$55),0)+IFERROR(INDEX($B1179:$AT1179,1,'번호선택_참고표'!$G$55),0)+IFERROR(INDEX($B1179:$AT1179,1,'번호선택_참고표'!$H$55),0)</f>
        <v/>
      </c>
      <c r="AW1179" s="64">
        <f>IF(OR('번호선택_참고표'!$C$55=$AU1179,'번호선택_참고표'!$D$55=$AU1179,'번호선택_참고표'!$E$55=$AU1179,'번호선택_참고표'!$F$55=$AU1179,'번호선택_참고표'!$G$55=$AU1179,'번호선택_참고표'!$H$55=$AU1179),1,0)</f>
        <v/>
      </c>
      <c r="AX1179" s="64">
        <f>IF(AV1179=6,6,IF(AND(AV1179=5,AW1179=1),5,IF(AND(AV1179=5,AW1179=0),4,IF(AV1179=4,3,IF(AV1179=3,2,0)))))</f>
        <v/>
      </c>
      <c r="AY1179" s="64">
        <f>IF(AV1179=6,"1등",IF(AND(AV1179=5,AW1179=1),"2등",IF(AND(AV1179=5,AW1179=0),"3등",IF(AV1179=4,"4등",IF(AV1179=3,"5등","-")))))</f>
        <v/>
      </c>
      <c r="AZ1179" s="64">
        <f>AV1179*10000+AW1179*1000+ROW()</f>
        <v/>
      </c>
      <c r="BB1179" s="63" t="inlineStr">
        <is>
          <t>5 6 11 27 43 44</t>
        </is>
      </c>
    </row>
    <row r="1180">
      <c r="A1180" s="64" t="n">
        <v>1179</v>
      </c>
      <c r="B1180" t="n">
        <v>0</v>
      </c>
      <c r="C1180" t="n">
        <v>0</v>
      </c>
      <c r="D1180" t="n">
        <v>1</v>
      </c>
      <c r="E1180" t="n">
        <v>0</v>
      </c>
      <c r="F1180" t="n">
        <v>0</v>
      </c>
      <c r="G1180" t="n">
        <v>0</v>
      </c>
      <c r="H1180" t="n">
        <v>0</v>
      </c>
      <c r="I1180" t="n">
        <v>0</v>
      </c>
      <c r="J1180" t="n">
        <v>0</v>
      </c>
      <c r="K1180" t="n">
        <v>0</v>
      </c>
      <c r="L1180" t="n">
        <v>0</v>
      </c>
      <c r="M1180" t="n">
        <v>0</v>
      </c>
      <c r="N1180" t="n">
        <v>0</v>
      </c>
      <c r="O1180" t="n">
        <v>0</v>
      </c>
      <c r="P1180" t="n">
        <v>0</v>
      </c>
      <c r="Q1180" t="n">
        <v>1</v>
      </c>
      <c r="R1180" t="n">
        <v>0</v>
      </c>
      <c r="S1180" t="n">
        <v>1</v>
      </c>
      <c r="T1180" t="n">
        <v>0</v>
      </c>
      <c r="U1180" t="n">
        <v>0</v>
      </c>
      <c r="V1180" t="n">
        <v>0</v>
      </c>
      <c r="W1180" t="n">
        <v>0</v>
      </c>
      <c r="X1180" t="n">
        <v>0</v>
      </c>
      <c r="Y1180" t="n">
        <v>1</v>
      </c>
      <c r="Z1180" t="n">
        <v>0</v>
      </c>
      <c r="AA1180" t="n">
        <v>0</v>
      </c>
      <c r="AB1180" t="n">
        <v>0</v>
      </c>
      <c r="AC1180" t="n">
        <v>0</v>
      </c>
      <c r="AD1180" t="n">
        <v>0</v>
      </c>
      <c r="AE1180" t="n">
        <v>0</v>
      </c>
      <c r="AF1180" t="n">
        <v>0</v>
      </c>
      <c r="AG1180" t="n">
        <v>0</v>
      </c>
      <c r="AH1180" t="n">
        <v>0</v>
      </c>
      <c r="AI1180" t="n">
        <v>0</v>
      </c>
      <c r="AJ1180" t="n">
        <v>0</v>
      </c>
      <c r="AK1180" t="n">
        <v>0</v>
      </c>
      <c r="AL1180" t="n">
        <v>0</v>
      </c>
      <c r="AM1180" t="n">
        <v>0</v>
      </c>
      <c r="AN1180" t="n">
        <v>0</v>
      </c>
      <c r="AO1180" t="n">
        <v>1</v>
      </c>
      <c r="AP1180" t="n">
        <v>0</v>
      </c>
      <c r="AQ1180" t="n">
        <v>0</v>
      </c>
      <c r="AR1180" t="n">
        <v>0</v>
      </c>
      <c r="AS1180" t="n">
        <v>1</v>
      </c>
      <c r="AT1180" t="n">
        <v>0</v>
      </c>
      <c r="AU1180" s="63" t="n">
        <v>21</v>
      </c>
      <c r="AV1180" s="64">
        <f>IFERROR(INDEX($B1180:$AT1180,1,'번호선택_참고표'!$C$55),0)+IFERROR(INDEX($B1180:$AT1180,1,'번호선택_참고표'!$D$55),0)+IFERROR(INDEX($B1180:$AT1180,1,'번호선택_참고표'!$E$55),0)+IFERROR(INDEX($B1180:$AT1180,1,'번호선택_참고표'!$F$55),0)+IFERROR(INDEX($B1180:$AT1180,1,'번호선택_참고표'!$G$55),0)+IFERROR(INDEX($B1180:$AT1180,1,'번호선택_참고표'!$H$55),0)</f>
        <v/>
      </c>
      <c r="AW1180" s="64">
        <f>IF(OR('번호선택_참고표'!$C$55=$AU1180,'번호선택_참고표'!$D$55=$AU1180,'번호선택_참고표'!$E$55=$AU1180,'번호선택_참고표'!$F$55=$AU1180,'번호선택_참고표'!$G$55=$AU1180,'번호선택_참고표'!$H$55=$AU1180),1,0)</f>
        <v/>
      </c>
      <c r="AX1180" s="64">
        <f>IF(AV1180=6,6,IF(AND(AV1180=5,AW1180=1),5,IF(AND(AV1180=5,AW1180=0),4,IF(AV1180=4,3,IF(AV1180=3,2,0)))))</f>
        <v/>
      </c>
      <c r="AY1180" s="64">
        <f>IF(AV1180=6,"1등",IF(AND(AV1180=5,AW1180=1),"2등",IF(AND(AV1180=5,AW1180=0),"3등",IF(AV1180=4,"4등",IF(AV1180=3,"5등","-")))))</f>
        <v/>
      </c>
      <c r="AZ1180" s="64">
        <f>AV1180*10000+AW1180*1000+ROW()</f>
        <v/>
      </c>
      <c r="BB1180" s="63" t="inlineStr">
        <is>
          <t>3 16 18 24 40 44</t>
        </is>
      </c>
    </row>
    <row r="1181">
      <c r="A1181" s="64" t="n">
        <v>1180</v>
      </c>
      <c r="B1181" t="n">
        <v>0</v>
      </c>
      <c r="C1181" t="n">
        <v>0</v>
      </c>
      <c r="D1181" t="n">
        <v>0</v>
      </c>
      <c r="E1181" t="n">
        <v>0</v>
      </c>
      <c r="F1181" t="n">
        <v>0</v>
      </c>
      <c r="G1181" t="n">
        <v>1</v>
      </c>
      <c r="H1181" t="n">
        <v>0</v>
      </c>
      <c r="I1181" t="n">
        <v>0</v>
      </c>
      <c r="J1181" t="n">
        <v>0</v>
      </c>
      <c r="K1181" t="n">
        <v>0</v>
      </c>
      <c r="L1181" t="n">
        <v>0</v>
      </c>
      <c r="M1181" t="n">
        <v>1</v>
      </c>
      <c r="N1181" t="n">
        <v>0</v>
      </c>
      <c r="O1181" t="n">
        <v>0</v>
      </c>
      <c r="P1181" t="n">
        <v>0</v>
      </c>
      <c r="Q1181" t="n">
        <v>0</v>
      </c>
      <c r="R1181" t="n">
        <v>0</v>
      </c>
      <c r="S1181" t="n">
        <v>1</v>
      </c>
      <c r="T1181" t="n">
        <v>0</v>
      </c>
      <c r="U1181" t="n">
        <v>0</v>
      </c>
      <c r="V1181" t="n">
        <v>0</v>
      </c>
      <c r="W1181" t="n">
        <v>0</v>
      </c>
      <c r="X1181" t="n">
        <v>0</v>
      </c>
      <c r="Y1181" t="n">
        <v>0</v>
      </c>
      <c r="Z1181" t="n">
        <v>0</v>
      </c>
      <c r="AA1181" t="n">
        <v>0</v>
      </c>
      <c r="AB1181" t="n">
        <v>0</v>
      </c>
      <c r="AC1181" t="n">
        <v>0</v>
      </c>
      <c r="AD1181" t="n">
        <v>0</v>
      </c>
      <c r="AE1181" t="n">
        <v>0</v>
      </c>
      <c r="AF1181" t="n">
        <v>0</v>
      </c>
      <c r="AG1181" t="n">
        <v>0</v>
      </c>
      <c r="AH1181" t="n">
        <v>0</v>
      </c>
      <c r="AI1181" t="n">
        <v>0</v>
      </c>
      <c r="AJ1181" t="n">
        <v>0</v>
      </c>
      <c r="AK1181" t="n">
        <v>0</v>
      </c>
      <c r="AL1181" t="n">
        <v>1</v>
      </c>
      <c r="AM1181" t="n">
        <v>0</v>
      </c>
      <c r="AN1181" t="n">
        <v>0</v>
      </c>
      <c r="AO1181" t="n">
        <v>1</v>
      </c>
      <c r="AP1181" t="n">
        <v>1</v>
      </c>
      <c r="AQ1181" t="n">
        <v>0</v>
      </c>
      <c r="AR1181" t="n">
        <v>0</v>
      </c>
      <c r="AS1181" t="n">
        <v>0</v>
      </c>
      <c r="AT1181" t="n">
        <v>0</v>
      </c>
      <c r="AU1181" s="63" t="n">
        <v>3</v>
      </c>
      <c r="AV1181" s="64">
        <f>IFERROR(INDEX($B1181:$AT1181,1,'번호선택_참고표'!$C$55),0)+IFERROR(INDEX($B1181:$AT1181,1,'번호선택_참고표'!$D$55),0)+IFERROR(INDEX($B1181:$AT1181,1,'번호선택_참고표'!$E$55),0)+IFERROR(INDEX($B1181:$AT1181,1,'번호선택_참고표'!$F$55),0)+IFERROR(INDEX($B1181:$AT1181,1,'번호선택_참고표'!$G$55),0)+IFERROR(INDEX($B1181:$AT1181,1,'번호선택_참고표'!$H$55),0)</f>
        <v/>
      </c>
      <c r="AW1181" s="64">
        <f>IF(OR('번호선택_참고표'!$C$55=$AU1181,'번호선택_참고표'!$D$55=$AU1181,'번호선택_참고표'!$E$55=$AU1181,'번호선택_참고표'!$F$55=$AU1181,'번호선택_참고표'!$G$55=$AU1181,'번호선택_참고표'!$H$55=$AU1181),1,0)</f>
        <v/>
      </c>
      <c r="AX1181" s="64">
        <f>IF(AV1181=6,6,IF(AND(AV1181=5,AW1181=1),5,IF(AND(AV1181=5,AW1181=0),4,IF(AV1181=4,3,IF(AV1181=3,2,0)))))</f>
        <v/>
      </c>
      <c r="AY1181" s="64">
        <f>IF(AV1181=6,"1등",IF(AND(AV1181=5,AW1181=1),"2등",IF(AND(AV1181=5,AW1181=0),"3등",IF(AV1181=4,"4등",IF(AV1181=3,"5등","-")))))</f>
        <v/>
      </c>
      <c r="AZ1181" s="64">
        <f>AV1181*10000+AW1181*1000+ROW()</f>
        <v/>
      </c>
      <c r="BB1181" s="63" t="inlineStr">
        <is>
          <t>6 12 18 37 40 41</t>
        </is>
      </c>
    </row>
    <row r="1182">
      <c r="A1182" s="64" t="n">
        <v>1181</v>
      </c>
      <c r="B1182" t="n">
        <v>0</v>
      </c>
      <c r="C1182" t="n">
        <v>0</v>
      </c>
      <c r="D1182" t="n">
        <v>0</v>
      </c>
      <c r="E1182" t="n">
        <v>0</v>
      </c>
      <c r="F1182" t="n">
        <v>0</v>
      </c>
      <c r="G1182" t="n">
        <v>0</v>
      </c>
      <c r="H1182" t="n">
        <v>0</v>
      </c>
      <c r="I1182" t="n">
        <v>1</v>
      </c>
      <c r="J1182" t="n">
        <v>0</v>
      </c>
      <c r="K1182" t="n">
        <v>1</v>
      </c>
      <c r="L1182" t="n">
        <v>0</v>
      </c>
      <c r="M1182" t="n">
        <v>0</v>
      </c>
      <c r="N1182" t="n">
        <v>0</v>
      </c>
      <c r="O1182" t="n">
        <v>1</v>
      </c>
      <c r="P1182" t="n">
        <v>0</v>
      </c>
      <c r="Q1182" t="n">
        <v>0</v>
      </c>
      <c r="R1182" t="n">
        <v>0</v>
      </c>
      <c r="S1182" t="n">
        <v>0</v>
      </c>
      <c r="T1182" t="n">
        <v>0</v>
      </c>
      <c r="U1182" t="n">
        <v>1</v>
      </c>
      <c r="V1182" t="n">
        <v>0</v>
      </c>
      <c r="W1182" t="n">
        <v>0</v>
      </c>
      <c r="X1182" t="n">
        <v>0</v>
      </c>
      <c r="Y1182" t="n">
        <v>0</v>
      </c>
      <c r="Z1182" t="n">
        <v>0</v>
      </c>
      <c r="AA1182" t="n">
        <v>0</v>
      </c>
      <c r="AB1182" t="n">
        <v>0</v>
      </c>
      <c r="AC1182" t="n">
        <v>0</v>
      </c>
      <c r="AD1182" t="n">
        <v>0</v>
      </c>
      <c r="AE1182" t="n">
        <v>0</v>
      </c>
      <c r="AF1182" t="n">
        <v>0</v>
      </c>
      <c r="AG1182" t="n">
        <v>0</v>
      </c>
      <c r="AH1182" t="n">
        <v>1</v>
      </c>
      <c r="AI1182" t="n">
        <v>0</v>
      </c>
      <c r="AJ1182" t="n">
        <v>0</v>
      </c>
      <c r="AK1182" t="n">
        <v>0</v>
      </c>
      <c r="AL1182" t="n">
        <v>0</v>
      </c>
      <c r="AM1182" t="n">
        <v>0</v>
      </c>
      <c r="AN1182" t="n">
        <v>0</v>
      </c>
      <c r="AO1182" t="n">
        <v>0</v>
      </c>
      <c r="AP1182" t="n">
        <v>1</v>
      </c>
      <c r="AQ1182" t="n">
        <v>0</v>
      </c>
      <c r="AR1182" t="n">
        <v>0</v>
      </c>
      <c r="AS1182" t="n">
        <v>0</v>
      </c>
      <c r="AT1182" t="n">
        <v>0</v>
      </c>
      <c r="AU1182" s="63" t="n">
        <v>28</v>
      </c>
      <c r="AV1182" s="64">
        <f>IFERROR(INDEX($B1182:$AT1182,1,'번호선택_참고표'!$C$55),0)+IFERROR(INDEX($B1182:$AT1182,1,'번호선택_참고표'!$D$55),0)+IFERROR(INDEX($B1182:$AT1182,1,'번호선택_참고표'!$E$55),0)+IFERROR(INDEX($B1182:$AT1182,1,'번호선택_참고표'!$F$55),0)+IFERROR(INDEX($B1182:$AT1182,1,'번호선택_참고표'!$G$55),0)+IFERROR(INDEX($B1182:$AT1182,1,'번호선택_참고표'!$H$55),0)</f>
        <v/>
      </c>
      <c r="AW1182" s="64">
        <f>IF(OR('번호선택_참고표'!$C$55=$AU1182,'번호선택_참고표'!$D$55=$AU1182,'번호선택_참고표'!$E$55=$AU1182,'번호선택_참고표'!$F$55=$AU1182,'번호선택_참고표'!$G$55=$AU1182,'번호선택_참고표'!$H$55=$AU1182),1,0)</f>
        <v/>
      </c>
      <c r="AX1182" s="64">
        <f>IF(AV1182=6,6,IF(AND(AV1182=5,AW1182=1),5,IF(AND(AV1182=5,AW1182=0),4,IF(AV1182=4,3,IF(AV1182=3,2,0)))))</f>
        <v/>
      </c>
      <c r="AY1182" s="64">
        <f>IF(AV1182=6,"1등",IF(AND(AV1182=5,AW1182=1),"2등",IF(AND(AV1182=5,AW1182=0),"3등",IF(AV1182=4,"4등",IF(AV1182=3,"5등","-")))))</f>
        <v/>
      </c>
      <c r="AZ1182" s="64">
        <f>AV1182*10000+AW1182*1000+ROW()</f>
        <v/>
      </c>
      <c r="BB1182" s="63" t="inlineStr">
        <is>
          <t>8 10 14 20 33 41</t>
        </is>
      </c>
    </row>
    <row r="1183">
      <c r="A1183" s="64" t="n">
        <v>1182</v>
      </c>
      <c r="B1183" t="n">
        <v>1</v>
      </c>
      <c r="C1183" t="n">
        <v>0</v>
      </c>
      <c r="D1183" t="n">
        <v>0</v>
      </c>
      <c r="E1183" t="n">
        <v>0</v>
      </c>
      <c r="F1183" t="n">
        <v>0</v>
      </c>
      <c r="G1183" t="n">
        <v>0</v>
      </c>
      <c r="H1183" t="n">
        <v>0</v>
      </c>
      <c r="I1183" t="n">
        <v>0</v>
      </c>
      <c r="J1183" t="n">
        <v>0</v>
      </c>
      <c r="K1183" t="n">
        <v>0</v>
      </c>
      <c r="L1183" t="n">
        <v>0</v>
      </c>
      <c r="M1183" t="n">
        <v>0</v>
      </c>
      <c r="N1183" t="n">
        <v>1</v>
      </c>
      <c r="O1183" t="n">
        <v>0</v>
      </c>
      <c r="P1183" t="n">
        <v>0</v>
      </c>
      <c r="Q1183" t="n">
        <v>0</v>
      </c>
      <c r="R1183" t="n">
        <v>0</v>
      </c>
      <c r="S1183" t="n">
        <v>0</v>
      </c>
      <c r="T1183" t="n">
        <v>0</v>
      </c>
      <c r="U1183" t="n">
        <v>0</v>
      </c>
      <c r="V1183" t="n">
        <v>1</v>
      </c>
      <c r="W1183" t="n">
        <v>0</v>
      </c>
      <c r="X1183" t="n">
        <v>0</v>
      </c>
      <c r="Y1183" t="n">
        <v>0</v>
      </c>
      <c r="Z1183" t="n">
        <v>1</v>
      </c>
      <c r="AA1183" t="n">
        <v>0</v>
      </c>
      <c r="AB1183" t="n">
        <v>0</v>
      </c>
      <c r="AC1183" t="n">
        <v>1</v>
      </c>
      <c r="AD1183" t="n">
        <v>0</v>
      </c>
      <c r="AE1183" t="n">
        <v>0</v>
      </c>
      <c r="AF1183" t="n">
        <v>1</v>
      </c>
      <c r="AG1183" t="n">
        <v>0</v>
      </c>
      <c r="AH1183" t="n">
        <v>0</v>
      </c>
      <c r="AI1183" t="n">
        <v>0</v>
      </c>
      <c r="AJ1183" t="n">
        <v>0</v>
      </c>
      <c r="AK1183" t="n">
        <v>0</v>
      </c>
      <c r="AL1183" t="n">
        <v>0</v>
      </c>
      <c r="AM1183" t="n">
        <v>0</v>
      </c>
      <c r="AN1183" t="n">
        <v>0</v>
      </c>
      <c r="AO1183" t="n">
        <v>0</v>
      </c>
      <c r="AP1183" t="n">
        <v>0</v>
      </c>
      <c r="AQ1183" t="n">
        <v>0</v>
      </c>
      <c r="AR1183" t="n">
        <v>0</v>
      </c>
      <c r="AS1183" t="n">
        <v>0</v>
      </c>
      <c r="AT1183" t="n">
        <v>0</v>
      </c>
      <c r="AU1183" s="63" t="n">
        <v>22</v>
      </c>
      <c r="AV1183" s="64">
        <f>IFERROR(INDEX($B1183:$AT1183,1,'번호선택_참고표'!$C$55),0)+IFERROR(INDEX($B1183:$AT1183,1,'번호선택_참고표'!$D$55),0)+IFERROR(INDEX($B1183:$AT1183,1,'번호선택_참고표'!$E$55),0)+IFERROR(INDEX($B1183:$AT1183,1,'번호선택_참고표'!$F$55),0)+IFERROR(INDEX($B1183:$AT1183,1,'번호선택_참고표'!$G$55),0)+IFERROR(INDEX($B1183:$AT1183,1,'번호선택_참고표'!$H$55),0)</f>
        <v/>
      </c>
      <c r="AW1183" s="64">
        <f>IF(OR('번호선택_참고표'!$C$55=$AU1183,'번호선택_참고표'!$D$55=$AU1183,'번호선택_참고표'!$E$55=$AU1183,'번호선택_참고표'!$F$55=$AU1183,'번호선택_참고표'!$G$55=$AU1183,'번호선택_참고표'!$H$55=$AU1183),1,0)</f>
        <v/>
      </c>
      <c r="AX1183" s="64">
        <f>IF(AV1183=6,6,IF(AND(AV1183=5,AW1183=1),5,IF(AND(AV1183=5,AW1183=0),4,IF(AV1183=4,3,IF(AV1183=3,2,0)))))</f>
        <v/>
      </c>
      <c r="AY1183" s="64">
        <f>IF(AV1183=6,"1등",IF(AND(AV1183=5,AW1183=1),"2등",IF(AND(AV1183=5,AW1183=0),"3등",IF(AV1183=4,"4등",IF(AV1183=3,"5등","-")))))</f>
        <v/>
      </c>
      <c r="AZ1183" s="64">
        <f>AV1183*10000+AW1183*1000+ROW()</f>
        <v/>
      </c>
      <c r="BB1183" s="63" t="inlineStr">
        <is>
          <t>1 13 21 25 28 31</t>
        </is>
      </c>
    </row>
    <row r="1184">
      <c r="A1184" s="64" t="n">
        <v>1183</v>
      </c>
      <c r="B1184" t="n">
        <v>0</v>
      </c>
      <c r="C1184" t="n">
        <v>0</v>
      </c>
      <c r="D1184" t="n">
        <v>0</v>
      </c>
      <c r="E1184" t="n">
        <v>1</v>
      </c>
      <c r="F1184" t="n">
        <v>0</v>
      </c>
      <c r="G1184" t="n">
        <v>0</v>
      </c>
      <c r="H1184" t="n">
        <v>0</v>
      </c>
      <c r="I1184" t="n">
        <v>0</v>
      </c>
      <c r="J1184" t="n">
        <v>0</v>
      </c>
      <c r="K1184" t="n">
        <v>0</v>
      </c>
      <c r="L1184" t="n">
        <v>0</v>
      </c>
      <c r="M1184" t="n">
        <v>0</v>
      </c>
      <c r="N1184" t="n">
        <v>0</v>
      </c>
      <c r="O1184" t="n">
        <v>0</v>
      </c>
      <c r="P1184" t="n">
        <v>1</v>
      </c>
      <c r="Q1184" t="n">
        <v>0</v>
      </c>
      <c r="R1184" t="n">
        <v>1</v>
      </c>
      <c r="S1184" t="n">
        <v>0</v>
      </c>
      <c r="T1184" t="n">
        <v>0</v>
      </c>
      <c r="U1184" t="n">
        <v>0</v>
      </c>
      <c r="V1184" t="n">
        <v>0</v>
      </c>
      <c r="W1184" t="n">
        <v>0</v>
      </c>
      <c r="X1184" t="n">
        <v>1</v>
      </c>
      <c r="Y1184" t="n">
        <v>0</v>
      </c>
      <c r="Z1184" t="n">
        <v>0</v>
      </c>
      <c r="AA1184" t="n">
        <v>0</v>
      </c>
      <c r="AB1184" t="n">
        <v>1</v>
      </c>
      <c r="AC1184" t="n">
        <v>0</v>
      </c>
      <c r="AD1184" t="n">
        <v>0</v>
      </c>
      <c r="AE1184" t="n">
        <v>0</v>
      </c>
      <c r="AF1184" t="n">
        <v>0</v>
      </c>
      <c r="AG1184" t="n">
        <v>0</v>
      </c>
      <c r="AH1184" t="n">
        <v>0</v>
      </c>
      <c r="AI1184" t="n">
        <v>0</v>
      </c>
      <c r="AJ1184" t="n">
        <v>0</v>
      </c>
      <c r="AK1184" t="n">
        <v>1</v>
      </c>
      <c r="AL1184" t="n">
        <v>0</v>
      </c>
      <c r="AM1184" t="n">
        <v>0</v>
      </c>
      <c r="AN1184" t="n">
        <v>0</v>
      </c>
      <c r="AO1184" t="n">
        <v>0</v>
      </c>
      <c r="AP1184" t="n">
        <v>0</v>
      </c>
      <c r="AQ1184" t="n">
        <v>0</v>
      </c>
      <c r="AR1184" t="n">
        <v>0</v>
      </c>
      <c r="AS1184" t="n">
        <v>0</v>
      </c>
      <c r="AT1184" t="n">
        <v>0</v>
      </c>
      <c r="AU1184" s="63" t="n">
        <v>31</v>
      </c>
      <c r="AV1184" s="64">
        <f>IFERROR(INDEX($B1184:$AT1184,1,'번호선택_참고표'!$C$55),0)+IFERROR(INDEX($B1184:$AT1184,1,'번호선택_참고표'!$D$55),0)+IFERROR(INDEX($B1184:$AT1184,1,'번호선택_참고표'!$E$55),0)+IFERROR(INDEX($B1184:$AT1184,1,'번호선택_참고표'!$F$55),0)+IFERROR(INDEX($B1184:$AT1184,1,'번호선택_참고표'!$G$55),0)+IFERROR(INDEX($B1184:$AT1184,1,'번호선택_참고표'!$H$55),0)</f>
        <v/>
      </c>
      <c r="AW1184" s="64">
        <f>IF(OR('번호선택_참고표'!$C$55=$AU1184,'번호선택_참고표'!$D$55=$AU1184,'번호선택_참고표'!$E$55=$AU1184,'번호선택_참고표'!$F$55=$AU1184,'번호선택_참고표'!$G$55=$AU1184,'번호선택_참고표'!$H$55=$AU1184),1,0)</f>
        <v/>
      </c>
      <c r="AX1184" s="64">
        <f>IF(AV1184=6,6,IF(AND(AV1184=5,AW1184=1),5,IF(AND(AV1184=5,AW1184=0),4,IF(AV1184=4,3,IF(AV1184=3,2,0)))))</f>
        <v/>
      </c>
      <c r="AY1184" s="64">
        <f>IF(AV1184=6,"1등",IF(AND(AV1184=5,AW1184=1),"2등",IF(AND(AV1184=5,AW1184=0),"3등",IF(AV1184=4,"4등",IF(AV1184=3,"5등","-")))))</f>
        <v/>
      </c>
      <c r="AZ1184" s="64">
        <f>AV1184*10000+AW1184*1000+ROW()</f>
        <v/>
      </c>
      <c r="BB1184" s="63" t="inlineStr">
        <is>
          <t>4 15 17 23 27 36</t>
        </is>
      </c>
    </row>
    <row r="1185">
      <c r="A1185" s="64" t="n">
        <v>1184</v>
      </c>
      <c r="B1185" t="n">
        <v>0</v>
      </c>
      <c r="C1185" t="n">
        <v>0</v>
      </c>
      <c r="D1185" t="n">
        <v>0</v>
      </c>
      <c r="E1185" t="n">
        <v>0</v>
      </c>
      <c r="F1185" t="n">
        <v>0</v>
      </c>
      <c r="G1185" t="n">
        <v>0</v>
      </c>
      <c r="H1185" t="n">
        <v>0</v>
      </c>
      <c r="I1185" t="n">
        <v>0</v>
      </c>
      <c r="J1185" t="n">
        <v>0</v>
      </c>
      <c r="K1185" t="n">
        <v>0</v>
      </c>
      <c r="L1185" t="n">
        <v>0</v>
      </c>
      <c r="M1185" t="n">
        <v>0</v>
      </c>
      <c r="N1185" t="n">
        <v>0</v>
      </c>
      <c r="O1185" t="n">
        <v>1</v>
      </c>
      <c r="P1185" t="n">
        <v>0</v>
      </c>
      <c r="Q1185" t="n">
        <v>1</v>
      </c>
      <c r="R1185" t="n">
        <v>0</v>
      </c>
      <c r="S1185" t="n">
        <v>0</v>
      </c>
      <c r="T1185" t="n">
        <v>0</v>
      </c>
      <c r="U1185" t="n">
        <v>0</v>
      </c>
      <c r="V1185" t="n">
        <v>0</v>
      </c>
      <c r="W1185" t="n">
        <v>0</v>
      </c>
      <c r="X1185" t="n">
        <v>1</v>
      </c>
      <c r="Y1185" t="n">
        <v>0</v>
      </c>
      <c r="Z1185" t="n">
        <v>1</v>
      </c>
      <c r="AA1185" t="n">
        <v>0</v>
      </c>
      <c r="AB1185" t="n">
        <v>0</v>
      </c>
      <c r="AC1185" t="n">
        <v>0</v>
      </c>
      <c r="AD1185" t="n">
        <v>0</v>
      </c>
      <c r="AE1185" t="n">
        <v>0</v>
      </c>
      <c r="AF1185" t="n">
        <v>1</v>
      </c>
      <c r="AG1185" t="n">
        <v>0</v>
      </c>
      <c r="AH1185" t="n">
        <v>0</v>
      </c>
      <c r="AI1185" t="n">
        <v>0</v>
      </c>
      <c r="AJ1185" t="n">
        <v>0</v>
      </c>
      <c r="AK1185" t="n">
        <v>0</v>
      </c>
      <c r="AL1185" t="n">
        <v>1</v>
      </c>
      <c r="AM1185" t="n">
        <v>0</v>
      </c>
      <c r="AN1185" t="n">
        <v>0</v>
      </c>
      <c r="AO1185" t="n">
        <v>0</v>
      </c>
      <c r="AP1185" t="n">
        <v>0</v>
      </c>
      <c r="AQ1185" t="n">
        <v>0</v>
      </c>
      <c r="AR1185" t="n">
        <v>0</v>
      </c>
      <c r="AS1185" t="n">
        <v>0</v>
      </c>
      <c r="AT1185" t="n">
        <v>0</v>
      </c>
      <c r="AU1185" s="63" t="n">
        <v>42</v>
      </c>
      <c r="AV1185" s="64">
        <f>IFERROR(INDEX($B1185:$AT1185,1,'번호선택_참고표'!$C$55),0)+IFERROR(INDEX($B1185:$AT1185,1,'번호선택_참고표'!$D$55),0)+IFERROR(INDEX($B1185:$AT1185,1,'번호선택_참고표'!$E$55),0)+IFERROR(INDEX($B1185:$AT1185,1,'번호선택_참고표'!$F$55),0)+IFERROR(INDEX($B1185:$AT1185,1,'번호선택_참고표'!$G$55),0)+IFERROR(INDEX($B1185:$AT1185,1,'번호선택_참고표'!$H$55),0)</f>
        <v/>
      </c>
      <c r="AW1185" s="64">
        <f>IF(OR('번호선택_참고표'!$C$55=$AU1185,'번호선택_참고표'!$D$55=$AU1185,'번호선택_참고표'!$E$55=$AU1185,'번호선택_참고표'!$F$55=$AU1185,'번호선택_참고표'!$G$55=$AU1185,'번호선택_참고표'!$H$55=$AU1185),1,0)</f>
        <v/>
      </c>
      <c r="AX1185" s="64">
        <f>IF(AV1185=6,6,IF(AND(AV1185=5,AW1185=1),5,IF(AND(AV1185=5,AW1185=0),4,IF(AV1185=4,3,IF(AV1185=3,2,0)))))</f>
        <v/>
      </c>
      <c r="AY1185" s="64">
        <f>IF(AV1185=6,"1등",IF(AND(AV1185=5,AW1185=1),"2등",IF(AND(AV1185=5,AW1185=0),"3등",IF(AV1185=4,"4등",IF(AV1185=3,"5등","-")))))</f>
        <v/>
      </c>
      <c r="AZ1185" s="64">
        <f>AV1185*10000+AW1185*1000+ROW()</f>
        <v/>
      </c>
      <c r="BB1185" s="63" t="inlineStr">
        <is>
          <t>14 16 23 25 31 37</t>
        </is>
      </c>
    </row>
    <row r="1186">
      <c r="A1186" s="64" t="n">
        <v>1185</v>
      </c>
      <c r="B1186" t="n">
        <v>0</v>
      </c>
      <c r="C1186" t="n">
        <v>0</v>
      </c>
      <c r="D1186" t="n">
        <v>0</v>
      </c>
      <c r="E1186" t="n">
        <v>0</v>
      </c>
      <c r="F1186" t="n">
        <v>0</v>
      </c>
      <c r="G1186" t="n">
        <v>1</v>
      </c>
      <c r="H1186" t="n">
        <v>0</v>
      </c>
      <c r="I1186" t="n">
        <v>0</v>
      </c>
      <c r="J1186" t="n">
        <v>0</v>
      </c>
      <c r="K1186" t="n">
        <v>0</v>
      </c>
      <c r="L1186" t="n">
        <v>0</v>
      </c>
      <c r="M1186" t="n">
        <v>0</v>
      </c>
      <c r="N1186" t="n">
        <v>0</v>
      </c>
      <c r="O1186" t="n">
        <v>0</v>
      </c>
      <c r="P1186" t="n">
        <v>0</v>
      </c>
      <c r="Q1186" t="n">
        <v>0</v>
      </c>
      <c r="R1186" t="n">
        <v>1</v>
      </c>
      <c r="S1186" t="n">
        <v>0</v>
      </c>
      <c r="T1186" t="n">
        <v>0</v>
      </c>
      <c r="U1186" t="n">
        <v>0</v>
      </c>
      <c r="V1186" t="n">
        <v>0</v>
      </c>
      <c r="W1186" t="n">
        <v>1</v>
      </c>
      <c r="X1186" t="n">
        <v>0</v>
      </c>
      <c r="Y1186" t="n">
        <v>0</v>
      </c>
      <c r="Z1186" t="n">
        <v>0</v>
      </c>
      <c r="AA1186" t="n">
        <v>0</v>
      </c>
      <c r="AB1186" t="n">
        <v>0</v>
      </c>
      <c r="AC1186" t="n">
        <v>1</v>
      </c>
      <c r="AD1186" t="n">
        <v>1</v>
      </c>
      <c r="AE1186" t="n">
        <v>0</v>
      </c>
      <c r="AF1186" t="n">
        <v>0</v>
      </c>
      <c r="AG1186" t="n">
        <v>1</v>
      </c>
      <c r="AH1186" t="n">
        <v>0</v>
      </c>
      <c r="AI1186" t="n">
        <v>0</v>
      </c>
      <c r="AJ1186" t="n">
        <v>0</v>
      </c>
      <c r="AK1186" t="n">
        <v>0</v>
      </c>
      <c r="AL1186" t="n">
        <v>0</v>
      </c>
      <c r="AM1186" t="n">
        <v>0</v>
      </c>
      <c r="AN1186" t="n">
        <v>0</v>
      </c>
      <c r="AO1186" t="n">
        <v>0</v>
      </c>
      <c r="AP1186" t="n">
        <v>0</v>
      </c>
      <c r="AQ1186" t="n">
        <v>0</v>
      </c>
      <c r="AR1186" t="n">
        <v>0</v>
      </c>
      <c r="AS1186" t="n">
        <v>0</v>
      </c>
      <c r="AT1186" t="n">
        <v>0</v>
      </c>
      <c r="AU1186" s="63" t="n">
        <v>38</v>
      </c>
      <c r="AV1186" s="64">
        <f>IFERROR(INDEX($B1186:$AT1186,1,'번호선택_참고표'!$C$55),0)+IFERROR(INDEX($B1186:$AT1186,1,'번호선택_참고표'!$D$55),0)+IFERROR(INDEX($B1186:$AT1186,1,'번호선택_참고표'!$E$55),0)+IFERROR(INDEX($B1186:$AT1186,1,'번호선택_참고표'!$F$55),0)+IFERROR(INDEX($B1186:$AT1186,1,'번호선택_참고표'!$G$55),0)+IFERROR(INDEX($B1186:$AT1186,1,'번호선택_참고표'!$H$55),0)</f>
        <v/>
      </c>
      <c r="AW1186" s="64">
        <f>IF(OR('번호선택_참고표'!$C$55=$AU1186,'번호선택_참고표'!$D$55=$AU1186,'번호선택_참고표'!$E$55=$AU1186,'번호선택_참고표'!$F$55=$AU1186,'번호선택_참고표'!$G$55=$AU1186,'번호선택_참고표'!$H$55=$AU1186),1,0)</f>
        <v/>
      </c>
      <c r="AX1186" s="64">
        <f>IF(AV1186=6,6,IF(AND(AV1186=5,AW1186=1),5,IF(AND(AV1186=5,AW1186=0),4,IF(AV1186=4,3,IF(AV1186=3,2,0)))))</f>
        <v/>
      </c>
      <c r="AY1186" s="64">
        <f>IF(AV1186=6,"1등",IF(AND(AV1186=5,AW1186=1),"2등",IF(AND(AV1186=5,AW1186=0),"3등",IF(AV1186=4,"4등",IF(AV1186=3,"5등","-")))))</f>
        <v/>
      </c>
      <c r="AZ1186" s="64">
        <f>AV1186*10000+AW1186*1000+ROW()</f>
        <v/>
      </c>
      <c r="BB1186" s="63" t="inlineStr">
        <is>
          <t>6 17 22 28 29 32</t>
        </is>
      </c>
    </row>
    <row r="1187">
      <c r="A1187" s="64" t="n">
        <v>1186</v>
      </c>
      <c r="B1187" t="n">
        <v>0</v>
      </c>
      <c r="C1187" t="n">
        <v>1</v>
      </c>
      <c r="D1187" t="n">
        <v>0</v>
      </c>
      <c r="E1187" t="n">
        <v>0</v>
      </c>
      <c r="F1187" t="n">
        <v>0</v>
      </c>
      <c r="G1187" t="n">
        <v>0</v>
      </c>
      <c r="H1187" t="n">
        <v>0</v>
      </c>
      <c r="I1187" t="n">
        <v>1</v>
      </c>
      <c r="J1187" t="n">
        <v>0</v>
      </c>
      <c r="K1187" t="n">
        <v>0</v>
      </c>
      <c r="L1187" t="n">
        <v>0</v>
      </c>
      <c r="M1187" t="n">
        <v>0</v>
      </c>
      <c r="N1187" t="n">
        <v>1</v>
      </c>
      <c r="O1187" t="n">
        <v>0</v>
      </c>
      <c r="P1187" t="n">
        <v>0</v>
      </c>
      <c r="Q1187" t="n">
        <v>1</v>
      </c>
      <c r="R1187" t="n">
        <v>0</v>
      </c>
      <c r="S1187" t="n">
        <v>0</v>
      </c>
      <c r="T1187" t="n">
        <v>0</v>
      </c>
      <c r="U1187" t="n">
        <v>0</v>
      </c>
      <c r="V1187" t="n">
        <v>0</v>
      </c>
      <c r="W1187" t="n">
        <v>0</v>
      </c>
      <c r="X1187" t="n">
        <v>1</v>
      </c>
      <c r="Y1187" t="n">
        <v>0</v>
      </c>
      <c r="Z1187" t="n">
        <v>0</v>
      </c>
      <c r="AA1187" t="n">
        <v>0</v>
      </c>
      <c r="AB1187" t="n">
        <v>0</v>
      </c>
      <c r="AC1187" t="n">
        <v>1</v>
      </c>
      <c r="AD1187" t="n">
        <v>0</v>
      </c>
      <c r="AE1187" t="n">
        <v>0</v>
      </c>
      <c r="AF1187" t="n">
        <v>0</v>
      </c>
      <c r="AG1187" t="n">
        <v>0</v>
      </c>
      <c r="AH1187" t="n">
        <v>0</v>
      </c>
      <c r="AI1187" t="n">
        <v>0</v>
      </c>
      <c r="AJ1187" t="n">
        <v>0</v>
      </c>
      <c r="AK1187" t="n">
        <v>0</v>
      </c>
      <c r="AL1187" t="n">
        <v>0</v>
      </c>
      <c r="AM1187" t="n">
        <v>0</v>
      </c>
      <c r="AN1187" t="n">
        <v>0</v>
      </c>
      <c r="AO1187" t="n">
        <v>0</v>
      </c>
      <c r="AP1187" t="n">
        <v>0</v>
      </c>
      <c r="AQ1187" t="n">
        <v>0</v>
      </c>
      <c r="AR1187" t="n">
        <v>0</v>
      </c>
      <c r="AS1187" t="n">
        <v>0</v>
      </c>
      <c r="AT1187" t="n">
        <v>0</v>
      </c>
      <c r="AU1187" s="63" t="n">
        <v>35</v>
      </c>
      <c r="AV1187" s="64">
        <f>IFERROR(INDEX($B1187:$AT1187,1,'번호선택_참고표'!$C$55),0)+IFERROR(INDEX($B1187:$AT1187,1,'번호선택_참고표'!$D$55),0)+IFERROR(INDEX($B1187:$AT1187,1,'번호선택_참고표'!$E$55),0)+IFERROR(INDEX($B1187:$AT1187,1,'번호선택_참고표'!$F$55),0)+IFERROR(INDEX($B1187:$AT1187,1,'번호선택_참고표'!$G$55),0)+IFERROR(INDEX($B1187:$AT1187,1,'번호선택_참고표'!$H$55),0)</f>
        <v/>
      </c>
      <c r="AW1187" s="64">
        <f>IF(OR('번호선택_참고표'!$C$55=$AU1187,'번호선택_참고표'!$D$55=$AU1187,'번호선택_참고표'!$E$55=$AU1187,'번호선택_참고표'!$F$55=$AU1187,'번호선택_참고표'!$G$55=$AU1187,'번호선택_참고표'!$H$55=$AU1187),1,0)</f>
        <v/>
      </c>
      <c r="AX1187" s="64">
        <f>IF(AV1187=6,6,IF(AND(AV1187=5,AW1187=1),5,IF(AND(AV1187=5,AW1187=0),4,IF(AV1187=4,3,IF(AV1187=3,2,0)))))</f>
        <v/>
      </c>
      <c r="AY1187" s="64">
        <f>IF(AV1187=6,"1등",IF(AND(AV1187=5,AW1187=1),"2등",IF(AND(AV1187=5,AW1187=0),"3등",IF(AV1187=4,"4등",IF(AV1187=3,"5등","-")))))</f>
        <v/>
      </c>
      <c r="AZ1187" s="64">
        <f>AV1187*10000+AW1187*1000+ROW()</f>
        <v/>
      </c>
      <c r="BB1187" s="63" t="inlineStr">
        <is>
          <t>2 8 13 16 23 28</t>
        </is>
      </c>
    </row>
    <row r="1188">
      <c r="A1188" s="64" t="n">
        <v>1187</v>
      </c>
      <c r="B1188" t="n">
        <v>0</v>
      </c>
      <c r="C1188" t="n">
        <v>0</v>
      </c>
      <c r="D1188" t="n">
        <v>0</v>
      </c>
      <c r="E1188" t="n">
        <v>0</v>
      </c>
      <c r="F1188" t="n">
        <v>1</v>
      </c>
      <c r="G1188" t="n">
        <v>0</v>
      </c>
      <c r="H1188" t="n">
        <v>0</v>
      </c>
      <c r="I1188" t="n">
        <v>0</v>
      </c>
      <c r="J1188" t="n">
        <v>0</v>
      </c>
      <c r="K1188" t="n">
        <v>0</v>
      </c>
      <c r="L1188" t="n">
        <v>0</v>
      </c>
      <c r="M1188" t="n">
        <v>0</v>
      </c>
      <c r="N1188" t="n">
        <v>1</v>
      </c>
      <c r="O1188" t="n">
        <v>0</v>
      </c>
      <c r="P1188" t="n">
        <v>0</v>
      </c>
      <c r="Q1188" t="n">
        <v>0</v>
      </c>
      <c r="R1188" t="n">
        <v>0</v>
      </c>
      <c r="S1188" t="n">
        <v>0</v>
      </c>
      <c r="T1188" t="n">
        <v>0</v>
      </c>
      <c r="U1188" t="n">
        <v>0</v>
      </c>
      <c r="V1188" t="n">
        <v>0</v>
      </c>
      <c r="W1188" t="n">
        <v>0</v>
      </c>
      <c r="X1188" t="n">
        <v>0</v>
      </c>
      <c r="Y1188" t="n">
        <v>0</v>
      </c>
      <c r="Z1188" t="n">
        <v>0</v>
      </c>
      <c r="AA1188" t="n">
        <v>1</v>
      </c>
      <c r="AB1188" t="n">
        <v>0</v>
      </c>
      <c r="AC1188" t="n">
        <v>0</v>
      </c>
      <c r="AD1188" t="n">
        <v>1</v>
      </c>
      <c r="AE1188" t="n">
        <v>0</v>
      </c>
      <c r="AF1188" t="n">
        <v>0</v>
      </c>
      <c r="AG1188" t="n">
        <v>0</v>
      </c>
      <c r="AH1188" t="n">
        <v>0</v>
      </c>
      <c r="AI1188" t="n">
        <v>0</v>
      </c>
      <c r="AJ1188" t="n">
        <v>0</v>
      </c>
      <c r="AK1188" t="n">
        <v>0</v>
      </c>
      <c r="AL1188" t="n">
        <v>1</v>
      </c>
      <c r="AM1188" t="n">
        <v>0</v>
      </c>
      <c r="AN1188" t="n">
        <v>0</v>
      </c>
      <c r="AO1188" t="n">
        <v>1</v>
      </c>
      <c r="AP1188" t="n">
        <v>0</v>
      </c>
      <c r="AQ1188" t="n">
        <v>0</v>
      </c>
      <c r="AR1188" t="n">
        <v>0</v>
      </c>
      <c r="AS1188" t="n">
        <v>0</v>
      </c>
      <c r="AT1188" t="n">
        <v>0</v>
      </c>
      <c r="AU1188" s="63" t="n">
        <v>42</v>
      </c>
      <c r="AV1188" s="64">
        <f>IFERROR(INDEX($B1188:$AT1188,1,'번호선택_참고표'!$C$55),0)+IFERROR(INDEX($B1188:$AT1188,1,'번호선택_참고표'!$D$55),0)+IFERROR(INDEX($B1188:$AT1188,1,'번호선택_참고표'!$E$55),0)+IFERROR(INDEX($B1188:$AT1188,1,'번호선택_참고표'!$F$55),0)+IFERROR(INDEX($B1188:$AT1188,1,'번호선택_참고표'!$G$55),0)+IFERROR(INDEX($B1188:$AT1188,1,'번호선택_참고표'!$H$55),0)</f>
        <v/>
      </c>
      <c r="AW1188" s="64">
        <f>IF(OR('번호선택_참고표'!$C$55=$AU1188,'번호선택_참고표'!$D$55=$AU1188,'번호선택_참고표'!$E$55=$AU1188,'번호선택_참고표'!$F$55=$AU1188,'번호선택_참고표'!$G$55=$AU1188,'번호선택_참고표'!$H$55=$AU1188),1,0)</f>
        <v/>
      </c>
      <c r="AX1188" s="64">
        <f>IF(AV1188=6,6,IF(AND(AV1188=5,AW1188=1),5,IF(AND(AV1188=5,AW1188=0),4,IF(AV1188=4,3,IF(AV1188=3,2,0)))))</f>
        <v/>
      </c>
      <c r="AY1188" s="64">
        <f>IF(AV1188=6,"1등",IF(AND(AV1188=5,AW1188=1),"2등",IF(AND(AV1188=5,AW1188=0),"3등",IF(AV1188=4,"4등",IF(AV1188=3,"5등","-")))))</f>
        <v/>
      </c>
      <c r="AZ1188" s="64">
        <f>AV1188*10000+AW1188*1000+ROW()</f>
        <v/>
      </c>
      <c r="BB1188" s="63" t="inlineStr">
        <is>
          <t>5 13 26 29 37 40</t>
        </is>
      </c>
    </row>
    <row r="1189">
      <c r="A1189" s="64" t="n">
        <v>1188</v>
      </c>
      <c r="B1189" t="n">
        <v>0</v>
      </c>
      <c r="C1189" t="n">
        <v>0</v>
      </c>
      <c r="D1189" t="n">
        <v>1</v>
      </c>
      <c r="E1189" t="n">
        <v>1</v>
      </c>
      <c r="F1189" t="n">
        <v>0</v>
      </c>
      <c r="G1189" t="n">
        <v>0</v>
      </c>
      <c r="H1189" t="n">
        <v>0</v>
      </c>
      <c r="I1189" t="n">
        <v>0</v>
      </c>
      <c r="J1189" t="n">
        <v>0</v>
      </c>
      <c r="K1189" t="n">
        <v>0</v>
      </c>
      <c r="L1189" t="n">
        <v>0</v>
      </c>
      <c r="M1189" t="n">
        <v>1</v>
      </c>
      <c r="N1189" t="n">
        <v>0</v>
      </c>
      <c r="O1189" t="n">
        <v>0</v>
      </c>
      <c r="P1189" t="n">
        <v>0</v>
      </c>
      <c r="Q1189" t="n">
        <v>0</v>
      </c>
      <c r="R1189" t="n">
        <v>0</v>
      </c>
      <c r="S1189" t="n">
        <v>0</v>
      </c>
      <c r="T1189" t="n">
        <v>1</v>
      </c>
      <c r="U1189" t="n">
        <v>0</v>
      </c>
      <c r="V1189" t="n">
        <v>0</v>
      </c>
      <c r="W1189" t="n">
        <v>1</v>
      </c>
      <c r="X1189" t="n">
        <v>0</v>
      </c>
      <c r="Y1189" t="n">
        <v>0</v>
      </c>
      <c r="Z1189" t="n">
        <v>0</v>
      </c>
      <c r="AA1189" t="n">
        <v>0</v>
      </c>
      <c r="AB1189" t="n">
        <v>1</v>
      </c>
      <c r="AC1189" t="n">
        <v>0</v>
      </c>
      <c r="AD1189" t="n">
        <v>0</v>
      </c>
      <c r="AE1189" t="n">
        <v>0</v>
      </c>
      <c r="AF1189" t="n">
        <v>0</v>
      </c>
      <c r="AG1189" t="n">
        <v>0</v>
      </c>
      <c r="AH1189" t="n">
        <v>0</v>
      </c>
      <c r="AI1189" t="n">
        <v>0</v>
      </c>
      <c r="AJ1189" t="n">
        <v>0</v>
      </c>
      <c r="AK1189" t="n">
        <v>0</v>
      </c>
      <c r="AL1189" t="n">
        <v>0</v>
      </c>
      <c r="AM1189" t="n">
        <v>0</v>
      </c>
      <c r="AN1189" t="n">
        <v>0</v>
      </c>
      <c r="AO1189" t="n">
        <v>0</v>
      </c>
      <c r="AP1189" t="n">
        <v>0</v>
      </c>
      <c r="AQ1189" t="n">
        <v>0</v>
      </c>
      <c r="AR1189" t="n">
        <v>0</v>
      </c>
      <c r="AS1189" t="n">
        <v>0</v>
      </c>
      <c r="AT1189" t="n">
        <v>0</v>
      </c>
      <c r="AU1189" s="63" t="n">
        <v>9</v>
      </c>
      <c r="AV1189" s="64">
        <f>IFERROR(INDEX($B1189:$AT1189,1,'번호선택_참고표'!$C$55),0)+IFERROR(INDEX($B1189:$AT1189,1,'번호선택_참고표'!$D$55),0)+IFERROR(INDEX($B1189:$AT1189,1,'번호선택_참고표'!$E$55),0)+IFERROR(INDEX($B1189:$AT1189,1,'번호선택_참고표'!$F$55),0)+IFERROR(INDEX($B1189:$AT1189,1,'번호선택_참고표'!$G$55),0)+IFERROR(INDEX($B1189:$AT1189,1,'번호선택_참고표'!$H$55),0)</f>
        <v/>
      </c>
      <c r="AW1189" s="64">
        <f>IF(OR('번호선택_참고표'!$C$55=$AU1189,'번호선택_참고표'!$D$55=$AU1189,'번호선택_참고표'!$E$55=$AU1189,'번호선택_참고표'!$F$55=$AU1189,'번호선택_참고표'!$G$55=$AU1189,'번호선택_참고표'!$H$55=$AU1189),1,0)</f>
        <v/>
      </c>
      <c r="AX1189" s="64">
        <f>IF(AV1189=6,6,IF(AND(AV1189=5,AW1189=1),5,IF(AND(AV1189=5,AW1189=0),4,IF(AV1189=4,3,IF(AV1189=3,2,0)))))</f>
        <v/>
      </c>
      <c r="AY1189" s="64">
        <f>IF(AV1189=6,"1등",IF(AND(AV1189=5,AW1189=1),"2등",IF(AND(AV1189=5,AW1189=0),"3등",IF(AV1189=4,"4등",IF(AV1189=3,"5등","-")))))</f>
        <v/>
      </c>
      <c r="AZ1189" s="64">
        <f>AV1189*10000+AW1189*1000+ROW()</f>
        <v/>
      </c>
      <c r="BB1189" s="63" t="inlineStr">
        <is>
          <t>3 4 12 19 22 27</t>
        </is>
      </c>
    </row>
    <row r="1190">
      <c r="A1190" s="64" t="n">
        <v>1189</v>
      </c>
      <c r="B1190" t="n">
        <v>0</v>
      </c>
      <c r="C1190" t="n">
        <v>0</v>
      </c>
      <c r="D1190" t="n">
        <v>0</v>
      </c>
      <c r="E1190" t="n">
        <v>0</v>
      </c>
      <c r="F1190" t="n">
        <v>0</v>
      </c>
      <c r="G1190" t="n">
        <v>0</v>
      </c>
      <c r="H1190" t="n">
        <v>0</v>
      </c>
      <c r="I1190" t="n">
        <v>0</v>
      </c>
      <c r="J1190" t="n">
        <v>1</v>
      </c>
      <c r="K1190" t="n">
        <v>0</v>
      </c>
      <c r="L1190" t="n">
        <v>0</v>
      </c>
      <c r="M1190" t="n">
        <v>0</v>
      </c>
      <c r="N1190" t="n">
        <v>0</v>
      </c>
      <c r="O1190" t="n">
        <v>0</v>
      </c>
      <c r="P1190" t="n">
        <v>0</v>
      </c>
      <c r="Q1190" t="n">
        <v>0</v>
      </c>
      <c r="R1190" t="n">
        <v>0</v>
      </c>
      <c r="S1190" t="n">
        <v>0</v>
      </c>
      <c r="T1190" t="n">
        <v>1</v>
      </c>
      <c r="U1190" t="n">
        <v>0</v>
      </c>
      <c r="V1190" t="n">
        <v>0</v>
      </c>
      <c r="W1190" t="n">
        <v>0</v>
      </c>
      <c r="X1190" t="n">
        <v>0</v>
      </c>
      <c r="Y1190" t="n">
        <v>0</v>
      </c>
      <c r="Z1190" t="n">
        <v>0</v>
      </c>
      <c r="AA1190" t="n">
        <v>0</v>
      </c>
      <c r="AB1190" t="n">
        <v>0</v>
      </c>
      <c r="AC1190" t="n">
        <v>0</v>
      </c>
      <c r="AD1190" t="n">
        <v>1</v>
      </c>
      <c r="AE1190" t="n">
        <v>0</v>
      </c>
      <c r="AF1190" t="n">
        <v>0</v>
      </c>
      <c r="AG1190" t="n">
        <v>0</v>
      </c>
      <c r="AH1190" t="n">
        <v>0</v>
      </c>
      <c r="AI1190" t="n">
        <v>0</v>
      </c>
      <c r="AJ1190" t="n">
        <v>1</v>
      </c>
      <c r="AK1190" t="n">
        <v>0</v>
      </c>
      <c r="AL1190" t="n">
        <v>1</v>
      </c>
      <c r="AM1190" t="n">
        <v>1</v>
      </c>
      <c r="AN1190" t="n">
        <v>0</v>
      </c>
      <c r="AO1190" t="n">
        <v>0</v>
      </c>
      <c r="AP1190" t="n">
        <v>0</v>
      </c>
      <c r="AQ1190" t="n">
        <v>0</v>
      </c>
      <c r="AR1190" t="n">
        <v>0</v>
      </c>
      <c r="AS1190" t="n">
        <v>0</v>
      </c>
      <c r="AT1190" t="n">
        <v>0</v>
      </c>
      <c r="AU1190" s="63" t="n">
        <v>31</v>
      </c>
      <c r="AV1190" s="64">
        <f>IFERROR(INDEX($B1190:$AT1190,1,'번호선택_참고표'!$C$55),0)+IFERROR(INDEX($B1190:$AT1190,1,'번호선택_참고표'!$D$55),0)+IFERROR(INDEX($B1190:$AT1190,1,'번호선택_참고표'!$E$55),0)+IFERROR(INDEX($B1190:$AT1190,1,'번호선택_참고표'!$F$55),0)+IFERROR(INDEX($B1190:$AT1190,1,'번호선택_참고표'!$G$55),0)+IFERROR(INDEX($B1190:$AT1190,1,'번호선택_참고표'!$H$55),0)</f>
        <v/>
      </c>
      <c r="AW1190" s="64">
        <f>IF(OR('번호선택_참고표'!$C$55=$AU1190,'번호선택_참고표'!$D$55=$AU1190,'번호선택_참고표'!$E$55=$AU1190,'번호선택_참고표'!$F$55=$AU1190,'번호선택_참고표'!$G$55=$AU1190,'번호선택_참고표'!$H$55=$AU1190),1,0)</f>
        <v/>
      </c>
      <c r="AX1190" s="64">
        <f>IF(AV1190=6,6,IF(AND(AV1190=5,AW1190=1),5,IF(AND(AV1190=5,AW1190=0),4,IF(AV1190=4,3,IF(AV1190=3,2,0)))))</f>
        <v/>
      </c>
      <c r="AY1190" s="64">
        <f>IF(AV1190=6,"1등",IF(AND(AV1190=5,AW1190=1),"2등",IF(AND(AV1190=5,AW1190=0),"3등",IF(AV1190=4,"4등",IF(AV1190=3,"5등","-")))))</f>
        <v/>
      </c>
      <c r="AZ1190" s="64">
        <f>AV1190*10000+AW1190*1000+ROW()</f>
        <v/>
      </c>
      <c r="BB1190" s="63" t="inlineStr">
        <is>
          <t>9 19 29 35 37 38</t>
        </is>
      </c>
    </row>
    <row r="1191">
      <c r="A1191" s="64" t="n">
        <v>1190</v>
      </c>
      <c r="B1191" t="n">
        <v>0</v>
      </c>
      <c r="C1191" t="n">
        <v>0</v>
      </c>
      <c r="D1191" t="n">
        <v>0</v>
      </c>
      <c r="E1191" t="n">
        <v>0</v>
      </c>
      <c r="F1191" t="n">
        <v>0</v>
      </c>
      <c r="G1191" t="n">
        <v>0</v>
      </c>
      <c r="H1191" t="n">
        <v>1</v>
      </c>
      <c r="I1191" t="n">
        <v>0</v>
      </c>
      <c r="J1191" t="n">
        <v>1</v>
      </c>
      <c r="K1191" t="n">
        <v>0</v>
      </c>
      <c r="L1191" t="n">
        <v>0</v>
      </c>
      <c r="M1191" t="n">
        <v>0</v>
      </c>
      <c r="N1191" t="n">
        <v>0</v>
      </c>
      <c r="O1191" t="n">
        <v>0</v>
      </c>
      <c r="P1191" t="n">
        <v>0</v>
      </c>
      <c r="Q1191" t="n">
        <v>0</v>
      </c>
      <c r="R1191" t="n">
        <v>0</v>
      </c>
      <c r="S1191" t="n">
        <v>0</v>
      </c>
      <c r="T1191" t="n">
        <v>1</v>
      </c>
      <c r="U1191" t="n">
        <v>0</v>
      </c>
      <c r="V1191" t="n">
        <v>0</v>
      </c>
      <c r="W1191" t="n">
        <v>0</v>
      </c>
      <c r="X1191" t="n">
        <v>1</v>
      </c>
      <c r="Y1191" t="n">
        <v>0</v>
      </c>
      <c r="Z1191" t="n">
        <v>0</v>
      </c>
      <c r="AA1191" t="n">
        <v>1</v>
      </c>
      <c r="AB1191" t="n">
        <v>0</v>
      </c>
      <c r="AC1191" t="n">
        <v>0</v>
      </c>
      <c r="AD1191" t="n">
        <v>0</v>
      </c>
      <c r="AE1191" t="n">
        <v>0</v>
      </c>
      <c r="AF1191" t="n">
        <v>0</v>
      </c>
      <c r="AG1191" t="n">
        <v>0</v>
      </c>
      <c r="AH1191" t="n">
        <v>0</v>
      </c>
      <c r="AI1191" t="n">
        <v>0</v>
      </c>
      <c r="AJ1191" t="n">
        <v>0</v>
      </c>
      <c r="AK1191" t="n">
        <v>0</v>
      </c>
      <c r="AL1191" t="n">
        <v>0</v>
      </c>
      <c r="AM1191" t="n">
        <v>0</v>
      </c>
      <c r="AN1191" t="n">
        <v>0</v>
      </c>
      <c r="AO1191" t="n">
        <v>0</v>
      </c>
      <c r="AP1191" t="n">
        <v>0</v>
      </c>
      <c r="AQ1191" t="n">
        <v>0</v>
      </c>
      <c r="AR1191" t="n">
        <v>0</v>
      </c>
      <c r="AS1191" t="n">
        <v>0</v>
      </c>
      <c r="AT1191" t="n">
        <v>1</v>
      </c>
      <c r="AU1191" s="63" t="n">
        <v>33</v>
      </c>
      <c r="AV1191" s="64">
        <f>IFERROR(INDEX($B1191:$AT1191,1,'번호선택_참고표'!$C$55),0)+IFERROR(INDEX($B1191:$AT1191,1,'번호선택_참고표'!$D$55),0)+IFERROR(INDEX($B1191:$AT1191,1,'번호선택_참고표'!$E$55),0)+IFERROR(INDEX($B1191:$AT1191,1,'번호선택_참고표'!$F$55),0)+IFERROR(INDEX($B1191:$AT1191,1,'번호선택_참고표'!$G$55),0)+IFERROR(INDEX($B1191:$AT1191,1,'번호선택_참고표'!$H$55),0)</f>
        <v/>
      </c>
      <c r="AW1191" s="64">
        <f>IF(OR('번호선택_참고표'!$C$55=$AU1191,'번호선택_참고표'!$D$55=$AU1191,'번호선택_참고표'!$E$55=$AU1191,'번호선택_참고표'!$F$55=$AU1191,'번호선택_참고표'!$G$55=$AU1191,'번호선택_참고표'!$H$55=$AU1191),1,0)</f>
        <v/>
      </c>
      <c r="AX1191" s="64">
        <f>IF(AV1191=6,6,IF(AND(AV1191=5,AW1191=1),5,IF(AND(AV1191=5,AW1191=0),4,IF(AV1191=4,3,IF(AV1191=3,2,0)))))</f>
        <v/>
      </c>
      <c r="AY1191" s="64">
        <f>IF(AV1191=6,"1등",IF(AND(AV1191=5,AW1191=1),"2등",IF(AND(AV1191=5,AW1191=0),"3등",IF(AV1191=4,"4등",IF(AV1191=3,"5등","-")))))</f>
        <v/>
      </c>
      <c r="AZ1191" s="64">
        <f>AV1191*10000+AW1191*1000+ROW()</f>
        <v/>
      </c>
      <c r="BB1191" s="63" t="inlineStr">
        <is>
          <t>7 9 19 23 26 45</t>
        </is>
      </c>
    </row>
    <row r="1192">
      <c r="A1192" s="64" t="n">
        <v>1191</v>
      </c>
      <c r="B1192" t="n">
        <v>1</v>
      </c>
      <c r="C1192" t="n">
        <v>0</v>
      </c>
      <c r="D1192" t="n">
        <v>0</v>
      </c>
      <c r="E1192" t="n">
        <v>1</v>
      </c>
      <c r="F1192" t="n">
        <v>0</v>
      </c>
      <c r="G1192" t="n">
        <v>0</v>
      </c>
      <c r="H1192" t="n">
        <v>0</v>
      </c>
      <c r="I1192" t="n">
        <v>0</v>
      </c>
      <c r="J1192" t="n">
        <v>0</v>
      </c>
      <c r="K1192" t="n">
        <v>0</v>
      </c>
      <c r="L1192" t="n">
        <v>1</v>
      </c>
      <c r="M1192" t="n">
        <v>1</v>
      </c>
      <c r="N1192" t="n">
        <v>0</v>
      </c>
      <c r="O1192" t="n">
        <v>0</v>
      </c>
      <c r="P1192" t="n">
        <v>0</v>
      </c>
      <c r="Q1192" t="n">
        <v>0</v>
      </c>
      <c r="R1192" t="n">
        <v>0</v>
      </c>
      <c r="S1192" t="n">
        <v>0</v>
      </c>
      <c r="T1192" t="n">
        <v>0</v>
      </c>
      <c r="U1192" t="n">
        <v>1</v>
      </c>
      <c r="V1192" t="n">
        <v>0</v>
      </c>
      <c r="W1192" t="n">
        <v>0</v>
      </c>
      <c r="X1192" t="n">
        <v>0</v>
      </c>
      <c r="Y1192" t="n">
        <v>0</v>
      </c>
      <c r="Z1192" t="n">
        <v>0</v>
      </c>
      <c r="AA1192" t="n">
        <v>0</v>
      </c>
      <c r="AB1192" t="n">
        <v>0</v>
      </c>
      <c r="AC1192" t="n">
        <v>0</v>
      </c>
      <c r="AD1192" t="n">
        <v>0</v>
      </c>
      <c r="AE1192" t="n">
        <v>0</v>
      </c>
      <c r="AF1192" t="n">
        <v>0</v>
      </c>
      <c r="AG1192" t="n">
        <v>0</v>
      </c>
      <c r="AH1192" t="n">
        <v>0</v>
      </c>
      <c r="AI1192" t="n">
        <v>0</v>
      </c>
      <c r="AJ1192" t="n">
        <v>0</v>
      </c>
      <c r="AK1192" t="n">
        <v>0</v>
      </c>
      <c r="AL1192" t="n">
        <v>0</v>
      </c>
      <c r="AM1192" t="n">
        <v>0</v>
      </c>
      <c r="AN1192" t="n">
        <v>0</v>
      </c>
      <c r="AO1192" t="n">
        <v>0</v>
      </c>
      <c r="AP1192" t="n">
        <v>1</v>
      </c>
      <c r="AQ1192" t="n">
        <v>0</v>
      </c>
      <c r="AR1192" t="n">
        <v>0</v>
      </c>
      <c r="AS1192" t="n">
        <v>0</v>
      </c>
      <c r="AT1192" t="n">
        <v>0</v>
      </c>
      <c r="AU1192" s="63" t="n">
        <v>2</v>
      </c>
      <c r="AV1192" s="64">
        <f>IFERROR(INDEX($B1192:$AT1192,1,'번호선택_참고표'!$C$55),0)+IFERROR(INDEX($B1192:$AT1192,1,'번호선택_참고표'!$D$55),0)+IFERROR(INDEX($B1192:$AT1192,1,'번호선택_참고표'!$E$55),0)+IFERROR(INDEX($B1192:$AT1192,1,'번호선택_참고표'!$F$55),0)+IFERROR(INDEX($B1192:$AT1192,1,'번호선택_참고표'!$G$55),0)+IFERROR(INDEX($B1192:$AT1192,1,'번호선택_참고표'!$H$55),0)</f>
        <v/>
      </c>
      <c r="AW1192" s="64">
        <f>IF(OR('번호선택_참고표'!$C$55=$AU1192,'번호선택_참고표'!$D$55=$AU1192,'번호선택_참고표'!$E$55=$AU1192,'번호선택_참고표'!$F$55=$AU1192,'번호선택_참고표'!$G$55=$AU1192,'번호선택_참고표'!$H$55=$AU1192),1,0)</f>
        <v/>
      </c>
      <c r="AX1192" s="64">
        <f>IF(AV1192=6,6,IF(AND(AV1192=5,AW1192=1),5,IF(AND(AV1192=5,AW1192=0),4,IF(AV1192=4,3,IF(AV1192=3,2,0)))))</f>
        <v/>
      </c>
      <c r="AY1192" s="64">
        <f>IF(AV1192=6,"1등",IF(AND(AV1192=5,AW1192=1),"2등",IF(AND(AV1192=5,AW1192=0),"3등",IF(AV1192=4,"4등",IF(AV1192=3,"5등","-")))))</f>
        <v/>
      </c>
      <c r="AZ1192" s="64">
        <f>AV1192*10000+AW1192*1000+ROW()</f>
        <v/>
      </c>
      <c r="BB1192" s="63" t="inlineStr">
        <is>
          <t>1 4 11 12 20 41</t>
        </is>
      </c>
    </row>
    <row r="1193">
      <c r="A1193" s="64" t="n">
        <v>1192</v>
      </c>
      <c r="B1193" t="n">
        <v>0</v>
      </c>
      <c r="C1193" t="n">
        <v>0</v>
      </c>
      <c r="D1193" t="n">
        <v>0</v>
      </c>
      <c r="E1193" t="n">
        <v>0</v>
      </c>
      <c r="F1193" t="n">
        <v>0</v>
      </c>
      <c r="G1193" t="n">
        <v>0</v>
      </c>
      <c r="H1193" t="n">
        <v>0</v>
      </c>
      <c r="I1193" t="n">
        <v>0</v>
      </c>
      <c r="J1193" t="n">
        <v>0</v>
      </c>
      <c r="K1193" t="n">
        <v>1</v>
      </c>
      <c r="L1193" t="n">
        <v>0</v>
      </c>
      <c r="M1193" t="n">
        <v>0</v>
      </c>
      <c r="N1193" t="n">
        <v>0</v>
      </c>
      <c r="O1193" t="n">
        <v>0</v>
      </c>
      <c r="P1193" t="n">
        <v>0</v>
      </c>
      <c r="Q1193" t="n">
        <v>1</v>
      </c>
      <c r="R1193" t="n">
        <v>0</v>
      </c>
      <c r="S1193" t="n">
        <v>0</v>
      </c>
      <c r="T1193" t="n">
        <v>0</v>
      </c>
      <c r="U1193" t="n">
        <v>0</v>
      </c>
      <c r="V1193" t="n">
        <v>0</v>
      </c>
      <c r="W1193" t="n">
        <v>0</v>
      </c>
      <c r="X1193" t="n">
        <v>1</v>
      </c>
      <c r="Y1193" t="n">
        <v>0</v>
      </c>
      <c r="Z1193" t="n">
        <v>0</v>
      </c>
      <c r="AA1193" t="n">
        <v>0</v>
      </c>
      <c r="AB1193" t="n">
        <v>0</v>
      </c>
      <c r="AC1193" t="n">
        <v>0</v>
      </c>
      <c r="AD1193" t="n">
        <v>0</v>
      </c>
      <c r="AE1193" t="n">
        <v>0</v>
      </c>
      <c r="AF1193" t="n">
        <v>0</v>
      </c>
      <c r="AG1193" t="n">
        <v>0</v>
      </c>
      <c r="AH1193" t="n">
        <v>0</v>
      </c>
      <c r="AI1193" t="n">
        <v>0</v>
      </c>
      <c r="AJ1193" t="n">
        <v>0</v>
      </c>
      <c r="AK1193" t="n">
        <v>1</v>
      </c>
      <c r="AL1193" t="n">
        <v>0</v>
      </c>
      <c r="AM1193" t="n">
        <v>0</v>
      </c>
      <c r="AN1193" t="n">
        <v>1</v>
      </c>
      <c r="AO1193" t="n">
        <v>1</v>
      </c>
      <c r="AP1193" t="n">
        <v>0</v>
      </c>
      <c r="AQ1193" t="n">
        <v>0</v>
      </c>
      <c r="AR1193" t="n">
        <v>0</v>
      </c>
      <c r="AS1193" t="n">
        <v>0</v>
      </c>
      <c r="AT1193" t="n">
        <v>0</v>
      </c>
      <c r="AU1193" s="63" t="n">
        <v>11</v>
      </c>
      <c r="AV1193" s="64">
        <f>IFERROR(INDEX($B1193:$AT1193,1,'번호선택_참고표'!$C$55),0)+IFERROR(INDEX($B1193:$AT1193,1,'번호선택_참고표'!$D$55),0)+IFERROR(INDEX($B1193:$AT1193,1,'번호선택_참고표'!$E$55),0)+IFERROR(INDEX($B1193:$AT1193,1,'번호선택_참고표'!$F$55),0)+IFERROR(INDEX($B1193:$AT1193,1,'번호선택_참고표'!$G$55),0)+IFERROR(INDEX($B1193:$AT1193,1,'번호선택_참고표'!$H$55),0)</f>
        <v/>
      </c>
      <c r="AW1193" s="64">
        <f>IF(OR('번호선택_참고표'!$C$55=$AU1193,'번호선택_참고표'!$D$55=$AU1193,'번호선택_참고표'!$E$55=$AU1193,'번호선택_참고표'!$F$55=$AU1193,'번호선택_참고표'!$G$55=$AU1193,'번호선택_참고표'!$H$55=$AU1193),1,0)</f>
        <v/>
      </c>
      <c r="AX1193" s="64">
        <f>IF(AV1193=6,6,IF(AND(AV1193=5,AW1193=1),5,IF(AND(AV1193=5,AW1193=0),4,IF(AV1193=4,3,IF(AV1193=3,2,0)))))</f>
        <v/>
      </c>
      <c r="AY1193" s="64">
        <f>IF(AV1193=6,"1등",IF(AND(AV1193=5,AW1193=1),"2등",IF(AND(AV1193=5,AW1193=0),"3등",IF(AV1193=4,"4등",IF(AV1193=3,"5등","-")))))</f>
        <v/>
      </c>
      <c r="AZ1193" s="64">
        <f>AV1193*10000+AW1193*1000+ROW()</f>
        <v/>
      </c>
      <c r="BB1193" s="63" t="inlineStr">
        <is>
          <t>10 16 23 36 39 40</t>
        </is>
      </c>
    </row>
    <row r="1194">
      <c r="A1194" s="64" t="n">
        <v>1193</v>
      </c>
      <c r="B1194" t="n">
        <v>0</v>
      </c>
      <c r="C1194" t="n">
        <v>0</v>
      </c>
      <c r="D1194" t="n">
        <v>0</v>
      </c>
      <c r="E1194" t="n">
        <v>0</v>
      </c>
      <c r="F1194" t="n">
        <v>0</v>
      </c>
      <c r="G1194" t="n">
        <v>1</v>
      </c>
      <c r="H1194" t="n">
        <v>0</v>
      </c>
      <c r="I1194" t="n">
        <v>0</v>
      </c>
      <c r="J1194" t="n">
        <v>1</v>
      </c>
      <c r="K1194" t="n">
        <v>0</v>
      </c>
      <c r="L1194" t="n">
        <v>0</v>
      </c>
      <c r="M1194" t="n">
        <v>0</v>
      </c>
      <c r="N1194" t="n">
        <v>0</v>
      </c>
      <c r="O1194" t="n">
        <v>0</v>
      </c>
      <c r="P1194" t="n">
        <v>0</v>
      </c>
      <c r="Q1194" t="n">
        <v>1</v>
      </c>
      <c r="R1194" t="n">
        <v>0</v>
      </c>
      <c r="S1194" t="n">
        <v>0</v>
      </c>
      <c r="T1194" t="n">
        <v>1</v>
      </c>
      <c r="U1194" t="n">
        <v>0</v>
      </c>
      <c r="V1194" t="n">
        <v>0</v>
      </c>
      <c r="W1194" t="n">
        <v>0</v>
      </c>
      <c r="X1194" t="n">
        <v>0</v>
      </c>
      <c r="Y1194" t="n">
        <v>1</v>
      </c>
      <c r="Z1194" t="n">
        <v>0</v>
      </c>
      <c r="AA1194" t="n">
        <v>0</v>
      </c>
      <c r="AB1194" t="n">
        <v>0</v>
      </c>
      <c r="AC1194" t="n">
        <v>1</v>
      </c>
      <c r="AD1194" t="n">
        <v>0</v>
      </c>
      <c r="AE1194" t="n">
        <v>0</v>
      </c>
      <c r="AF1194" t="n">
        <v>0</v>
      </c>
      <c r="AG1194" t="n">
        <v>0</v>
      </c>
      <c r="AH1194" t="n">
        <v>0</v>
      </c>
      <c r="AI1194" t="n">
        <v>0</v>
      </c>
      <c r="AJ1194" t="n">
        <v>0</v>
      </c>
      <c r="AK1194" t="n">
        <v>0</v>
      </c>
      <c r="AL1194" t="n">
        <v>0</v>
      </c>
      <c r="AM1194" t="n">
        <v>0</v>
      </c>
      <c r="AN1194" t="n">
        <v>0</v>
      </c>
      <c r="AO1194" t="n">
        <v>0</v>
      </c>
      <c r="AP1194" t="n">
        <v>0</v>
      </c>
      <c r="AQ1194" t="n">
        <v>0</v>
      </c>
      <c r="AR1194" t="n">
        <v>0</v>
      </c>
      <c r="AS1194" t="n">
        <v>0</v>
      </c>
      <c r="AT1194" t="n">
        <v>0</v>
      </c>
      <c r="AU1194" s="63" t="n">
        <v>17</v>
      </c>
      <c r="AV1194" s="64">
        <f>IFERROR(INDEX($B1194:$AT1194,1,'번호선택_참고표'!$C$55),0)+IFERROR(INDEX($B1194:$AT1194,1,'번호선택_참고표'!$D$55),0)+IFERROR(INDEX($B1194:$AT1194,1,'번호선택_참고표'!$E$55),0)+IFERROR(INDEX($B1194:$AT1194,1,'번호선택_참고표'!$F$55),0)+IFERROR(INDEX($B1194:$AT1194,1,'번호선택_참고표'!$G$55),0)+IFERROR(INDEX($B1194:$AT1194,1,'번호선택_참고표'!$H$55),0)</f>
        <v/>
      </c>
      <c r="AW1194" s="64">
        <f>IF(OR('번호선택_참고표'!$C$55=$AU1194,'번호선택_참고표'!$D$55=$AU1194,'번호선택_참고표'!$E$55=$AU1194,'번호선택_참고표'!$F$55=$AU1194,'번호선택_참고표'!$G$55=$AU1194,'번호선택_참고표'!$H$55=$AU1194),1,0)</f>
        <v/>
      </c>
      <c r="AX1194" s="64">
        <f>IF(AV1194=6,6,IF(AND(AV1194=5,AW1194=1),5,IF(AND(AV1194=5,AW1194=0),4,IF(AV1194=4,3,IF(AV1194=3,2,0)))))</f>
        <v/>
      </c>
      <c r="AY1194" s="64">
        <f>IF(AV1194=6,"1등",IF(AND(AV1194=5,AW1194=1),"2등",IF(AND(AV1194=5,AW1194=0),"3등",IF(AV1194=4,"4등",IF(AV1194=3,"5등","-")))))</f>
        <v/>
      </c>
      <c r="AZ1194" s="64">
        <f>AV1194*10000+AW1194*1000+ROW()</f>
        <v/>
      </c>
      <c r="BB1194" s="63" t="inlineStr">
        <is>
          <t>6 9 16 19 24 28</t>
        </is>
      </c>
    </row>
    <row r="1195">
      <c r="A1195" s="64" t="n">
        <v>1194</v>
      </c>
      <c r="B1195" t="n">
        <v>0</v>
      </c>
      <c r="C1195" t="n">
        <v>0</v>
      </c>
      <c r="D1195" t="n">
        <v>1</v>
      </c>
      <c r="E1195" t="n">
        <v>0</v>
      </c>
      <c r="F1195" t="n">
        <v>0</v>
      </c>
      <c r="G1195" t="n">
        <v>0</v>
      </c>
      <c r="H1195" t="n">
        <v>0</v>
      </c>
      <c r="I1195" t="n">
        <v>0</v>
      </c>
      <c r="J1195" t="n">
        <v>0</v>
      </c>
      <c r="K1195" t="n">
        <v>0</v>
      </c>
      <c r="L1195" t="n">
        <v>0</v>
      </c>
      <c r="M1195" t="n">
        <v>0</v>
      </c>
      <c r="N1195" t="n">
        <v>1</v>
      </c>
      <c r="O1195" t="n">
        <v>0</v>
      </c>
      <c r="P1195" t="n">
        <v>1</v>
      </c>
      <c r="Q1195" t="n">
        <v>0</v>
      </c>
      <c r="R1195" t="n">
        <v>0</v>
      </c>
      <c r="S1195" t="n">
        <v>0</v>
      </c>
      <c r="T1195" t="n">
        <v>0</v>
      </c>
      <c r="U1195" t="n">
        <v>0</v>
      </c>
      <c r="V1195" t="n">
        <v>0</v>
      </c>
      <c r="W1195" t="n">
        <v>0</v>
      </c>
      <c r="X1195" t="n">
        <v>0</v>
      </c>
      <c r="Y1195" t="n">
        <v>1</v>
      </c>
      <c r="Z1195" t="n">
        <v>0</v>
      </c>
      <c r="AA1195" t="n">
        <v>0</v>
      </c>
      <c r="AB1195" t="n">
        <v>0</v>
      </c>
      <c r="AC1195" t="n">
        <v>0</v>
      </c>
      <c r="AD1195" t="n">
        <v>0</v>
      </c>
      <c r="AE1195" t="n">
        <v>0</v>
      </c>
      <c r="AF1195" t="n">
        <v>0</v>
      </c>
      <c r="AG1195" t="n">
        <v>0</v>
      </c>
      <c r="AH1195" t="n">
        <v>1</v>
      </c>
      <c r="AI1195" t="n">
        <v>0</v>
      </c>
      <c r="AJ1195" t="n">
        <v>0</v>
      </c>
      <c r="AK1195" t="n">
        <v>0</v>
      </c>
      <c r="AL1195" t="n">
        <v>1</v>
      </c>
      <c r="AM1195" t="n">
        <v>0</v>
      </c>
      <c r="AN1195" t="n">
        <v>0</v>
      </c>
      <c r="AO1195" t="n">
        <v>0</v>
      </c>
      <c r="AP1195" t="n">
        <v>0</v>
      </c>
      <c r="AQ1195" t="n">
        <v>0</v>
      </c>
      <c r="AR1195" t="n">
        <v>0</v>
      </c>
      <c r="AS1195" t="n">
        <v>0</v>
      </c>
      <c r="AT1195" t="n">
        <v>0</v>
      </c>
      <c r="AU1195" s="63" t="n">
        <v>2</v>
      </c>
      <c r="AV1195" s="64">
        <f>IFERROR(INDEX($B1195:$AT1195,1,'번호선택_참고표'!$C$55),0)+IFERROR(INDEX($B1195:$AT1195,1,'번호선택_참고표'!$D$55),0)+IFERROR(INDEX($B1195:$AT1195,1,'번호선택_참고표'!$E$55),0)+IFERROR(INDEX($B1195:$AT1195,1,'번호선택_참고표'!$F$55),0)+IFERROR(INDEX($B1195:$AT1195,1,'번호선택_참고표'!$G$55),0)+IFERROR(INDEX($B1195:$AT1195,1,'번호선택_참고표'!$H$55),0)</f>
        <v/>
      </c>
      <c r="AW1195" s="64">
        <f>IF(OR('번호선택_참고표'!$C$55=$AU1195,'번호선택_참고표'!$D$55=$AU1195,'번호선택_참고표'!$E$55=$AU1195,'번호선택_참고표'!$F$55=$AU1195,'번호선택_참고표'!$G$55=$AU1195,'번호선택_참고표'!$H$55=$AU1195),1,0)</f>
        <v/>
      </c>
      <c r="AX1195" s="64">
        <f>IF(AV1195=6,6,IF(AND(AV1195=5,AW1195=1),5,IF(AND(AV1195=5,AW1195=0),4,IF(AV1195=4,3,IF(AV1195=3,2,0)))))</f>
        <v/>
      </c>
      <c r="AY1195" s="64">
        <f>IF(AV1195=6,"1등",IF(AND(AV1195=5,AW1195=1),"2등",IF(AND(AV1195=5,AW1195=0),"3등",IF(AV1195=4,"4등",IF(AV1195=3,"5등","-")))))</f>
        <v/>
      </c>
      <c r="AZ1195" s="64">
        <f>AV1195*10000+AW1195*1000+ROW()</f>
        <v/>
      </c>
      <c r="BB1195" s="63" t="inlineStr">
        <is>
          <t>3 13 15 24 33 37</t>
        </is>
      </c>
    </row>
    <row r="1196">
      <c r="A1196" s="64" t="n">
        <v>1195</v>
      </c>
      <c r="B1196" t="n">
        <v>0</v>
      </c>
      <c r="C1196" t="n">
        <v>0</v>
      </c>
      <c r="D1196" t="n">
        <v>1</v>
      </c>
      <c r="E1196" t="n">
        <v>0</v>
      </c>
      <c r="F1196" t="n">
        <v>0</v>
      </c>
      <c r="G1196" t="n">
        <v>0</v>
      </c>
      <c r="H1196" t="n">
        <v>0</v>
      </c>
      <c r="I1196" t="n">
        <v>0</v>
      </c>
      <c r="J1196" t="n">
        <v>0</v>
      </c>
      <c r="K1196" t="n">
        <v>0</v>
      </c>
      <c r="L1196" t="n">
        <v>0</v>
      </c>
      <c r="M1196" t="n">
        <v>0</v>
      </c>
      <c r="N1196" t="n">
        <v>0</v>
      </c>
      <c r="O1196" t="n">
        <v>0</v>
      </c>
      <c r="P1196" t="n">
        <v>1</v>
      </c>
      <c r="Q1196" t="n">
        <v>0</v>
      </c>
      <c r="R1196" t="n">
        <v>0</v>
      </c>
      <c r="S1196" t="n">
        <v>0</v>
      </c>
      <c r="T1196" t="n">
        <v>0</v>
      </c>
      <c r="U1196" t="n">
        <v>0</v>
      </c>
      <c r="V1196" t="n">
        <v>0</v>
      </c>
      <c r="W1196" t="n">
        <v>0</v>
      </c>
      <c r="X1196" t="n">
        <v>0</v>
      </c>
      <c r="Y1196" t="n">
        <v>0</v>
      </c>
      <c r="Z1196" t="n">
        <v>0</v>
      </c>
      <c r="AA1196" t="n">
        <v>0</v>
      </c>
      <c r="AB1196" t="n">
        <v>1</v>
      </c>
      <c r="AC1196" t="n">
        <v>0</v>
      </c>
      <c r="AD1196" t="n">
        <v>0</v>
      </c>
      <c r="AE1196" t="n">
        <v>0</v>
      </c>
      <c r="AF1196" t="n">
        <v>0</v>
      </c>
      <c r="AG1196" t="n">
        <v>0</v>
      </c>
      <c r="AH1196" t="n">
        <v>1</v>
      </c>
      <c r="AI1196" t="n">
        <v>1</v>
      </c>
      <c r="AJ1196" t="n">
        <v>0</v>
      </c>
      <c r="AK1196" t="n">
        <v>1</v>
      </c>
      <c r="AL1196" t="n">
        <v>0</v>
      </c>
      <c r="AM1196" t="n">
        <v>0</v>
      </c>
      <c r="AN1196" t="n">
        <v>0</v>
      </c>
      <c r="AO1196" t="n">
        <v>0</v>
      </c>
      <c r="AP1196" t="n">
        <v>0</v>
      </c>
      <c r="AQ1196" t="n">
        <v>0</v>
      </c>
      <c r="AR1196" t="n">
        <v>0</v>
      </c>
      <c r="AS1196" t="n">
        <v>0</v>
      </c>
      <c r="AT1196" t="n">
        <v>0</v>
      </c>
      <c r="AU1196" s="63" t="n">
        <v>37</v>
      </c>
      <c r="AV1196" s="64">
        <f>IFERROR(INDEX($B1196:$AT1196,1,'번호선택_참고표'!$C$55),0)+IFERROR(INDEX($B1196:$AT1196,1,'번호선택_참고표'!$D$55),0)+IFERROR(INDEX($B1196:$AT1196,1,'번호선택_참고표'!$E$55),0)+IFERROR(INDEX($B1196:$AT1196,1,'번호선택_참고표'!$F$55),0)+IFERROR(INDEX($B1196:$AT1196,1,'번호선택_참고표'!$G$55),0)+IFERROR(INDEX($B1196:$AT1196,1,'번호선택_참고표'!$H$55),0)</f>
        <v/>
      </c>
      <c r="AW1196" s="64">
        <f>IF(OR('번호선택_참고표'!$C$55=$AU1196,'번호선택_참고표'!$D$55=$AU1196,'번호선택_참고표'!$E$55=$AU1196,'번호선택_참고표'!$F$55=$AU1196,'번호선택_참고표'!$G$55=$AU1196,'번호선택_참고표'!$H$55=$AU1196),1,0)</f>
        <v/>
      </c>
      <c r="AX1196" s="64">
        <f>IF(AV1196=6,6,IF(AND(AV1196=5,AW1196=1),5,IF(AND(AV1196=5,AW1196=0),4,IF(AV1196=4,3,IF(AV1196=3,2,0)))))</f>
        <v/>
      </c>
      <c r="AY1196" s="64">
        <f>IF(AV1196=6,"1등",IF(AND(AV1196=5,AW1196=1),"2등",IF(AND(AV1196=5,AW1196=0),"3등",IF(AV1196=4,"4등",IF(AV1196=3,"5등","-")))))</f>
        <v/>
      </c>
      <c r="AZ1196" s="64">
        <f>AV1196*10000+AW1196*1000+ROW()</f>
        <v/>
      </c>
      <c r="BB1196" s="63" t="inlineStr">
        <is>
          <t>3 15 27 33 34 36</t>
        </is>
      </c>
    </row>
    <row r="1197">
      <c r="A1197" s="64" t="n">
        <v>1196</v>
      </c>
      <c r="B1197" t="n">
        <v>0</v>
      </c>
      <c r="C1197" t="n">
        <v>0</v>
      </c>
      <c r="D1197" t="n">
        <v>0</v>
      </c>
      <c r="E1197" t="n">
        <v>0</v>
      </c>
      <c r="F1197" t="n">
        <v>0</v>
      </c>
      <c r="G1197" t="n">
        <v>0</v>
      </c>
      <c r="H1197" t="n">
        <v>0</v>
      </c>
      <c r="I1197" t="n">
        <v>1</v>
      </c>
      <c r="J1197" t="n">
        <v>0</v>
      </c>
      <c r="K1197" t="n">
        <v>0</v>
      </c>
      <c r="L1197" t="n">
        <v>0</v>
      </c>
      <c r="M1197" t="n">
        <v>1</v>
      </c>
      <c r="N1197" t="n">
        <v>0</v>
      </c>
      <c r="O1197" t="n">
        <v>0</v>
      </c>
      <c r="P1197" t="n">
        <v>1</v>
      </c>
      <c r="Q1197" t="n">
        <v>0</v>
      </c>
      <c r="R1197" t="n">
        <v>0</v>
      </c>
      <c r="S1197" t="n">
        <v>0</v>
      </c>
      <c r="T1197" t="n">
        <v>0</v>
      </c>
      <c r="U1197" t="n">
        <v>0</v>
      </c>
      <c r="V1197" t="n">
        <v>0</v>
      </c>
      <c r="W1197" t="n">
        <v>0</v>
      </c>
      <c r="X1197" t="n">
        <v>0</v>
      </c>
      <c r="Y1197" t="n">
        <v>0</v>
      </c>
      <c r="Z1197" t="n">
        <v>0</v>
      </c>
      <c r="AA1197" t="n">
        <v>0</v>
      </c>
      <c r="AB1197" t="n">
        <v>0</v>
      </c>
      <c r="AC1197" t="n">
        <v>0</v>
      </c>
      <c r="AD1197" t="n">
        <v>1</v>
      </c>
      <c r="AE1197" t="n">
        <v>0</v>
      </c>
      <c r="AF1197" t="n">
        <v>0</v>
      </c>
      <c r="AG1197" t="n">
        <v>0</v>
      </c>
      <c r="AH1197" t="n">
        <v>0</v>
      </c>
      <c r="AI1197" t="n">
        <v>0</v>
      </c>
      <c r="AJ1197" t="n">
        <v>0</v>
      </c>
      <c r="AK1197" t="n">
        <v>0</v>
      </c>
      <c r="AL1197" t="n">
        <v>0</v>
      </c>
      <c r="AM1197" t="n">
        <v>0</v>
      </c>
      <c r="AN1197" t="n">
        <v>0</v>
      </c>
      <c r="AO1197" t="n">
        <v>1</v>
      </c>
      <c r="AP1197" t="n">
        <v>0</v>
      </c>
      <c r="AQ1197" t="n">
        <v>0</v>
      </c>
      <c r="AR1197" t="n">
        <v>0</v>
      </c>
      <c r="AS1197" t="n">
        <v>0</v>
      </c>
      <c r="AT1197" t="n">
        <v>1</v>
      </c>
      <c r="AU1197" s="63" t="n">
        <v>14</v>
      </c>
      <c r="AV1197" s="64">
        <f>IFERROR(INDEX($B1197:$AT1197,1,'번호선택_참고표'!$C$55),0)+IFERROR(INDEX($B1197:$AT1197,1,'번호선택_참고표'!$D$55),0)+IFERROR(INDEX($B1197:$AT1197,1,'번호선택_참고표'!$E$55),0)+IFERROR(INDEX($B1197:$AT1197,1,'번호선택_참고표'!$F$55),0)+IFERROR(INDEX($B1197:$AT1197,1,'번호선택_참고표'!$G$55),0)+IFERROR(INDEX($B1197:$AT1197,1,'번호선택_참고표'!$H$55),0)</f>
        <v/>
      </c>
      <c r="AW1197" s="64">
        <f>IF(OR('번호선택_참고표'!$C$55=$AU1197,'번호선택_참고표'!$D$55=$AU1197,'번호선택_참고표'!$E$55=$AU1197,'번호선택_참고표'!$F$55=$AU1197,'번호선택_참고표'!$G$55=$AU1197,'번호선택_참고표'!$H$55=$AU1197),1,0)</f>
        <v/>
      </c>
      <c r="AX1197" s="64">
        <f>IF(AV1197=6,6,IF(AND(AV1197=5,AW1197=1),5,IF(AND(AV1197=5,AW1197=0),4,IF(AV1197=4,3,IF(AV1197=3,2,0)))))</f>
        <v/>
      </c>
      <c r="AY1197" s="64">
        <f>IF(AV1197=6,"1등",IF(AND(AV1197=5,AW1197=1),"2등",IF(AND(AV1197=5,AW1197=0),"3등",IF(AV1197=4,"4등",IF(AV1197=3,"5등","-")))))</f>
        <v/>
      </c>
      <c r="AZ1197" s="64">
        <f>AV1197*10000+AW1197*1000+ROW()</f>
        <v/>
      </c>
      <c r="BB1197" s="63" t="inlineStr">
        <is>
          <t>8 12 15 29 40 45</t>
        </is>
      </c>
    </row>
    <row r="1198">
      <c r="A1198" s="64" t="n">
        <v>1197</v>
      </c>
      <c r="B1198" t="n">
        <v>1</v>
      </c>
      <c r="C1198" t="n">
        <v>0</v>
      </c>
      <c r="D1198" t="n">
        <v>0</v>
      </c>
      <c r="E1198" t="n">
        <v>0</v>
      </c>
      <c r="F1198" t="n">
        <v>1</v>
      </c>
      <c r="G1198" t="n">
        <v>0</v>
      </c>
      <c r="H1198" t="n">
        <v>1</v>
      </c>
      <c r="I1198" t="n">
        <v>0</v>
      </c>
      <c r="J1198" t="n">
        <v>0</v>
      </c>
      <c r="K1198" t="n">
        <v>0</v>
      </c>
      <c r="L1198" t="n">
        <v>0</v>
      </c>
      <c r="M1198" t="n">
        <v>0</v>
      </c>
      <c r="N1198" t="n">
        <v>0</v>
      </c>
      <c r="O1198" t="n">
        <v>0</v>
      </c>
      <c r="P1198" t="n">
        <v>0</v>
      </c>
      <c r="Q1198" t="n">
        <v>0</v>
      </c>
      <c r="R1198" t="n">
        <v>0</v>
      </c>
      <c r="S1198" t="n">
        <v>0</v>
      </c>
      <c r="T1198" t="n">
        <v>0</v>
      </c>
      <c r="U1198" t="n">
        <v>0</v>
      </c>
      <c r="V1198" t="n">
        <v>0</v>
      </c>
      <c r="W1198" t="n">
        <v>0</v>
      </c>
      <c r="X1198" t="n">
        <v>0</v>
      </c>
      <c r="Y1198" t="n">
        <v>0</v>
      </c>
      <c r="Z1198" t="n">
        <v>0</v>
      </c>
      <c r="AA1198" t="n">
        <v>1</v>
      </c>
      <c r="AB1198" t="n">
        <v>0</v>
      </c>
      <c r="AC1198" t="n">
        <v>1</v>
      </c>
      <c r="AD1198" t="n">
        <v>0</v>
      </c>
      <c r="AE1198" t="n">
        <v>0</v>
      </c>
      <c r="AF1198" t="n">
        <v>0</v>
      </c>
      <c r="AG1198" t="n">
        <v>0</v>
      </c>
      <c r="AH1198" t="n">
        <v>0</v>
      </c>
      <c r="AI1198" t="n">
        <v>0</v>
      </c>
      <c r="AJ1198" t="n">
        <v>0</v>
      </c>
      <c r="AK1198" t="n">
        <v>0</v>
      </c>
      <c r="AL1198" t="n">
        <v>0</v>
      </c>
      <c r="AM1198" t="n">
        <v>0</v>
      </c>
      <c r="AN1198" t="n">
        <v>0</v>
      </c>
      <c r="AO1198" t="n">
        <v>0</v>
      </c>
      <c r="AP1198" t="n">
        <v>0</v>
      </c>
      <c r="AQ1198" t="n">
        <v>0</v>
      </c>
      <c r="AR1198" t="n">
        <v>1</v>
      </c>
      <c r="AS1198" t="n">
        <v>0</v>
      </c>
      <c r="AT1198" t="n">
        <v>0</v>
      </c>
      <c r="AU1198" s="63" t="n">
        <v>30</v>
      </c>
      <c r="AV1198" s="64">
        <f>IFERROR(INDEX($B1198:$AT1198,1,'번호선택_참고표'!$C$55),0)+IFERROR(INDEX($B1198:$AT1198,1,'번호선택_참고표'!$D$55),0)+IFERROR(INDEX($B1198:$AT1198,1,'번호선택_참고표'!$E$55),0)+IFERROR(INDEX($B1198:$AT1198,1,'번호선택_참고표'!$F$55),0)+IFERROR(INDEX($B1198:$AT1198,1,'번호선택_참고표'!$G$55),0)+IFERROR(INDEX($B1198:$AT1198,1,'번호선택_참고표'!$H$55),0)</f>
        <v/>
      </c>
      <c r="AW1198" s="64">
        <f>IF(OR('번호선택_참고표'!$C$55=$AU1198,'번호선택_참고표'!$D$55=$AU1198,'번호선택_참고표'!$E$55=$AU1198,'번호선택_참고표'!$F$55=$AU1198,'번호선택_참고표'!$G$55=$AU1198,'번호선택_참고표'!$H$55=$AU1198),1,0)</f>
        <v/>
      </c>
      <c r="AX1198" s="64">
        <f>IF(AV1198=6,6,IF(AND(AV1198=5,AW1198=1),5,IF(AND(AV1198=5,AW1198=0),4,IF(AV1198=4,3,IF(AV1198=3,2,0)))))</f>
        <v/>
      </c>
      <c r="AY1198" s="64">
        <f>IF(AV1198=6,"1등",IF(AND(AV1198=5,AW1198=1),"2등",IF(AND(AV1198=5,AW1198=0),"3등",IF(AV1198=4,"4등",IF(AV1198=3,"5등","-")))))</f>
        <v/>
      </c>
      <c r="AZ1198" s="64">
        <f>AV1198*10000+AW1198*1000+ROW()</f>
        <v/>
      </c>
      <c r="BB1198" s="63" t="inlineStr">
        <is>
          <t>1 5 7 26 28 43</t>
        </is>
      </c>
    </row>
    <row r="1199">
      <c r="A1199" s="64" t="n">
        <v>1198</v>
      </c>
      <c r="B1199" t="n">
        <v>0</v>
      </c>
      <c r="C1199" t="n">
        <v>0</v>
      </c>
      <c r="D1199" t="n">
        <v>0</v>
      </c>
      <c r="E1199" t="n">
        <v>0</v>
      </c>
      <c r="F1199" t="n">
        <v>0</v>
      </c>
      <c r="G1199" t="n">
        <v>0</v>
      </c>
      <c r="H1199" t="n">
        <v>0</v>
      </c>
      <c r="I1199" t="n">
        <v>0</v>
      </c>
      <c r="J1199" t="n">
        <v>0</v>
      </c>
      <c r="K1199" t="n">
        <v>0</v>
      </c>
      <c r="L1199" t="n">
        <v>0</v>
      </c>
      <c r="M1199" t="n">
        <v>0</v>
      </c>
      <c r="N1199" t="n">
        <v>0</v>
      </c>
      <c r="O1199" t="n">
        <v>0</v>
      </c>
      <c r="P1199" t="n">
        <v>0</v>
      </c>
      <c r="Q1199" t="n">
        <v>0</v>
      </c>
      <c r="R1199" t="n">
        <v>0</v>
      </c>
      <c r="S1199" t="n">
        <v>0</v>
      </c>
      <c r="T1199" t="n">
        <v>0</v>
      </c>
      <c r="U1199" t="n">
        <v>0</v>
      </c>
      <c r="V1199" t="n">
        <v>0</v>
      </c>
      <c r="W1199" t="n">
        <v>0</v>
      </c>
      <c r="X1199" t="n">
        <v>0</v>
      </c>
      <c r="Y1199" t="n">
        <v>0</v>
      </c>
      <c r="Z1199" t="n">
        <v>0</v>
      </c>
      <c r="AA1199" t="n">
        <v>1</v>
      </c>
      <c r="AB1199" t="n">
        <v>0</v>
      </c>
      <c r="AC1199" t="n">
        <v>0</v>
      </c>
      <c r="AD1199" t="n">
        <v>0</v>
      </c>
      <c r="AE1199" t="n">
        <v>1</v>
      </c>
      <c r="AF1199" t="n">
        <v>0</v>
      </c>
      <c r="AG1199" t="n">
        <v>0</v>
      </c>
      <c r="AH1199" t="n">
        <v>1</v>
      </c>
      <c r="AI1199" t="n">
        <v>0</v>
      </c>
      <c r="AJ1199" t="n">
        <v>0</v>
      </c>
      <c r="AK1199" t="n">
        <v>0</v>
      </c>
      <c r="AL1199" t="n">
        <v>0</v>
      </c>
      <c r="AM1199" t="n">
        <v>1</v>
      </c>
      <c r="AN1199" t="n">
        <v>1</v>
      </c>
      <c r="AO1199" t="n">
        <v>0</v>
      </c>
      <c r="AP1199" t="n">
        <v>1</v>
      </c>
      <c r="AQ1199" t="n">
        <v>0</v>
      </c>
      <c r="AR1199" t="n">
        <v>0</v>
      </c>
      <c r="AS1199" t="n">
        <v>0</v>
      </c>
      <c r="AT1199" t="n">
        <v>0</v>
      </c>
      <c r="AU1199" s="63" t="n">
        <v>21</v>
      </c>
      <c r="AV1199" s="64">
        <f>IFERROR(INDEX($B1199:$AT1199,1,'번호선택_참고표'!$C$55),0)+IFERROR(INDEX($B1199:$AT1199,1,'번호선택_참고표'!$D$55),0)+IFERROR(INDEX($B1199:$AT1199,1,'번호선택_참고표'!$E$55),0)+IFERROR(INDEX($B1199:$AT1199,1,'번호선택_참고표'!$F$55),0)+IFERROR(INDEX($B1199:$AT1199,1,'번호선택_참고표'!$G$55),0)+IFERROR(INDEX($B1199:$AT1199,1,'번호선택_참고표'!$H$55),0)</f>
        <v/>
      </c>
      <c r="AW1199" s="64">
        <f>IF(OR('번호선택_참고표'!$C$55=$AU1199,'번호선택_참고표'!$D$55=$AU1199,'번호선택_참고표'!$E$55=$AU1199,'번호선택_참고표'!$F$55=$AU1199,'번호선택_참고표'!$G$55=$AU1199,'번호선택_참고표'!$H$55=$AU1199),1,0)</f>
        <v/>
      </c>
      <c r="AX1199" s="64">
        <f>IF(AV1199=6,6,IF(AND(AV1199=5,AW1199=1),5,IF(AND(AV1199=5,AW1199=0),4,IF(AV1199=4,3,IF(AV1199=3,2,0)))))</f>
        <v/>
      </c>
      <c r="AY1199" s="64">
        <f>IF(AV1199=6,"1등",IF(AND(AV1199=5,AW1199=1),"2등",IF(AND(AV1199=5,AW1199=0),"3등",IF(AV1199=4,"4등",IF(AV1199=3,"5등","-")))))</f>
        <v/>
      </c>
      <c r="AZ1199" s="64">
        <f>AV1199*10000+AW1199*1000+ROW()</f>
        <v/>
      </c>
      <c r="BB1199" s="63" t="inlineStr">
        <is>
          <t>26 30 33 38 39 41</t>
        </is>
      </c>
    </row>
    <row r="1200">
      <c r="A1200" s="64" t="n">
        <v>1199</v>
      </c>
      <c r="B1200" t="n">
        <v>0</v>
      </c>
      <c r="C1200" t="n">
        <v>0</v>
      </c>
      <c r="D1200" t="n">
        <v>0</v>
      </c>
      <c r="E1200" t="n">
        <v>0</v>
      </c>
      <c r="F1200" t="n">
        <v>0</v>
      </c>
      <c r="G1200" t="n">
        <v>0</v>
      </c>
      <c r="H1200" t="n">
        <v>0</v>
      </c>
      <c r="I1200" t="n">
        <v>0</v>
      </c>
      <c r="J1200" t="n">
        <v>0</v>
      </c>
      <c r="K1200" t="n">
        <v>0</v>
      </c>
      <c r="L1200" t="n">
        <v>0</v>
      </c>
      <c r="M1200" t="n">
        <v>0</v>
      </c>
      <c r="N1200" t="n">
        <v>0</v>
      </c>
      <c r="O1200" t="n">
        <v>0</v>
      </c>
      <c r="P1200" t="n">
        <v>0</v>
      </c>
      <c r="Q1200" t="n">
        <v>1</v>
      </c>
      <c r="R1200" t="n">
        <v>0</v>
      </c>
      <c r="S1200" t="n">
        <v>0</v>
      </c>
      <c r="T1200" t="n">
        <v>0</v>
      </c>
      <c r="U1200" t="n">
        <v>0</v>
      </c>
      <c r="V1200" t="n">
        <v>0</v>
      </c>
      <c r="W1200" t="n">
        <v>0</v>
      </c>
      <c r="X1200" t="n">
        <v>0</v>
      </c>
      <c r="Y1200" t="n">
        <v>1</v>
      </c>
      <c r="Z1200" t="n">
        <v>1</v>
      </c>
      <c r="AA1200" t="n">
        <v>0</v>
      </c>
      <c r="AB1200" t="n">
        <v>0</v>
      </c>
      <c r="AC1200" t="n">
        <v>0</v>
      </c>
      <c r="AD1200" t="n">
        <v>0</v>
      </c>
      <c r="AE1200" t="n">
        <v>1</v>
      </c>
      <c r="AF1200" t="n">
        <v>1</v>
      </c>
      <c r="AG1200" t="n">
        <v>1</v>
      </c>
      <c r="AH1200" t="n">
        <v>0</v>
      </c>
      <c r="AI1200" t="n">
        <v>0</v>
      </c>
      <c r="AJ1200" t="n">
        <v>0</v>
      </c>
      <c r="AK1200" t="n">
        <v>0</v>
      </c>
      <c r="AL1200" t="n">
        <v>0</v>
      </c>
      <c r="AM1200" t="n">
        <v>0</v>
      </c>
      <c r="AN1200" t="n">
        <v>0</v>
      </c>
      <c r="AO1200" t="n">
        <v>0</v>
      </c>
      <c r="AP1200" t="n">
        <v>0</v>
      </c>
      <c r="AQ1200" t="n">
        <v>0</v>
      </c>
      <c r="AR1200" t="n">
        <v>0</v>
      </c>
      <c r="AS1200" t="n">
        <v>0</v>
      </c>
      <c r="AT1200" t="n">
        <v>0</v>
      </c>
      <c r="AU1200" s="63" t="n">
        <v>7</v>
      </c>
      <c r="AV1200" s="64">
        <f>IFERROR(INDEX($B1200:$AT1200,1,'번호선택_참고표'!$C$55),0)+IFERROR(INDEX($B1200:$AT1200,1,'번호선택_참고표'!$D$55),0)+IFERROR(INDEX($B1200:$AT1200,1,'번호선택_참고표'!$E$55),0)+IFERROR(INDEX($B1200:$AT1200,1,'번호선택_참고표'!$F$55),0)+IFERROR(INDEX($B1200:$AT1200,1,'번호선택_참고표'!$G$55),0)+IFERROR(INDEX($B1200:$AT1200,1,'번호선택_참고표'!$H$55),0)</f>
        <v/>
      </c>
      <c r="AW1200" s="64">
        <f>IF(OR('번호선택_참고표'!$C$55=$AU1200,'번호선택_참고표'!$D$55=$AU1200,'번호선택_참고표'!$E$55=$AU1200,'번호선택_참고표'!$F$55=$AU1200,'번호선택_참고표'!$G$55=$AU1200,'번호선택_참고표'!$H$55=$AU1200),1,0)</f>
        <v/>
      </c>
      <c r="AX1200" s="64">
        <f>IF(AV1200=6,6,IF(AND(AV1200=5,AW1200=1),5,IF(AND(AV1200=5,AW1200=0),4,IF(AV1200=4,3,IF(AV1200=3,2,0)))))</f>
        <v/>
      </c>
      <c r="AY1200" s="64">
        <f>IF(AV1200=6,"1등",IF(AND(AV1200=5,AW1200=1),"2등",IF(AND(AV1200=5,AW1200=0),"3등",IF(AV1200=4,"4등",IF(AV1200=3,"5등","-")))))</f>
        <v/>
      </c>
      <c r="AZ1200" s="64">
        <f>AV1200*10000+AW1200*1000+ROW()</f>
        <v/>
      </c>
      <c r="BB1200" s="63" t="inlineStr">
        <is>
          <t>16 24 25 30 31 32</t>
        </is>
      </c>
    </row>
    <row r="1201">
      <c r="A1201" s="64" t="n">
        <v>1200</v>
      </c>
      <c r="B1201" t="n">
        <v>1</v>
      </c>
      <c r="C1201" t="n">
        <v>1</v>
      </c>
      <c r="D1201" t="n">
        <v>0</v>
      </c>
      <c r="E1201" t="n">
        <v>1</v>
      </c>
      <c r="F1201" t="n">
        <v>0</v>
      </c>
      <c r="G1201" t="n">
        <v>0</v>
      </c>
      <c r="H1201" t="n">
        <v>0</v>
      </c>
      <c r="I1201" t="n">
        <v>0</v>
      </c>
      <c r="J1201" t="n">
        <v>0</v>
      </c>
      <c r="K1201" t="n">
        <v>0</v>
      </c>
      <c r="L1201" t="n">
        <v>0</v>
      </c>
      <c r="M1201" t="n">
        <v>0</v>
      </c>
      <c r="N1201" t="n">
        <v>0</v>
      </c>
      <c r="O1201" t="n">
        <v>0</v>
      </c>
      <c r="P1201" t="n">
        <v>0</v>
      </c>
      <c r="Q1201" t="n">
        <v>1</v>
      </c>
      <c r="R1201" t="n">
        <v>0</v>
      </c>
      <c r="S1201" t="n">
        <v>0</v>
      </c>
      <c r="T1201" t="n">
        <v>0</v>
      </c>
      <c r="U1201" t="n">
        <v>1</v>
      </c>
      <c r="V1201" t="n">
        <v>0</v>
      </c>
      <c r="W1201" t="n">
        <v>0</v>
      </c>
      <c r="X1201" t="n">
        <v>0</v>
      </c>
      <c r="Y1201" t="n">
        <v>0</v>
      </c>
      <c r="Z1201" t="n">
        <v>0</v>
      </c>
      <c r="AA1201" t="n">
        <v>0</v>
      </c>
      <c r="AB1201" t="n">
        <v>0</v>
      </c>
      <c r="AC1201" t="n">
        <v>0</v>
      </c>
      <c r="AD1201" t="n">
        <v>0</v>
      </c>
      <c r="AE1201" t="n">
        <v>0</v>
      </c>
      <c r="AF1201" t="n">
        <v>0</v>
      </c>
      <c r="AG1201" t="n">
        <v>1</v>
      </c>
      <c r="AH1201" t="n">
        <v>0</v>
      </c>
      <c r="AI1201" t="n">
        <v>0</v>
      </c>
      <c r="AJ1201" t="n">
        <v>0</v>
      </c>
      <c r="AK1201" t="n">
        <v>0</v>
      </c>
      <c r="AL1201" t="n">
        <v>0</v>
      </c>
      <c r="AM1201" t="n">
        <v>0</v>
      </c>
      <c r="AN1201" t="n">
        <v>0</v>
      </c>
      <c r="AO1201" t="n">
        <v>0</v>
      </c>
      <c r="AP1201" t="n">
        <v>0</v>
      </c>
      <c r="AQ1201" t="n">
        <v>0</v>
      </c>
      <c r="AR1201" t="n">
        <v>0</v>
      </c>
      <c r="AS1201" t="n">
        <v>0</v>
      </c>
      <c r="AT1201" t="n">
        <v>0</v>
      </c>
      <c r="AU1201" s="63" t="n">
        <v>45</v>
      </c>
      <c r="AV1201" s="64">
        <f>IFERROR(INDEX($B1201:$AT1201,1,'번호선택_참고표'!$C$55),0)+IFERROR(INDEX($B1201:$AT1201,1,'번호선택_참고표'!$D$55),0)+IFERROR(INDEX($B1201:$AT1201,1,'번호선택_참고표'!$E$55),0)+IFERROR(INDEX($B1201:$AT1201,1,'번호선택_참고표'!$F$55),0)+IFERROR(INDEX($B1201:$AT1201,1,'번호선택_참고표'!$G$55),0)+IFERROR(INDEX($B1201:$AT1201,1,'번호선택_참고표'!$H$55),0)</f>
        <v/>
      </c>
      <c r="AW1201" s="64">
        <f>IF(OR('번호선택_참고표'!$C$55=$AU1201,'번호선택_참고표'!$D$55=$AU1201,'번호선택_참고표'!$E$55=$AU1201,'번호선택_참고표'!$F$55=$AU1201,'번호선택_참고표'!$G$55=$AU1201,'번호선택_참고표'!$H$55=$AU1201),1,0)</f>
        <v/>
      </c>
      <c r="AX1201" s="64">
        <f>IF(AV1201=6,6,IF(AND(AV1201=5,AW1201=1),5,IF(AND(AV1201=5,AW1201=0),4,IF(AV1201=4,3,IF(AV1201=3,2,0)))))</f>
        <v/>
      </c>
      <c r="AY1201" s="64">
        <f>IF(AV1201=6,"1등",IF(AND(AV1201=5,AW1201=1),"2등",IF(AND(AV1201=5,AW1201=0),"3등",IF(AV1201=4,"4등",IF(AV1201=3,"5등","-")))))</f>
        <v/>
      </c>
      <c r="AZ1201" s="64">
        <f>AV1201*10000+AW1201*1000+ROW()</f>
        <v/>
      </c>
      <c r="BB1201" s="63" t="inlineStr">
        <is>
          <t>1 2 4 16 20 32</t>
        </is>
      </c>
    </row>
    <row r="1202">
      <c r="A1202" s="64" t="n">
        <v>1201</v>
      </c>
      <c r="B1202" t="n">
        <v>0</v>
      </c>
      <c r="C1202" t="n">
        <v>0</v>
      </c>
      <c r="D1202" t="n">
        <v>0</v>
      </c>
      <c r="E1202" t="n">
        <v>0</v>
      </c>
      <c r="F1202" t="n">
        <v>0</v>
      </c>
      <c r="G1202" t="n">
        <v>0</v>
      </c>
      <c r="H1202" t="n">
        <v>1</v>
      </c>
      <c r="I1202" t="n">
        <v>0</v>
      </c>
      <c r="J1202" t="n">
        <v>1</v>
      </c>
      <c r="K1202" t="n">
        <v>0</v>
      </c>
      <c r="L1202" t="n">
        <v>0</v>
      </c>
      <c r="M1202" t="n">
        <v>0</v>
      </c>
      <c r="N1202" t="n">
        <v>0</v>
      </c>
      <c r="O1202" t="n">
        <v>0</v>
      </c>
      <c r="P1202" t="n">
        <v>0</v>
      </c>
      <c r="Q1202" t="n">
        <v>0</v>
      </c>
      <c r="R1202" t="n">
        <v>0</v>
      </c>
      <c r="S1202" t="n">
        <v>0</v>
      </c>
      <c r="T1202" t="n">
        <v>0</v>
      </c>
      <c r="U1202" t="n">
        <v>0</v>
      </c>
      <c r="V1202" t="n">
        <v>0</v>
      </c>
      <c r="W1202" t="n">
        <v>0</v>
      </c>
      <c r="X1202" t="n">
        <v>0</v>
      </c>
      <c r="Y1202" t="n">
        <v>1</v>
      </c>
      <c r="Z1202" t="n">
        <v>0</v>
      </c>
      <c r="AA1202" t="n">
        <v>0</v>
      </c>
      <c r="AB1202" t="n">
        <v>1</v>
      </c>
      <c r="AC1202" t="n">
        <v>0</v>
      </c>
      <c r="AD1202" t="n">
        <v>0</v>
      </c>
      <c r="AE1202" t="n">
        <v>0</v>
      </c>
      <c r="AF1202" t="n">
        <v>0</v>
      </c>
      <c r="AG1202" t="n">
        <v>0</v>
      </c>
      <c r="AH1202" t="n">
        <v>0</v>
      </c>
      <c r="AI1202" t="n">
        <v>0</v>
      </c>
      <c r="AJ1202" t="n">
        <v>1</v>
      </c>
      <c r="AK1202" t="n">
        <v>1</v>
      </c>
      <c r="AL1202" t="n">
        <v>0</v>
      </c>
      <c r="AM1202" t="n">
        <v>0</v>
      </c>
      <c r="AN1202" t="n">
        <v>0</v>
      </c>
      <c r="AO1202" t="n">
        <v>0</v>
      </c>
      <c r="AP1202" t="n">
        <v>0</v>
      </c>
      <c r="AQ1202" t="n">
        <v>0</v>
      </c>
      <c r="AR1202" t="n">
        <v>0</v>
      </c>
      <c r="AS1202" t="n">
        <v>0</v>
      </c>
      <c r="AT1202" t="n">
        <v>0</v>
      </c>
      <c r="AU1202" s="63" t="n">
        <v>37</v>
      </c>
      <c r="AV1202" s="64">
        <f>IFERROR(INDEX($B1202:$AT1202,1,'번호선택_참고표'!$C$55),0)+IFERROR(INDEX($B1202:$AT1202,1,'번호선택_참고표'!$D$55),0)+IFERROR(INDEX($B1202:$AT1202,1,'번호선택_참고표'!$E$55),0)+IFERROR(INDEX($B1202:$AT1202,1,'번호선택_참고표'!$F$55),0)+IFERROR(INDEX($B1202:$AT1202,1,'번호선택_참고표'!$G$55),0)+IFERROR(INDEX($B1202:$AT1202,1,'번호선택_참고표'!$H$55),0)</f>
        <v/>
      </c>
      <c r="AW1202" s="64">
        <f>IF(OR('번호선택_참고표'!$C$55=$AU1202,'번호선택_참고표'!$D$55=$AU1202,'번호선택_참고표'!$E$55=$AU1202,'번호선택_참고표'!$F$55=$AU1202,'번호선택_참고표'!$G$55=$AU1202,'번호선택_참고표'!$H$55=$AU1202),1,0)</f>
        <v/>
      </c>
      <c r="AX1202" s="64">
        <f>IF(AV1202=6,6,IF(AND(AV1202=5,AW1202=1),5,IF(AND(AV1202=5,AW1202=0),4,IF(AV1202=4,3,IF(AV1202=3,2,0)))))</f>
        <v/>
      </c>
      <c r="AY1202" s="64">
        <f>IF(AV1202=6,"1등",IF(AND(AV1202=5,AW1202=1),"2등",IF(AND(AV1202=5,AW1202=0),"3등",IF(AV1202=4,"4등",IF(AV1202=3,"5등","-")))))</f>
        <v/>
      </c>
      <c r="AZ1202" s="64">
        <f>AV1202*10000+AW1202*1000+ROW()</f>
        <v/>
      </c>
      <c r="BB1202" s="63" t="inlineStr">
        <is>
          <t>7 9 24 27 35 36</t>
        </is>
      </c>
    </row>
    <row r="1203">
      <c r="A1203" s="64" t="n">
        <v>1202</v>
      </c>
      <c r="B1203" t="n">
        <v>0</v>
      </c>
      <c r="C1203" t="n">
        <v>0</v>
      </c>
      <c r="D1203" t="n">
        <v>0</v>
      </c>
      <c r="E1203" t="n">
        <v>0</v>
      </c>
      <c r="F1203" t="n">
        <v>1</v>
      </c>
      <c r="G1203" t="n">
        <v>0</v>
      </c>
      <c r="H1203" t="n">
        <v>0</v>
      </c>
      <c r="I1203" t="n">
        <v>0</v>
      </c>
      <c r="J1203" t="n">
        <v>0</v>
      </c>
      <c r="K1203" t="n">
        <v>0</v>
      </c>
      <c r="L1203" t="n">
        <v>0</v>
      </c>
      <c r="M1203" t="n">
        <v>1</v>
      </c>
      <c r="N1203" t="n">
        <v>0</v>
      </c>
      <c r="O1203" t="n">
        <v>0</v>
      </c>
      <c r="P1203" t="n">
        <v>0</v>
      </c>
      <c r="Q1203" t="n">
        <v>0</v>
      </c>
      <c r="R1203" t="n">
        <v>0</v>
      </c>
      <c r="S1203" t="n">
        <v>0</v>
      </c>
      <c r="T1203" t="n">
        <v>0</v>
      </c>
      <c r="U1203" t="n">
        <v>0</v>
      </c>
      <c r="V1203" t="n">
        <v>1</v>
      </c>
      <c r="W1203" t="n">
        <v>0</v>
      </c>
      <c r="X1203" t="n">
        <v>0</v>
      </c>
      <c r="Y1203" t="n">
        <v>0</v>
      </c>
      <c r="Z1203" t="n">
        <v>0</v>
      </c>
      <c r="AA1203" t="n">
        <v>0</v>
      </c>
      <c r="AB1203" t="n">
        <v>0</v>
      </c>
      <c r="AC1203" t="n">
        <v>0</v>
      </c>
      <c r="AD1203" t="n">
        <v>0</v>
      </c>
      <c r="AE1203" t="n">
        <v>0</v>
      </c>
      <c r="AF1203" t="n">
        <v>0</v>
      </c>
      <c r="AG1203" t="n">
        <v>0</v>
      </c>
      <c r="AH1203" t="n">
        <v>1</v>
      </c>
      <c r="AI1203" t="n">
        <v>0</v>
      </c>
      <c r="AJ1203" t="n">
        <v>0</v>
      </c>
      <c r="AK1203" t="n">
        <v>0</v>
      </c>
      <c r="AL1203" t="n">
        <v>1</v>
      </c>
      <c r="AM1203" t="n">
        <v>0</v>
      </c>
      <c r="AN1203" t="n">
        <v>0</v>
      </c>
      <c r="AO1203" t="n">
        <v>1</v>
      </c>
      <c r="AP1203" t="n">
        <v>0</v>
      </c>
      <c r="AQ1203" t="n">
        <v>0</v>
      </c>
      <c r="AR1203" t="n">
        <v>0</v>
      </c>
      <c r="AS1203" t="n">
        <v>0</v>
      </c>
      <c r="AT1203" t="n">
        <v>0</v>
      </c>
      <c r="AU1203" s="63" t="n">
        <v>7</v>
      </c>
      <c r="AV1203" s="64">
        <f>IFERROR(INDEX($B1203:$AT1203,1,'번호선택_참고표'!$C$55),0)+IFERROR(INDEX($B1203:$AT1203,1,'번호선택_참고표'!$D$55),0)+IFERROR(INDEX($B1203:$AT1203,1,'번호선택_참고표'!$E$55),0)+IFERROR(INDEX($B1203:$AT1203,1,'번호선택_참고표'!$F$55),0)+IFERROR(INDEX($B1203:$AT1203,1,'번호선택_참고표'!$G$55),0)+IFERROR(INDEX($B1203:$AT1203,1,'번호선택_참고표'!$H$55),0)</f>
        <v/>
      </c>
      <c r="AW1203" s="64">
        <f>IF(OR('번호선택_참고표'!$C$55=$AU1203,'번호선택_참고표'!$D$55=$AU1203,'번호선택_참고표'!$E$55=$AU1203,'번호선택_참고표'!$F$55=$AU1203,'번호선택_참고표'!$G$55=$AU1203,'번호선택_참고표'!$H$55=$AU1203),1,0)</f>
        <v/>
      </c>
      <c r="AX1203" s="64">
        <f>IF(AV1203=6,6,IF(AND(AV1203=5,AW1203=1),5,IF(AND(AV1203=5,AW1203=0),4,IF(AV1203=4,3,IF(AV1203=3,2,0)))))</f>
        <v/>
      </c>
      <c r="AY1203" s="64">
        <f>IF(AV1203=6,"1등",IF(AND(AV1203=5,AW1203=1),"2등",IF(AND(AV1203=5,AW1203=0),"3등",IF(AV1203=4,"4등",IF(AV1203=3,"5등","-")))))</f>
        <v/>
      </c>
      <c r="AZ1203" s="64">
        <f>AV1203*10000+AW1203*1000+ROW()</f>
        <v/>
      </c>
      <c r="BB1203" s="63" t="inlineStr">
        <is>
          <t>5 12 21 33 37 40</t>
        </is>
      </c>
    </row>
    <row r="1204">
      <c r="A1204" s="64" t="n">
        <v>1203</v>
      </c>
      <c r="B1204" t="n">
        <v>0</v>
      </c>
      <c r="C1204" t="n">
        <v>0</v>
      </c>
      <c r="D1204" t="n">
        <v>1</v>
      </c>
      <c r="E1204" t="n">
        <v>0</v>
      </c>
      <c r="F1204" t="n">
        <v>0</v>
      </c>
      <c r="G1204" t="n">
        <v>1</v>
      </c>
      <c r="H1204" t="n">
        <v>0</v>
      </c>
      <c r="I1204" t="n">
        <v>0</v>
      </c>
      <c r="J1204" t="n">
        <v>0</v>
      </c>
      <c r="K1204" t="n">
        <v>0</v>
      </c>
      <c r="L1204" t="n">
        <v>0</v>
      </c>
      <c r="M1204" t="n">
        <v>0</v>
      </c>
      <c r="N1204" t="n">
        <v>0</v>
      </c>
      <c r="O1204" t="n">
        <v>0</v>
      </c>
      <c r="P1204" t="n">
        <v>0</v>
      </c>
      <c r="Q1204" t="n">
        <v>0</v>
      </c>
      <c r="R1204" t="n">
        <v>0</v>
      </c>
      <c r="S1204" t="n">
        <v>1</v>
      </c>
      <c r="T1204" t="n">
        <v>0</v>
      </c>
      <c r="U1204" t="n">
        <v>0</v>
      </c>
      <c r="V1204" t="n">
        <v>0</v>
      </c>
      <c r="W1204" t="n">
        <v>0</v>
      </c>
      <c r="X1204" t="n">
        <v>0</v>
      </c>
      <c r="Y1204" t="n">
        <v>0</v>
      </c>
      <c r="Z1204" t="n">
        <v>0</v>
      </c>
      <c r="AA1204" t="n">
        <v>0</v>
      </c>
      <c r="AB1204" t="n">
        <v>0</v>
      </c>
      <c r="AC1204" t="n">
        <v>0</v>
      </c>
      <c r="AD1204" t="n">
        <v>1</v>
      </c>
      <c r="AE1204" t="n">
        <v>0</v>
      </c>
      <c r="AF1204" t="n">
        <v>0</v>
      </c>
      <c r="AG1204" t="n">
        <v>0</v>
      </c>
      <c r="AH1204" t="n">
        <v>0</v>
      </c>
      <c r="AI1204" t="n">
        <v>0</v>
      </c>
      <c r="AJ1204" t="n">
        <v>1</v>
      </c>
      <c r="AK1204" t="n">
        <v>0</v>
      </c>
      <c r="AL1204" t="n">
        <v>0</v>
      </c>
      <c r="AM1204" t="n">
        <v>0</v>
      </c>
      <c r="AN1204" t="n">
        <v>1</v>
      </c>
      <c r="AO1204" t="n">
        <v>0</v>
      </c>
      <c r="AP1204" t="n">
        <v>0</v>
      </c>
      <c r="AQ1204" t="n">
        <v>0</v>
      </c>
      <c r="AR1204" t="n">
        <v>0</v>
      </c>
      <c r="AS1204" t="n">
        <v>0</v>
      </c>
      <c r="AT1204" t="n">
        <v>0</v>
      </c>
      <c r="AU1204" s="63" t="n">
        <v>24</v>
      </c>
      <c r="AV1204" s="64">
        <f>IFERROR(INDEX($B1204:$AT1204,1,'번호선택_참고표'!$C$55),0)+IFERROR(INDEX($B1204:$AT1204,1,'번호선택_참고표'!$D$55),0)+IFERROR(INDEX($B1204:$AT1204,1,'번호선택_참고표'!$E$55),0)+IFERROR(INDEX($B1204:$AT1204,1,'번호선택_참고표'!$F$55),0)+IFERROR(INDEX($B1204:$AT1204,1,'번호선택_참고표'!$G$55),0)+IFERROR(INDEX($B1204:$AT1204,1,'번호선택_참고표'!$H$55),0)</f>
        <v/>
      </c>
      <c r="AW1204" s="64">
        <f>IF(OR('번호선택_참고표'!$C$55=$AU1204,'번호선택_참고표'!$D$55=$AU1204,'번호선택_참고표'!$E$55=$AU1204,'번호선택_참고표'!$F$55=$AU1204,'번호선택_참고표'!$G$55=$AU1204,'번호선택_참고표'!$H$55=$AU1204),1,0)</f>
        <v/>
      </c>
      <c r="AX1204" s="64">
        <f>IF(AV1204=6,6,IF(AND(AV1204=5,AW1204=1),5,IF(AND(AV1204=5,AW1204=0),4,IF(AV1204=4,3,IF(AV1204=3,2,0)))))</f>
        <v/>
      </c>
      <c r="AY1204" s="64">
        <f>IF(AV1204=6,"1등",IF(AND(AV1204=5,AW1204=1),"2등",IF(AND(AV1204=5,AW1204=0),"3등",IF(AV1204=4,"4등",IF(AV1204=3,"5등","-")))))</f>
        <v/>
      </c>
      <c r="AZ1204" s="64">
        <f>AV1204*10000+AW1204*1000+ROW()</f>
        <v/>
      </c>
      <c r="BB1204" s="63" t="inlineStr">
        <is>
          <t>3 6 18 29 35 39</t>
        </is>
      </c>
    </row>
    <row r="1205">
      <c r="A1205" s="64" t="n">
        <v>1204</v>
      </c>
      <c r="B1205" t="n">
        <v>0</v>
      </c>
      <c r="C1205" t="n">
        <v>0</v>
      </c>
      <c r="D1205" t="n">
        <v>0</v>
      </c>
      <c r="E1205" t="n">
        <v>0</v>
      </c>
      <c r="F1205" t="n">
        <v>0</v>
      </c>
      <c r="G1205" t="n">
        <v>0</v>
      </c>
      <c r="H1205" t="n">
        <v>0</v>
      </c>
      <c r="I1205" t="n">
        <v>1</v>
      </c>
      <c r="J1205" t="n">
        <v>0</v>
      </c>
      <c r="K1205" t="n">
        <v>0</v>
      </c>
      <c r="L1205" t="n">
        <v>0</v>
      </c>
      <c r="M1205" t="n">
        <v>0</v>
      </c>
      <c r="N1205" t="n">
        <v>0</v>
      </c>
      <c r="O1205" t="n">
        <v>0</v>
      </c>
      <c r="P1205" t="n">
        <v>0</v>
      </c>
      <c r="Q1205" t="n">
        <v>1</v>
      </c>
      <c r="R1205" t="n">
        <v>0</v>
      </c>
      <c r="S1205" t="n">
        <v>0</v>
      </c>
      <c r="T1205" t="n">
        <v>0</v>
      </c>
      <c r="U1205" t="n">
        <v>0</v>
      </c>
      <c r="V1205" t="n">
        <v>0</v>
      </c>
      <c r="W1205" t="n">
        <v>0</v>
      </c>
      <c r="X1205" t="n">
        <v>0</v>
      </c>
      <c r="Y1205" t="n">
        <v>0</v>
      </c>
      <c r="Z1205" t="n">
        <v>0</v>
      </c>
      <c r="AA1205" t="n">
        <v>0</v>
      </c>
      <c r="AB1205" t="n">
        <v>0</v>
      </c>
      <c r="AC1205" t="n">
        <v>1</v>
      </c>
      <c r="AD1205" t="n">
        <v>0</v>
      </c>
      <c r="AE1205" t="n">
        <v>1</v>
      </c>
      <c r="AF1205" t="n">
        <v>1</v>
      </c>
      <c r="AG1205" t="n">
        <v>0</v>
      </c>
      <c r="AH1205" t="n">
        <v>0</v>
      </c>
      <c r="AI1205" t="n">
        <v>0</v>
      </c>
      <c r="AJ1205" t="n">
        <v>0</v>
      </c>
      <c r="AK1205" t="n">
        <v>0</v>
      </c>
      <c r="AL1205" t="n">
        <v>0</v>
      </c>
      <c r="AM1205" t="n">
        <v>0</v>
      </c>
      <c r="AN1205" t="n">
        <v>0</v>
      </c>
      <c r="AO1205" t="n">
        <v>0</v>
      </c>
      <c r="AP1205" t="n">
        <v>0</v>
      </c>
      <c r="AQ1205" t="n">
        <v>0</v>
      </c>
      <c r="AR1205" t="n">
        <v>0</v>
      </c>
      <c r="AS1205" t="n">
        <v>1</v>
      </c>
      <c r="AT1205" t="n">
        <v>0</v>
      </c>
      <c r="AU1205" s="63" t="n">
        <v>27</v>
      </c>
      <c r="AV1205" s="64">
        <f>IFERROR(INDEX($B1205:$AT1205,1,'번호선택_참고표'!$C$55),0)+IFERROR(INDEX($B1205:$AT1205,1,'번호선택_참고표'!$D$55),0)+IFERROR(INDEX($B1205:$AT1205,1,'번호선택_참고표'!$E$55),0)+IFERROR(INDEX($B1205:$AT1205,1,'번호선택_참고표'!$F$55),0)+IFERROR(INDEX($B1205:$AT1205,1,'번호선택_참고표'!$G$55),0)+IFERROR(INDEX($B1205:$AT1205,1,'번호선택_참고표'!$H$55),0)</f>
        <v/>
      </c>
      <c r="AW1205" s="64">
        <f>IF(OR('번호선택_참고표'!$C$55=$AU1205,'번호선택_참고표'!$D$55=$AU1205,'번호선택_참고표'!$E$55=$AU1205,'번호선택_참고표'!$F$55=$AU1205,'번호선택_참고표'!$G$55=$AU1205,'번호선택_참고표'!$H$55=$AU1205),1,0)</f>
        <v/>
      </c>
      <c r="AX1205" s="64">
        <f>IF(AV1205=6,6,IF(AND(AV1205=5,AW1205=1),5,IF(AND(AV1205=5,AW1205=0),4,IF(AV1205=4,3,IF(AV1205=3,2,0)))))</f>
        <v/>
      </c>
      <c r="AY1205" s="64">
        <f>IF(AV1205=6,"1등",IF(AND(AV1205=5,AW1205=1),"2등",IF(AND(AV1205=5,AW1205=0),"3등",IF(AV1205=4,"4등",IF(AV1205=3,"5등","-")))))</f>
        <v/>
      </c>
      <c r="AZ1205" s="64">
        <f>AV1205*10000+AW1205*1000+ROW()</f>
        <v/>
      </c>
      <c r="BB1205" s="63" t="inlineStr">
        <is>
          <t>8 16 28 30 31 44</t>
        </is>
      </c>
    </row>
    <row r="1206">
      <c r="A1206" s="64" t="n">
        <v>1205</v>
      </c>
      <c r="B1206" t="n">
        <v>1</v>
      </c>
      <c r="C1206" t="n">
        <v>0</v>
      </c>
      <c r="D1206" t="n">
        <v>0</v>
      </c>
      <c r="E1206" t="n">
        <v>1</v>
      </c>
      <c r="F1206" t="n">
        <v>0</v>
      </c>
      <c r="G1206" t="n">
        <v>0</v>
      </c>
      <c r="H1206" t="n">
        <v>0</v>
      </c>
      <c r="I1206" t="n">
        <v>0</v>
      </c>
      <c r="J1206" t="n">
        <v>0</v>
      </c>
      <c r="K1206" t="n">
        <v>0</v>
      </c>
      <c r="L1206" t="n">
        <v>0</v>
      </c>
      <c r="M1206" t="n">
        <v>0</v>
      </c>
      <c r="N1206" t="n">
        <v>0</v>
      </c>
      <c r="O1206" t="n">
        <v>0</v>
      </c>
      <c r="P1206" t="n">
        <v>0</v>
      </c>
      <c r="Q1206" t="n">
        <v>1</v>
      </c>
      <c r="R1206" t="n">
        <v>0</v>
      </c>
      <c r="S1206" t="n">
        <v>0</v>
      </c>
      <c r="T1206" t="n">
        <v>0</v>
      </c>
      <c r="U1206" t="n">
        <v>0</v>
      </c>
      <c r="V1206" t="n">
        <v>0</v>
      </c>
      <c r="W1206" t="n">
        <v>0</v>
      </c>
      <c r="X1206" t="n">
        <v>1</v>
      </c>
      <c r="Y1206" t="n">
        <v>0</v>
      </c>
      <c r="Z1206" t="n">
        <v>0</v>
      </c>
      <c r="AA1206" t="n">
        <v>0</v>
      </c>
      <c r="AB1206" t="n">
        <v>0</v>
      </c>
      <c r="AC1206" t="n">
        <v>0</v>
      </c>
      <c r="AD1206" t="n">
        <v>0</v>
      </c>
      <c r="AE1206" t="n">
        <v>0</v>
      </c>
      <c r="AF1206" t="n">
        <v>1</v>
      </c>
      <c r="AG1206" t="n">
        <v>0</v>
      </c>
      <c r="AH1206" t="n">
        <v>0</v>
      </c>
      <c r="AI1206" t="n">
        <v>0</v>
      </c>
      <c r="AJ1206" t="n">
        <v>0</v>
      </c>
      <c r="AK1206" t="n">
        <v>0</v>
      </c>
      <c r="AL1206" t="n">
        <v>0</v>
      </c>
      <c r="AM1206" t="n">
        <v>0</v>
      </c>
      <c r="AN1206" t="n">
        <v>0</v>
      </c>
      <c r="AO1206" t="n">
        <v>0</v>
      </c>
      <c r="AP1206" t="n">
        <v>1</v>
      </c>
      <c r="AQ1206" t="n">
        <v>0</v>
      </c>
      <c r="AR1206" t="n">
        <v>0</v>
      </c>
      <c r="AS1206" t="n">
        <v>0</v>
      </c>
      <c r="AT1206" t="n">
        <v>0</v>
      </c>
      <c r="AU1206" s="63" t="n">
        <v>2</v>
      </c>
      <c r="AV1206" s="64">
        <f>IFERROR(INDEX($B1206:$AT1206,1,'번호선택_참고표'!$C$55),0)+IFERROR(INDEX($B1206:$AT1206,1,'번호선택_참고표'!$D$55),0)+IFERROR(INDEX($B1206:$AT1206,1,'번호선택_참고표'!$E$55),0)+IFERROR(INDEX($B1206:$AT1206,1,'번호선택_참고표'!$F$55),0)+IFERROR(INDEX($B1206:$AT1206,1,'번호선택_참고표'!$G$55),0)+IFERROR(INDEX($B1206:$AT1206,1,'번호선택_참고표'!$H$55),0)</f>
        <v/>
      </c>
      <c r="AW1206" s="64">
        <f>IF(OR('번호선택_참고표'!$C$55=$AU1206,'번호선택_참고표'!$D$55=$AU1206,'번호선택_참고표'!$E$55=$AU1206,'번호선택_참고표'!$F$55=$AU1206,'번호선택_참고표'!$G$55=$AU1206,'번호선택_참고표'!$H$55=$AU1206),1,0)</f>
        <v/>
      </c>
      <c r="AX1206" s="64">
        <f>IF(AV1206=6,6,IF(AND(AV1206=5,AW1206=1),5,IF(AND(AV1206=5,AW1206=0),4,IF(AV1206=4,3,IF(AV1206=3,2,0)))))</f>
        <v/>
      </c>
      <c r="AY1206" s="64">
        <f>IF(AV1206=6,"1등",IF(AND(AV1206=5,AW1206=1),"2등",IF(AND(AV1206=5,AW1206=0),"3등",IF(AV1206=4,"4등",IF(AV1206=3,"5등","-")))))</f>
        <v/>
      </c>
      <c r="AZ1206" s="64">
        <f>AV1206*10000+AW1206*1000+ROW()</f>
        <v/>
      </c>
      <c r="BB1206" s="63" t="inlineStr">
        <is>
          <t>1 4 16 23 31 41</t>
        </is>
      </c>
    </row>
    <row r="1207">
      <c r="A1207" s="64" t="n">
        <v>1206</v>
      </c>
      <c r="B1207" t="n">
        <v>1</v>
      </c>
      <c r="C1207" t="n">
        <v>0</v>
      </c>
      <c r="D1207" t="n">
        <v>1</v>
      </c>
      <c r="E1207" t="n">
        <v>0</v>
      </c>
      <c r="F1207" t="n">
        <v>0</v>
      </c>
      <c r="G1207" t="n">
        <v>0</v>
      </c>
      <c r="H1207" t="n">
        <v>0</v>
      </c>
      <c r="I1207" t="n">
        <v>0</v>
      </c>
      <c r="J1207" t="n">
        <v>0</v>
      </c>
      <c r="K1207" t="n">
        <v>0</v>
      </c>
      <c r="L1207" t="n">
        <v>0</v>
      </c>
      <c r="M1207" t="n">
        <v>0</v>
      </c>
      <c r="N1207" t="n">
        <v>0</v>
      </c>
      <c r="O1207" t="n">
        <v>0</v>
      </c>
      <c r="P1207" t="n">
        <v>0</v>
      </c>
      <c r="Q1207" t="n">
        <v>0</v>
      </c>
      <c r="R1207" t="n">
        <v>1</v>
      </c>
      <c r="S1207" t="n">
        <v>0</v>
      </c>
      <c r="T1207" t="n">
        <v>0</v>
      </c>
      <c r="U1207" t="n">
        <v>0</v>
      </c>
      <c r="V1207" t="n">
        <v>0</v>
      </c>
      <c r="W1207" t="n">
        <v>0</v>
      </c>
      <c r="X1207" t="n">
        <v>0</v>
      </c>
      <c r="Y1207" t="n">
        <v>0</v>
      </c>
      <c r="Z1207" t="n">
        <v>0</v>
      </c>
      <c r="AA1207" t="n">
        <v>1</v>
      </c>
      <c r="AB1207" t="n">
        <v>1</v>
      </c>
      <c r="AC1207" t="n">
        <v>0</v>
      </c>
      <c r="AD1207" t="n">
        <v>0</v>
      </c>
      <c r="AE1207" t="n">
        <v>0</v>
      </c>
      <c r="AF1207" t="n">
        <v>0</v>
      </c>
      <c r="AG1207" t="n">
        <v>0</v>
      </c>
      <c r="AH1207" t="n">
        <v>0</v>
      </c>
      <c r="AI1207" t="n">
        <v>0</v>
      </c>
      <c r="AJ1207" t="n">
        <v>0</v>
      </c>
      <c r="AK1207" t="n">
        <v>0</v>
      </c>
      <c r="AL1207" t="n">
        <v>0</v>
      </c>
      <c r="AM1207" t="n">
        <v>0</v>
      </c>
      <c r="AN1207" t="n">
        <v>0</v>
      </c>
      <c r="AO1207" t="n">
        <v>0</v>
      </c>
      <c r="AP1207" t="n">
        <v>0</v>
      </c>
      <c r="AQ1207" t="n">
        <v>1</v>
      </c>
      <c r="AR1207" t="n">
        <v>0</v>
      </c>
      <c r="AS1207" t="n">
        <v>0</v>
      </c>
      <c r="AT1207" t="n">
        <v>0</v>
      </c>
      <c r="AU1207" s="63" t="n">
        <v>23</v>
      </c>
      <c r="AV1207" s="64">
        <f>IFERROR(INDEX($B1207:$AT1207,1,'번호선택_참고표'!$C$55),0)+IFERROR(INDEX($B1207:$AT1207,1,'번호선택_참고표'!$D$55),0)+IFERROR(INDEX($B1207:$AT1207,1,'번호선택_참고표'!$E$55),0)+IFERROR(INDEX($B1207:$AT1207,1,'번호선택_참고표'!$F$55),0)+IFERROR(INDEX($B1207:$AT1207,1,'번호선택_참고표'!$G$55),0)+IFERROR(INDEX($B1207:$AT1207,1,'번호선택_참고표'!$H$55),0)</f>
        <v/>
      </c>
      <c r="AW1207" s="64">
        <f>IF(OR('번호선택_참고표'!$C$55=$AU1207,'번호선택_참고표'!$D$55=$AU1207,'번호선택_참고표'!$E$55=$AU1207,'번호선택_참고표'!$F$55=$AU1207,'번호선택_참고표'!$G$55=$AU1207,'번호선택_참고표'!$H$55=$AU1207),1,0)</f>
        <v/>
      </c>
      <c r="AX1207" s="64">
        <f>IF(AV1207=6,6,IF(AND(AV1207=5,AW1207=1),5,IF(AND(AV1207=5,AW1207=0),4,IF(AV1207=4,3,IF(AV1207=3,2,0)))))</f>
        <v/>
      </c>
      <c r="AY1207" s="64">
        <f>IF(AV1207=6,"1등",IF(AND(AV1207=5,AW1207=1),"2등",IF(AND(AV1207=5,AW1207=0),"3등",IF(AV1207=4,"4등",IF(AV1207=3,"5등","-")))))</f>
        <v/>
      </c>
      <c r="AZ1207" s="64">
        <f>AV1207*10000+AW1207*1000+ROW()</f>
        <v/>
      </c>
      <c r="BB1207" s="63" t="inlineStr">
        <is>
          <t>1 3 17 26 27 42</t>
        </is>
      </c>
    </row>
    <row r="1208">
      <c r="A1208" s="64" t="n">
        <v>1207</v>
      </c>
      <c r="B1208" t="n">
        <v>0</v>
      </c>
      <c r="C1208" t="n">
        <v>0</v>
      </c>
      <c r="D1208" t="n">
        <v>0</v>
      </c>
      <c r="E1208" t="n">
        <v>0</v>
      </c>
      <c r="F1208" t="n">
        <v>0</v>
      </c>
      <c r="G1208" t="n">
        <v>0</v>
      </c>
      <c r="H1208" t="n">
        <v>0</v>
      </c>
      <c r="I1208" t="n">
        <v>0</v>
      </c>
      <c r="J1208" t="n">
        <v>0</v>
      </c>
      <c r="K1208" t="n">
        <v>1</v>
      </c>
      <c r="L1208" t="n">
        <v>0</v>
      </c>
      <c r="M1208" t="n">
        <v>0</v>
      </c>
      <c r="N1208" t="n">
        <v>0</v>
      </c>
      <c r="O1208" t="n">
        <v>0</v>
      </c>
      <c r="P1208" t="n">
        <v>0</v>
      </c>
      <c r="Q1208" t="n">
        <v>0</v>
      </c>
      <c r="R1208" t="n">
        <v>0</v>
      </c>
      <c r="S1208" t="n">
        <v>0</v>
      </c>
      <c r="T1208" t="n">
        <v>0</v>
      </c>
      <c r="U1208" t="n">
        <v>0</v>
      </c>
      <c r="V1208" t="n">
        <v>0</v>
      </c>
      <c r="W1208" t="n">
        <v>1</v>
      </c>
      <c r="X1208" t="n">
        <v>0</v>
      </c>
      <c r="Y1208" t="n">
        <v>1</v>
      </c>
      <c r="Z1208" t="n">
        <v>0</v>
      </c>
      <c r="AA1208" t="n">
        <v>0</v>
      </c>
      <c r="AB1208" t="n">
        <v>1</v>
      </c>
      <c r="AC1208" t="n">
        <v>0</v>
      </c>
      <c r="AD1208" t="n">
        <v>0</v>
      </c>
      <c r="AE1208" t="n">
        <v>0</v>
      </c>
      <c r="AF1208" t="n">
        <v>0</v>
      </c>
      <c r="AG1208" t="n">
        <v>0</v>
      </c>
      <c r="AH1208" t="n">
        <v>0</v>
      </c>
      <c r="AI1208" t="n">
        <v>0</v>
      </c>
      <c r="AJ1208" t="n">
        <v>0</v>
      </c>
      <c r="AK1208" t="n">
        <v>0</v>
      </c>
      <c r="AL1208" t="n">
        <v>0</v>
      </c>
      <c r="AM1208" t="n">
        <v>1</v>
      </c>
      <c r="AN1208" t="n">
        <v>0</v>
      </c>
      <c r="AO1208" t="n">
        <v>0</v>
      </c>
      <c r="AP1208" t="n">
        <v>0</v>
      </c>
      <c r="AQ1208" t="n">
        <v>0</v>
      </c>
      <c r="AR1208" t="n">
        <v>0</v>
      </c>
      <c r="AS1208" t="n">
        <v>0</v>
      </c>
      <c r="AT1208" t="n">
        <v>1</v>
      </c>
      <c r="AU1208" s="63" t="n">
        <v>11</v>
      </c>
      <c r="AV1208" s="64">
        <f>IFERROR(INDEX($B1208:$AT1208,1,'번호선택_참고표'!$C$55),0)+IFERROR(INDEX($B1208:$AT1208,1,'번호선택_참고표'!$D$55),0)+IFERROR(INDEX($B1208:$AT1208,1,'번호선택_참고표'!$E$55),0)+IFERROR(INDEX($B1208:$AT1208,1,'번호선택_참고표'!$F$55),0)+IFERROR(INDEX($B1208:$AT1208,1,'번호선택_참고표'!$G$55),0)+IFERROR(INDEX($B1208:$AT1208,1,'번호선택_참고표'!$H$55),0)</f>
        <v/>
      </c>
      <c r="AW1208" s="64">
        <f>IF(OR('번호선택_참고표'!$C$55=$AU1208,'번호선택_참고표'!$D$55=$AU1208,'번호선택_참고표'!$E$55=$AU1208,'번호선택_참고표'!$F$55=$AU1208,'번호선택_참고표'!$G$55=$AU1208,'번호선택_참고표'!$H$55=$AU1208),1,0)</f>
        <v/>
      </c>
      <c r="AX1208" s="64">
        <f>IF(AV1208=6,6,IF(AND(AV1208=5,AW1208=1),5,IF(AND(AV1208=5,AW1208=0),4,IF(AV1208=4,3,IF(AV1208=3,2,0)))))</f>
        <v/>
      </c>
      <c r="AY1208" s="64">
        <f>IF(AV1208=6,"1등",IF(AND(AV1208=5,AW1208=1),"2등",IF(AND(AV1208=5,AW1208=0),"3등",IF(AV1208=4,"4등",IF(AV1208=3,"5등","-")))))</f>
        <v/>
      </c>
      <c r="AZ1208" s="64">
        <f>AV1208*10000+AW1208*1000+ROW()</f>
        <v/>
      </c>
      <c r="BB1208" s="63" t="inlineStr">
        <is>
          <t>10 22 24 27 38 45</t>
        </is>
      </c>
    </row>
    <row r="1209">
      <c r="A1209" s="64" t="n">
        <v>1208</v>
      </c>
      <c r="B1209" t="n">
        <v>0</v>
      </c>
      <c r="C1209" t="n">
        <v>0</v>
      </c>
      <c r="D1209" t="n">
        <v>0</v>
      </c>
      <c r="E1209" t="n">
        <v>0</v>
      </c>
      <c r="F1209" t="n">
        <v>0</v>
      </c>
      <c r="G1209" t="n">
        <v>1</v>
      </c>
      <c r="H1209" t="n">
        <v>0</v>
      </c>
      <c r="I1209" t="n">
        <v>0</v>
      </c>
      <c r="J1209" t="n">
        <v>0</v>
      </c>
      <c r="K1209" t="n">
        <v>0</v>
      </c>
      <c r="L1209" t="n">
        <v>0</v>
      </c>
      <c r="M1209" t="n">
        <v>0</v>
      </c>
      <c r="N1209" t="n">
        <v>0</v>
      </c>
      <c r="O1209" t="n">
        <v>0</v>
      </c>
      <c r="P1209" t="n">
        <v>0</v>
      </c>
      <c r="Q1209" t="n">
        <v>0</v>
      </c>
      <c r="R1209" t="n">
        <v>0</v>
      </c>
      <c r="S1209" t="n">
        <v>0</v>
      </c>
      <c r="T1209" t="n">
        <v>0</v>
      </c>
      <c r="U1209" t="n">
        <v>0</v>
      </c>
      <c r="V1209" t="n">
        <v>0</v>
      </c>
      <c r="W1209" t="n">
        <v>0</v>
      </c>
      <c r="X1209" t="n">
        <v>0</v>
      </c>
      <c r="Y1209" t="n">
        <v>0</v>
      </c>
      <c r="Z1209" t="n">
        <v>0</v>
      </c>
      <c r="AA1209" t="n">
        <v>0</v>
      </c>
      <c r="AB1209" t="n">
        <v>1</v>
      </c>
      <c r="AC1209" t="n">
        <v>0</v>
      </c>
      <c r="AD1209" t="n">
        <v>0</v>
      </c>
      <c r="AE1209" t="n">
        <v>1</v>
      </c>
      <c r="AF1209" t="n">
        <v>0</v>
      </c>
      <c r="AG1209" t="n">
        <v>0</v>
      </c>
      <c r="AH1209" t="n">
        <v>0</v>
      </c>
      <c r="AI1209" t="n">
        <v>0</v>
      </c>
      <c r="AJ1209" t="n">
        <v>0</v>
      </c>
      <c r="AK1209" t="n">
        <v>1</v>
      </c>
      <c r="AL1209" t="n">
        <v>0</v>
      </c>
      <c r="AM1209" t="n">
        <v>1</v>
      </c>
      <c r="AN1209" t="n">
        <v>0</v>
      </c>
      <c r="AO1209" t="n">
        <v>0</v>
      </c>
      <c r="AP1209" t="n">
        <v>0</v>
      </c>
      <c r="AQ1209" t="n">
        <v>1</v>
      </c>
      <c r="AR1209" t="n">
        <v>0</v>
      </c>
      <c r="AS1209" t="n">
        <v>0</v>
      </c>
      <c r="AT1209" t="n">
        <v>0</v>
      </c>
      <c r="AU1209" s="63" t="n">
        <v>25</v>
      </c>
      <c r="AV1209" s="64">
        <f>IFERROR(INDEX($B1209:$AT1209,1,'번호선택_참고표'!$C$55),0)+IFERROR(INDEX($B1209:$AT1209,1,'번호선택_참고표'!$D$55),0)+IFERROR(INDEX($B1209:$AT1209,1,'번호선택_참고표'!$E$55),0)+IFERROR(INDEX($B1209:$AT1209,1,'번호선택_참고표'!$F$55),0)+IFERROR(INDEX($B1209:$AT1209,1,'번호선택_참고표'!$G$55),0)+IFERROR(INDEX($B1209:$AT1209,1,'번호선택_참고표'!$H$55),0)</f>
        <v/>
      </c>
      <c r="AW1209" s="64">
        <f>IF(OR('번호선택_참고표'!$C$55=$AU1209,'번호선택_참고표'!$D$55=$AU1209,'번호선택_참고표'!$E$55=$AU1209,'번호선택_참고표'!$F$55=$AU1209,'번호선택_참고표'!$G$55=$AU1209,'번호선택_참고표'!$H$55=$AU1209),1,0)</f>
        <v/>
      </c>
      <c r="AX1209" s="64">
        <f>IF(AV1209=6,6,IF(AND(AV1209=5,AW1209=1),5,IF(AND(AV1209=5,AW1209=0),4,IF(AV1209=4,3,IF(AV1209=3,2,0)))))</f>
        <v/>
      </c>
      <c r="AY1209" s="64">
        <f>IF(AV1209=6,"1등",IF(AND(AV1209=5,AW1209=1),"2등",IF(AND(AV1209=5,AW1209=0),"3등",IF(AV1209=4,"4등",IF(AV1209=3,"5등","-")))))</f>
        <v/>
      </c>
      <c r="AZ1209" s="64">
        <f>AV1209*10000+AW1209*1000+ROW()</f>
        <v/>
      </c>
      <c r="BB1209" s="63" t="inlineStr">
        <is>
          <t>6 27 30 36 38 42</t>
        </is>
      </c>
    </row>
    <row r="1210">
      <c r="A1210" s="64" t="n">
        <v>1209</v>
      </c>
      <c r="B1210" t="n">
        <v>0</v>
      </c>
      <c r="C1210" t="n">
        <v>1</v>
      </c>
      <c r="D1210" t="n">
        <v>0</v>
      </c>
      <c r="E1210" t="n">
        <v>0</v>
      </c>
      <c r="F1210" t="n">
        <v>0</v>
      </c>
      <c r="G1210" t="n">
        <v>0</v>
      </c>
      <c r="H1210" t="n">
        <v>0</v>
      </c>
      <c r="I1210" t="n">
        <v>0</v>
      </c>
      <c r="J1210" t="n">
        <v>0</v>
      </c>
      <c r="K1210" t="n">
        <v>0</v>
      </c>
      <c r="L1210" t="n">
        <v>0</v>
      </c>
      <c r="M1210" t="n">
        <v>0</v>
      </c>
      <c r="N1210" t="n">
        <v>0</v>
      </c>
      <c r="O1210" t="n">
        <v>0</v>
      </c>
      <c r="P1210" t="n">
        <v>0</v>
      </c>
      <c r="Q1210" t="n">
        <v>0</v>
      </c>
      <c r="R1210" t="n">
        <v>1</v>
      </c>
      <c r="S1210" t="n">
        <v>0</v>
      </c>
      <c r="T1210" t="n">
        <v>0</v>
      </c>
      <c r="U1210" t="n">
        <v>1</v>
      </c>
      <c r="V1210" t="n">
        <v>0</v>
      </c>
      <c r="W1210" t="n">
        <v>0</v>
      </c>
      <c r="X1210" t="n">
        <v>0</v>
      </c>
      <c r="Y1210" t="n">
        <v>0</v>
      </c>
      <c r="Z1210" t="n">
        <v>0</v>
      </c>
      <c r="AA1210" t="n">
        <v>0</v>
      </c>
      <c r="AB1210" t="n">
        <v>0</v>
      </c>
      <c r="AC1210" t="n">
        <v>0</v>
      </c>
      <c r="AD1210" t="n">
        <v>0</v>
      </c>
      <c r="AE1210" t="n">
        <v>0</v>
      </c>
      <c r="AF1210" t="n">
        <v>0</v>
      </c>
      <c r="AG1210" t="n">
        <v>0</v>
      </c>
      <c r="AH1210" t="n">
        <v>0</v>
      </c>
      <c r="AI1210" t="n">
        <v>0</v>
      </c>
      <c r="AJ1210" t="n">
        <v>1</v>
      </c>
      <c r="AK1210" t="n">
        <v>0</v>
      </c>
      <c r="AL1210" t="n">
        <v>1</v>
      </c>
      <c r="AM1210" t="n">
        <v>0</v>
      </c>
      <c r="AN1210" t="n">
        <v>1</v>
      </c>
      <c r="AO1210" t="n">
        <v>0</v>
      </c>
      <c r="AP1210" t="n">
        <v>0</v>
      </c>
      <c r="AQ1210" t="n">
        <v>0</v>
      </c>
      <c r="AR1210" t="n">
        <v>0</v>
      </c>
      <c r="AS1210" t="n">
        <v>0</v>
      </c>
      <c r="AT1210" t="n">
        <v>0</v>
      </c>
      <c r="AU1210" s="63" t="n">
        <v>24</v>
      </c>
      <c r="AV1210" s="64">
        <f>IFERROR(INDEX($B1210:$AT1210,1,'번호선택_참고표'!$C$55),0)+IFERROR(INDEX($B1210:$AT1210,1,'번호선택_참고표'!$D$55),0)+IFERROR(INDEX($B1210:$AT1210,1,'번호선택_참고표'!$E$55),0)+IFERROR(INDEX($B1210:$AT1210,1,'번호선택_참고표'!$F$55),0)+IFERROR(INDEX($B1210:$AT1210,1,'번호선택_참고표'!$G$55),0)+IFERROR(INDEX($B1210:$AT1210,1,'번호선택_참고표'!$H$55),0)</f>
        <v/>
      </c>
      <c r="AW1210" s="64">
        <f>IF(OR('번호선택_참고표'!$C$55=$AU1210,'번호선택_참고표'!$D$55=$AU1210,'번호선택_참고표'!$E$55=$AU1210,'번호선택_참고표'!$F$55=$AU1210,'번호선택_참고표'!$G$55=$AU1210,'번호선택_참고표'!$H$55=$AU1210),1,0)</f>
        <v/>
      </c>
      <c r="AX1210" s="64">
        <f>IF(AV1210=6,6,IF(AND(AV1210=5,AW1210=1),5,IF(AND(AV1210=5,AW1210=0),4,IF(AV1210=4,3,IF(AV1210=3,2,0)))))</f>
        <v/>
      </c>
      <c r="AY1210" s="64">
        <f>IF(AV1210=6,"1등",IF(AND(AV1210=5,AW1210=1),"2등",IF(AND(AV1210=5,AW1210=0),"3등",IF(AV1210=4,"4등",IF(AV1210=3,"5등","-")))))</f>
        <v/>
      </c>
      <c r="AZ1210" s="64">
        <f>AV1210*10000+AW1210*1000+ROW()</f>
        <v/>
      </c>
      <c r="BB1210" s="63" t="inlineStr">
        <is>
          <t>2 17 20 35 37 39</t>
        </is>
      </c>
    </row>
    <row r="1211">
      <c r="A1211" s="64" t="n">
        <v>1210</v>
      </c>
      <c r="B1211" t="n">
        <v>1</v>
      </c>
      <c r="C1211" t="n">
        <v>0</v>
      </c>
      <c r="D1211" t="n">
        <v>0</v>
      </c>
      <c r="E1211" t="n">
        <v>0</v>
      </c>
      <c r="F1211" t="n">
        <v>0</v>
      </c>
      <c r="G1211" t="n">
        <v>0</v>
      </c>
      <c r="H1211" t="n">
        <v>1</v>
      </c>
      <c r="I1211" t="n">
        <v>0</v>
      </c>
      <c r="J1211" t="n">
        <v>1</v>
      </c>
      <c r="K1211" t="n">
        <v>0</v>
      </c>
      <c r="L1211" t="n">
        <v>0</v>
      </c>
      <c r="M1211" t="n">
        <v>0</v>
      </c>
      <c r="N1211" t="n">
        <v>0</v>
      </c>
      <c r="O1211" t="n">
        <v>0</v>
      </c>
      <c r="P1211" t="n">
        <v>0</v>
      </c>
      <c r="Q1211" t="n">
        <v>0</v>
      </c>
      <c r="R1211" t="n">
        <v>1</v>
      </c>
      <c r="S1211" t="n">
        <v>0</v>
      </c>
      <c r="T1211" t="n">
        <v>0</v>
      </c>
      <c r="U1211" t="n">
        <v>0</v>
      </c>
      <c r="V1211" t="n">
        <v>0</v>
      </c>
      <c r="W1211" t="n">
        <v>0</v>
      </c>
      <c r="X1211" t="n">
        <v>0</v>
      </c>
      <c r="Y1211" t="n">
        <v>0</v>
      </c>
      <c r="Z1211" t="n">
        <v>0</v>
      </c>
      <c r="AA1211" t="n">
        <v>0</v>
      </c>
      <c r="AB1211" t="n">
        <v>1</v>
      </c>
      <c r="AC1211" t="n">
        <v>0</v>
      </c>
      <c r="AD1211" t="n">
        <v>0</v>
      </c>
      <c r="AE1211" t="n">
        <v>0</v>
      </c>
      <c r="AF1211" t="n">
        <v>0</v>
      </c>
      <c r="AG1211" t="n">
        <v>0</v>
      </c>
      <c r="AH1211" t="n">
        <v>0</v>
      </c>
      <c r="AI1211" t="n">
        <v>0</v>
      </c>
      <c r="AJ1211" t="n">
        <v>0</v>
      </c>
      <c r="AK1211" t="n">
        <v>0</v>
      </c>
      <c r="AL1211" t="n">
        <v>0</v>
      </c>
      <c r="AM1211" t="n">
        <v>1</v>
      </c>
      <c r="AN1211" t="n">
        <v>0</v>
      </c>
      <c r="AO1211" t="n">
        <v>0</v>
      </c>
      <c r="AP1211" t="n">
        <v>0</v>
      </c>
      <c r="AQ1211" t="n">
        <v>0</v>
      </c>
      <c r="AR1211" t="n">
        <v>0</v>
      </c>
      <c r="AS1211" t="n">
        <v>0</v>
      </c>
      <c r="AT1211" t="n">
        <v>0</v>
      </c>
      <c r="AU1211" s="63" t="n">
        <v>31</v>
      </c>
      <c r="AV1211" s="64">
        <f>IFERROR(INDEX($B1211:$AT1211,1,'번호선택_참고표'!$C$55),0)+IFERROR(INDEX($B1211:$AT1211,1,'번호선택_참고표'!$D$55),0)+IFERROR(INDEX($B1211:$AT1211,1,'번호선택_참고표'!$E$55),0)+IFERROR(INDEX($B1211:$AT1211,1,'번호선택_참고표'!$F$55),0)+IFERROR(INDEX($B1211:$AT1211,1,'번호선택_참고표'!$G$55),0)+IFERROR(INDEX($B1211:$AT1211,1,'번호선택_참고표'!$H$55),0)</f>
        <v/>
      </c>
      <c r="AW1211" s="64">
        <f>IF(OR('번호선택_참고표'!$C$55=$AU1211,'번호선택_참고표'!$D$55=$AU1211,'번호선택_참고표'!$E$55=$AU1211,'번호선택_참고표'!$F$55=$AU1211,'번호선택_참고표'!$G$55=$AU1211,'번호선택_참고표'!$H$55=$AU1211),1,0)</f>
        <v/>
      </c>
      <c r="AX1211" s="64">
        <f>IF(AV1211=6,6,IF(AND(AV1211=5,AW1211=1),5,IF(AND(AV1211=5,AW1211=0),4,IF(AV1211=4,3,IF(AV1211=3,2,0)))))</f>
        <v/>
      </c>
      <c r="AY1211" s="64">
        <f>IF(AV1211=6,"1등",IF(AND(AV1211=5,AW1211=1),"2등",IF(AND(AV1211=5,AW1211=0),"3등",IF(AV1211=4,"4등",IF(AV1211=3,"5등","-")))))</f>
        <v/>
      </c>
      <c r="AZ1211" s="64">
        <f>AV1211*10000+AW1211*1000+ROW()</f>
        <v/>
      </c>
      <c r="BB1211" s="63" t="inlineStr">
        <is>
          <t>1 7 9 17 27 38</t>
        </is>
      </c>
    </row>
    <row r="1212">
      <c r="A1212" s="64" t="n">
        <v>1211</v>
      </c>
      <c r="B1212" t="n">
        <v>0</v>
      </c>
      <c r="C1212" t="n">
        <v>0</v>
      </c>
      <c r="D1212" t="n">
        <v>0</v>
      </c>
      <c r="E1212" t="n">
        <v>0</v>
      </c>
      <c r="F1212" t="n">
        <v>0</v>
      </c>
      <c r="G1212" t="n">
        <v>0</v>
      </c>
      <c r="H1212" t="n">
        <v>0</v>
      </c>
      <c r="I1212" t="n">
        <v>0</v>
      </c>
      <c r="J1212" t="n">
        <v>0</v>
      </c>
      <c r="K1212" t="n">
        <v>0</v>
      </c>
      <c r="L1212" t="n">
        <v>0</v>
      </c>
      <c r="M1212" t="n">
        <v>0</v>
      </c>
      <c r="N1212" t="n">
        <v>0</v>
      </c>
      <c r="O1212" t="n">
        <v>0</v>
      </c>
      <c r="P1212" t="n">
        <v>0</v>
      </c>
      <c r="Q1212" t="n">
        <v>0</v>
      </c>
      <c r="R1212" t="n">
        <v>0</v>
      </c>
      <c r="S1212" t="n">
        <v>0</v>
      </c>
      <c r="T1212" t="n">
        <v>0</v>
      </c>
      <c r="U1212" t="n">
        <v>0</v>
      </c>
      <c r="V1212" t="n">
        <v>0</v>
      </c>
      <c r="W1212" t="n">
        <v>0</v>
      </c>
      <c r="X1212" t="n">
        <v>1</v>
      </c>
      <c r="Y1212" t="n">
        <v>0</v>
      </c>
      <c r="Z1212" t="n">
        <v>0</v>
      </c>
      <c r="AA1212" t="n">
        <v>1</v>
      </c>
      <c r="AB1212" t="n">
        <v>1</v>
      </c>
      <c r="AC1212" t="n">
        <v>0</v>
      </c>
      <c r="AD1212" t="n">
        <v>0</v>
      </c>
      <c r="AE1212" t="n">
        <v>0</v>
      </c>
      <c r="AF1212" t="n">
        <v>0</v>
      </c>
      <c r="AG1212" t="n">
        <v>0</v>
      </c>
      <c r="AH1212" t="n">
        <v>0</v>
      </c>
      <c r="AI1212" t="n">
        <v>0</v>
      </c>
      <c r="AJ1212" t="n">
        <v>1</v>
      </c>
      <c r="AK1212" t="n">
        <v>0</v>
      </c>
      <c r="AL1212" t="n">
        <v>0</v>
      </c>
      <c r="AM1212" t="n">
        <v>1</v>
      </c>
      <c r="AN1212" t="n">
        <v>0</v>
      </c>
      <c r="AO1212" t="n">
        <v>1</v>
      </c>
      <c r="AP1212" t="n">
        <v>0</v>
      </c>
      <c r="AQ1212" t="n">
        <v>0</v>
      </c>
      <c r="AR1212" t="n">
        <v>0</v>
      </c>
      <c r="AS1212" t="n">
        <v>0</v>
      </c>
      <c r="AT1212" t="n">
        <v>0</v>
      </c>
      <c r="AU1212" s="63" t="n">
        <v>10</v>
      </c>
      <c r="AV1212" s="64">
        <f>IFERROR(INDEX($B1212:$AT1212,1,'번호선택_참고표'!$C$55),0)+IFERROR(INDEX($B1212:$AT1212,1,'번호선택_참고표'!$D$55),0)+IFERROR(INDEX($B1212:$AT1212,1,'번호선택_참고표'!$E$55),0)+IFERROR(INDEX($B1212:$AT1212,1,'번호선택_참고표'!$F$55),0)+IFERROR(INDEX($B1212:$AT1212,1,'번호선택_참고표'!$G$55),0)+IFERROR(INDEX($B1212:$AT1212,1,'번호선택_참고표'!$H$55),0)</f>
        <v/>
      </c>
      <c r="AW1212" s="64">
        <f>IF(OR('번호선택_참고표'!$C$55=$AU1212,'번호선택_참고표'!$D$55=$AU1212,'번호선택_참고표'!$E$55=$AU1212,'번호선택_참고표'!$F$55=$AU1212,'번호선택_참고표'!$G$55=$AU1212,'번호선택_참고표'!$H$55=$AU1212),1,0)</f>
        <v/>
      </c>
      <c r="AX1212" s="64">
        <f>IF(AV1212=6,6,IF(AND(AV1212=5,AW1212=1),5,IF(AND(AV1212=5,AW1212=0),4,IF(AV1212=4,3,IF(AV1212=3,2,0)))))</f>
        <v/>
      </c>
      <c r="AY1212" s="64">
        <f>IF(AV1212=6,"1등",IF(AND(AV1212=5,AW1212=1),"2등",IF(AND(AV1212=5,AW1212=0),"3등",IF(AV1212=4,"4등",IF(AV1212=3,"5등","-")))))</f>
        <v/>
      </c>
      <c r="AZ1212" s="64">
        <f>AV1212*10000+AW1212*1000+ROW()</f>
        <v/>
      </c>
      <c r="BB1212" s="63" t="inlineStr">
        <is>
          <t>23 26 27 35 38 40</t>
        </is>
      </c>
    </row>
    <row r="1213">
      <c r="A1213" s="64" t="n">
        <v>1212</v>
      </c>
      <c r="B1213" t="n">
        <v>0</v>
      </c>
      <c r="C1213" t="n">
        <v>0</v>
      </c>
      <c r="D1213" t="n">
        <v>0</v>
      </c>
      <c r="E1213" t="n">
        <v>0</v>
      </c>
      <c r="F1213" t="n">
        <v>1</v>
      </c>
      <c r="G1213" t="n">
        <v>0</v>
      </c>
      <c r="H1213" t="n">
        <v>0</v>
      </c>
      <c r="I1213" t="n">
        <v>1</v>
      </c>
      <c r="J1213" t="n">
        <v>0</v>
      </c>
      <c r="K1213" t="n">
        <v>0</v>
      </c>
      <c r="L1213" t="n">
        <v>0</v>
      </c>
      <c r="M1213" t="n">
        <v>0</v>
      </c>
      <c r="N1213" t="n">
        <v>0</v>
      </c>
      <c r="O1213" t="n">
        <v>0</v>
      </c>
      <c r="P1213" t="n">
        <v>0</v>
      </c>
      <c r="Q1213" t="n">
        <v>0</v>
      </c>
      <c r="R1213" t="n">
        <v>0</v>
      </c>
      <c r="S1213" t="n">
        <v>0</v>
      </c>
      <c r="T1213" t="n">
        <v>0</v>
      </c>
      <c r="U1213" t="n">
        <v>0</v>
      </c>
      <c r="V1213" t="n">
        <v>0</v>
      </c>
      <c r="W1213" t="n">
        <v>0</v>
      </c>
      <c r="X1213" t="n">
        <v>0</v>
      </c>
      <c r="Y1213" t="n">
        <v>0</v>
      </c>
      <c r="Z1213" t="n">
        <v>1</v>
      </c>
      <c r="AA1213" t="n">
        <v>0</v>
      </c>
      <c r="AB1213" t="n">
        <v>0</v>
      </c>
      <c r="AC1213" t="n">
        <v>0</v>
      </c>
      <c r="AD1213" t="n">
        <v>0</v>
      </c>
      <c r="AE1213" t="n">
        <v>0</v>
      </c>
      <c r="AF1213" t="n">
        <v>1</v>
      </c>
      <c r="AG1213" t="n">
        <v>0</v>
      </c>
      <c r="AH1213" t="n">
        <v>0</v>
      </c>
      <c r="AI1213" t="n">
        <v>0</v>
      </c>
      <c r="AJ1213" t="n">
        <v>0</v>
      </c>
      <c r="AK1213" t="n">
        <v>0</v>
      </c>
      <c r="AL1213" t="n">
        <v>0</v>
      </c>
      <c r="AM1213" t="n">
        <v>0</v>
      </c>
      <c r="AN1213" t="n">
        <v>0</v>
      </c>
      <c r="AO1213" t="n">
        <v>0</v>
      </c>
      <c r="AP1213" t="n">
        <v>1</v>
      </c>
      <c r="AQ1213" t="n">
        <v>0</v>
      </c>
      <c r="AR1213" t="n">
        <v>0</v>
      </c>
      <c r="AS1213" t="n">
        <v>1</v>
      </c>
      <c r="AT1213" t="n">
        <v>0</v>
      </c>
      <c r="AU1213" s="63" t="n">
        <v>45</v>
      </c>
      <c r="AV1213" s="64">
        <f>IFERROR(INDEX($B1213:$AT1213,1,'번호선택_참고표'!$C$55),0)+IFERROR(INDEX($B1213:$AT1213,1,'번호선택_참고표'!$D$55),0)+IFERROR(INDEX($B1213:$AT1213,1,'번호선택_참고표'!$E$55),0)+IFERROR(INDEX($B1213:$AT1213,1,'번호선택_참고표'!$F$55),0)+IFERROR(INDEX($B1213:$AT1213,1,'번호선택_참고표'!$G$55),0)+IFERROR(INDEX($B1213:$AT1213,1,'번호선택_참고표'!$H$55),0)</f>
        <v/>
      </c>
      <c r="AW1213" s="64">
        <f>IF(OR('번호선택_참고표'!$C$55=$AU1213,'번호선택_참고표'!$D$55=$AU1213,'번호선택_참고표'!$E$55=$AU1213,'번호선택_참고표'!$F$55=$AU1213,'번호선택_참고표'!$G$55=$AU1213,'번호선택_참고표'!$H$55=$AU1213),1,0)</f>
        <v/>
      </c>
      <c r="AX1213" s="64">
        <f>IF(AV1213=6,6,IF(AND(AV1213=5,AW1213=1),5,IF(AND(AV1213=5,AW1213=0),4,IF(AV1213=4,3,IF(AV1213=3,2,0)))))</f>
        <v/>
      </c>
      <c r="AY1213" s="64">
        <f>IF(AV1213=6,"1등",IF(AND(AV1213=5,AW1213=1),"2등",IF(AND(AV1213=5,AW1213=0),"3등",IF(AV1213=4,"4등",IF(AV1213=3,"5등","-")))))</f>
        <v/>
      </c>
      <c r="AZ1213" s="64">
        <f>AV1213*10000+AW1213*1000+ROW()</f>
        <v/>
      </c>
      <c r="BB1213" s="63" t="inlineStr">
        <is>
          <t>5 8 25 31 41 44</t>
        </is>
      </c>
    </row>
    <row r="1214">
      <c r="A1214" s="64" t="n">
        <v>1213</v>
      </c>
      <c r="B1214" t="n">
        <v>0</v>
      </c>
      <c r="C1214" t="n">
        <v>0</v>
      </c>
      <c r="D1214" t="n">
        <v>0</v>
      </c>
      <c r="E1214" t="n">
        <v>0</v>
      </c>
      <c r="F1214" t="n">
        <v>1</v>
      </c>
      <c r="G1214" t="n">
        <v>0</v>
      </c>
      <c r="H1214" t="n">
        <v>0</v>
      </c>
      <c r="I1214" t="n">
        <v>0</v>
      </c>
      <c r="J1214" t="n">
        <v>0</v>
      </c>
      <c r="K1214" t="n">
        <v>0</v>
      </c>
      <c r="L1214" t="n">
        <v>1</v>
      </c>
      <c r="M1214" t="n">
        <v>0</v>
      </c>
      <c r="N1214" t="n">
        <v>0</v>
      </c>
      <c r="O1214" t="n">
        <v>0</v>
      </c>
      <c r="P1214" t="n">
        <v>0</v>
      </c>
      <c r="Q1214" t="n">
        <v>0</v>
      </c>
      <c r="R1214" t="n">
        <v>0</v>
      </c>
      <c r="S1214" t="n">
        <v>0</v>
      </c>
      <c r="T1214" t="n">
        <v>0</v>
      </c>
      <c r="U1214" t="n">
        <v>0</v>
      </c>
      <c r="V1214" t="n">
        <v>0</v>
      </c>
      <c r="W1214" t="n">
        <v>0</v>
      </c>
      <c r="X1214" t="n">
        <v>0</v>
      </c>
      <c r="Y1214" t="n">
        <v>0</v>
      </c>
      <c r="Z1214" t="n">
        <v>1</v>
      </c>
      <c r="AA1214" t="n">
        <v>0</v>
      </c>
      <c r="AB1214" t="n">
        <v>1</v>
      </c>
      <c r="AC1214" t="n">
        <v>0</v>
      </c>
      <c r="AD1214" t="n">
        <v>0</v>
      </c>
      <c r="AE1214" t="n">
        <v>0</v>
      </c>
      <c r="AF1214" t="n">
        <v>0</v>
      </c>
      <c r="AG1214" t="n">
        <v>0</v>
      </c>
      <c r="AH1214" t="n">
        <v>0</v>
      </c>
      <c r="AI1214" t="n">
        <v>0</v>
      </c>
      <c r="AJ1214" t="n">
        <v>0</v>
      </c>
      <c r="AK1214" t="n">
        <v>1</v>
      </c>
      <c r="AL1214" t="n">
        <v>0</v>
      </c>
      <c r="AM1214" t="n">
        <v>1</v>
      </c>
      <c r="AN1214" t="n">
        <v>0</v>
      </c>
      <c r="AO1214" t="n">
        <v>0</v>
      </c>
      <c r="AP1214" t="n">
        <v>0</v>
      </c>
      <c r="AQ1214" t="n">
        <v>0</v>
      </c>
      <c r="AR1214" t="n">
        <v>0</v>
      </c>
      <c r="AS1214" t="n">
        <v>0</v>
      </c>
      <c r="AT1214" t="n">
        <v>0</v>
      </c>
      <c r="AU1214" s="63" t="n">
        <v>2</v>
      </c>
      <c r="AV1214" s="64">
        <f>IFERROR(INDEX($B1214:$AT1214,1,'번호선택_참고표'!$C$55),0)+IFERROR(INDEX($B1214:$AT1214,1,'번호선택_참고표'!$D$55),0)+IFERROR(INDEX($B1214:$AT1214,1,'번호선택_참고표'!$E$55),0)+IFERROR(INDEX($B1214:$AT1214,1,'번호선택_참고표'!$F$55),0)+IFERROR(INDEX($B1214:$AT1214,1,'번호선택_참고표'!$G$55),0)+IFERROR(INDEX($B1214:$AT1214,1,'번호선택_참고표'!$H$55),0)</f>
        <v/>
      </c>
      <c r="AW1214" s="64">
        <f>IF(OR('번호선택_참고표'!$C$55=$AU1214,'번호선택_참고표'!$D$55=$AU1214,'번호선택_참고표'!$E$55=$AU1214,'번호선택_참고표'!$F$55=$AU1214,'번호선택_참고표'!$G$55=$AU1214,'번호선택_참고표'!$H$55=$AU1214),1,0)</f>
        <v/>
      </c>
      <c r="AX1214" s="64">
        <f>IF(AV1214=6,6,IF(AND(AV1214=5,AW1214=1),5,IF(AND(AV1214=5,AW1214=0),4,IF(AV1214=4,3,IF(AV1214=3,2,0)))))</f>
        <v/>
      </c>
      <c r="AY1214" s="64">
        <f>IF(AV1214=6,"1등",IF(AND(AV1214=5,AW1214=1),"2등",IF(AND(AV1214=5,AW1214=0),"3등",IF(AV1214=4,"4등",IF(AV1214=3,"5등","-")))))</f>
        <v/>
      </c>
      <c r="AZ1214" s="64">
        <f>AV1214*10000+AW1214*1000+ROW()</f>
        <v/>
      </c>
      <c r="BB1214" s="63" t="inlineStr">
        <is>
          <t>5 11 25 27 36 38</t>
        </is>
      </c>
    </row>
    <row r="1215">
      <c r="A1215" s="64" t="n">
        <v>1214</v>
      </c>
      <c r="B1215" t="n">
        <v>0</v>
      </c>
      <c r="C1215" t="n">
        <v>0</v>
      </c>
      <c r="D1215" t="n">
        <v>0</v>
      </c>
      <c r="E1215" t="n">
        <v>0</v>
      </c>
      <c r="F1215" t="n">
        <v>0</v>
      </c>
      <c r="G1215" t="n">
        <v>0</v>
      </c>
      <c r="H1215" t="n">
        <v>0</v>
      </c>
      <c r="I1215" t="n">
        <v>0</v>
      </c>
      <c r="J1215" t="n">
        <v>0</v>
      </c>
      <c r="K1215" t="n">
        <v>1</v>
      </c>
      <c r="L1215" t="n">
        <v>0</v>
      </c>
      <c r="M1215" t="n">
        <v>0</v>
      </c>
      <c r="N1215" t="n">
        <v>0</v>
      </c>
      <c r="O1215" t="n">
        <v>0</v>
      </c>
      <c r="P1215" t="n">
        <v>1</v>
      </c>
      <c r="Q1215" t="n">
        <v>0</v>
      </c>
      <c r="R1215" t="n">
        <v>0</v>
      </c>
      <c r="S1215" t="n">
        <v>0</v>
      </c>
      <c r="T1215" t="n">
        <v>1</v>
      </c>
      <c r="U1215" t="n">
        <v>0</v>
      </c>
      <c r="V1215" t="n">
        <v>0</v>
      </c>
      <c r="W1215" t="n">
        <v>0</v>
      </c>
      <c r="X1215" t="n">
        <v>0</v>
      </c>
      <c r="Y1215" t="n">
        <v>0</v>
      </c>
      <c r="Z1215" t="n">
        <v>0</v>
      </c>
      <c r="AA1215" t="n">
        <v>0</v>
      </c>
      <c r="AB1215" t="n">
        <v>1</v>
      </c>
      <c r="AC1215" t="n">
        <v>0</v>
      </c>
      <c r="AD1215" t="n">
        <v>0</v>
      </c>
      <c r="AE1215" t="n">
        <v>1</v>
      </c>
      <c r="AF1215" t="n">
        <v>0</v>
      </c>
      <c r="AG1215" t="n">
        <v>0</v>
      </c>
      <c r="AH1215" t="n">
        <v>1</v>
      </c>
      <c r="AI1215" t="n">
        <v>0</v>
      </c>
      <c r="AJ1215" t="n">
        <v>0</v>
      </c>
      <c r="AK1215" t="n">
        <v>0</v>
      </c>
      <c r="AL1215" t="n">
        <v>0</v>
      </c>
      <c r="AM1215" t="n">
        <v>0</v>
      </c>
      <c r="AN1215" t="n">
        <v>0</v>
      </c>
      <c r="AO1215" t="n">
        <v>0</v>
      </c>
      <c r="AP1215" t="n">
        <v>0</v>
      </c>
      <c r="AQ1215" t="n">
        <v>0</v>
      </c>
      <c r="AR1215" t="n">
        <v>0</v>
      </c>
      <c r="AS1215" t="n">
        <v>0</v>
      </c>
      <c r="AT1215" t="n">
        <v>0</v>
      </c>
      <c r="AU1215" s="63" t="n">
        <v>14</v>
      </c>
      <c r="AV1215" s="64">
        <f>IFERROR(INDEX($B1215:$AT1215,1,'번호선택_참고표'!$C$55),0)+IFERROR(INDEX($B1215:$AT1215,1,'번호선택_참고표'!$D$55),0)+IFERROR(INDEX($B1215:$AT1215,1,'번호선택_참고표'!$E$55),0)+IFERROR(INDEX($B1215:$AT1215,1,'번호선택_참고표'!$F$55),0)+IFERROR(INDEX($B1215:$AT1215,1,'번호선택_참고표'!$G$55),0)+IFERROR(INDEX($B1215:$AT1215,1,'번호선택_참고표'!$H$55),0)</f>
        <v/>
      </c>
      <c r="AW1215" s="64">
        <f>IF(OR('번호선택_참고표'!$C$55=$AU1215,'번호선택_참고표'!$D$55=$AU1215,'번호선택_참고표'!$E$55=$AU1215,'번호선택_참고표'!$F$55=$AU1215,'번호선택_참고표'!$G$55=$AU1215,'번호선택_참고표'!$H$55=$AU1215),1,0)</f>
        <v/>
      </c>
      <c r="AX1215" s="64">
        <f>IF(AV1215=6,6,IF(AND(AV1215=5,AW1215=1),5,IF(AND(AV1215=5,AW1215=0),4,IF(AV1215=4,3,IF(AV1215=3,2,0)))))</f>
        <v/>
      </c>
      <c r="AY1215" s="64">
        <f>IF(AV1215=6,"1등",IF(AND(AV1215=5,AW1215=1),"2등",IF(AND(AV1215=5,AW1215=0),"3등",IF(AV1215=4,"4등",IF(AV1215=3,"5등","-")))))</f>
        <v/>
      </c>
      <c r="AZ1215" s="64">
        <f>AV1215*10000+AW1215*1000+ROW()</f>
        <v/>
      </c>
      <c r="BB1215" s="63" t="inlineStr">
        <is>
          <t>10 15 19 27 30 33</t>
        </is>
      </c>
    </row>
    <row r="1216">
      <c r="A1216" s="64" t="n">
        <v>1215</v>
      </c>
      <c r="B1216" t="n">
        <v>0</v>
      </c>
      <c r="C1216" t="n">
        <v>0</v>
      </c>
      <c r="D1216" t="n">
        <v>0</v>
      </c>
      <c r="E1216" t="n">
        <v>0</v>
      </c>
      <c r="F1216" t="n">
        <v>0</v>
      </c>
      <c r="G1216" t="n">
        <v>0</v>
      </c>
      <c r="H1216" t="n">
        <v>0</v>
      </c>
      <c r="I1216" t="n">
        <v>0</v>
      </c>
      <c r="J1216" t="n">
        <v>0</v>
      </c>
      <c r="K1216" t="n">
        <v>0</v>
      </c>
      <c r="L1216" t="n">
        <v>0</v>
      </c>
      <c r="M1216" t="n">
        <v>0</v>
      </c>
      <c r="N1216" t="n">
        <v>1</v>
      </c>
      <c r="O1216" t="n">
        <v>0</v>
      </c>
      <c r="P1216" t="n">
        <v>1</v>
      </c>
      <c r="Q1216" t="n">
        <v>0</v>
      </c>
      <c r="R1216" t="n">
        <v>0</v>
      </c>
      <c r="S1216" t="n">
        <v>0</v>
      </c>
      <c r="T1216" t="n">
        <v>1</v>
      </c>
      <c r="U1216" t="n">
        <v>0</v>
      </c>
      <c r="V1216" t="n">
        <v>1</v>
      </c>
      <c r="W1216" t="n">
        <v>0</v>
      </c>
      <c r="X1216" t="n">
        <v>0</v>
      </c>
      <c r="Y1216" t="n">
        <v>0</v>
      </c>
      <c r="Z1216" t="n">
        <v>0</v>
      </c>
      <c r="AA1216" t="n">
        <v>0</v>
      </c>
      <c r="AB1216" t="n">
        <v>0</v>
      </c>
      <c r="AC1216" t="n">
        <v>0</v>
      </c>
      <c r="AD1216" t="n">
        <v>0</v>
      </c>
      <c r="AE1216" t="n">
        <v>0</v>
      </c>
      <c r="AF1216" t="n">
        <v>0</v>
      </c>
      <c r="AG1216" t="n">
        <v>0</v>
      </c>
      <c r="AH1216" t="n">
        <v>0</v>
      </c>
      <c r="AI1216" t="n">
        <v>0</v>
      </c>
      <c r="AJ1216" t="n">
        <v>0</v>
      </c>
      <c r="AK1216" t="n">
        <v>0</v>
      </c>
      <c r="AL1216" t="n">
        <v>0</v>
      </c>
      <c r="AM1216" t="n">
        <v>0</v>
      </c>
      <c r="AN1216" t="n">
        <v>0</v>
      </c>
      <c r="AO1216" t="n">
        <v>0</v>
      </c>
      <c r="AP1216" t="n">
        <v>0</v>
      </c>
      <c r="AQ1216" t="n">
        <v>0</v>
      </c>
      <c r="AR1216" t="n">
        <v>0</v>
      </c>
      <c r="AS1216" t="n">
        <v>1</v>
      </c>
      <c r="AT1216" t="n">
        <v>1</v>
      </c>
      <c r="AU1216" s="63" t="n">
        <v>39</v>
      </c>
      <c r="AV1216" s="64">
        <f>IFERROR(INDEX($B1216:$AT1216,1,'번호선택_참고표'!$C$55),0)+IFERROR(INDEX($B1216:$AT1216,1,'번호선택_참고표'!$D$55),0)+IFERROR(INDEX($B1216:$AT1216,1,'번호선택_참고표'!$E$55),0)+IFERROR(INDEX($B1216:$AT1216,1,'번호선택_참고표'!$F$55),0)+IFERROR(INDEX($B1216:$AT1216,1,'번호선택_참고표'!$G$55),0)+IFERROR(INDEX($B1216:$AT1216,1,'번호선택_참고표'!$H$55),0)</f>
        <v/>
      </c>
      <c r="AW1216" s="64">
        <f>IF(OR('번호선택_참고표'!$C$55=$AU1216,'번호선택_참고표'!$D$55=$AU1216,'번호선택_참고표'!$E$55=$AU1216,'번호선택_참고표'!$F$55=$AU1216,'번호선택_참고표'!$G$55=$AU1216,'번호선택_참고표'!$H$55=$AU1216),1,0)</f>
        <v/>
      </c>
      <c r="AX1216" s="64">
        <f>IF(AV1216=6,6,IF(AND(AV1216=5,AW1216=1),5,IF(AND(AV1216=5,AW1216=0),4,IF(AV1216=4,3,IF(AV1216=3,2,0)))))</f>
        <v/>
      </c>
      <c r="AY1216" s="64">
        <f>IF(AV1216=6,"1등",IF(AND(AV1216=5,AW1216=1),"2등",IF(AND(AV1216=5,AW1216=0),"3등",IF(AV1216=4,"4등",IF(AV1216=3,"5등","-")))))</f>
        <v/>
      </c>
      <c r="AZ1216" s="64">
        <f>AV1216*10000+AW1216*1000+ROW()</f>
        <v/>
      </c>
      <c r="BB1216" s="63" t="inlineStr">
        <is>
          <t>13 15 19 21 44 45</t>
        </is>
      </c>
    </row>
    <row r="1217">
      <c r="A1217" s="64" t="n">
        <v>1216</v>
      </c>
      <c r="B1217" t="n">
        <v>0</v>
      </c>
      <c r="C1217" t="n">
        <v>0</v>
      </c>
      <c r="D1217" t="n">
        <v>1</v>
      </c>
      <c r="E1217" t="n">
        <v>0</v>
      </c>
      <c r="F1217" t="n">
        <v>0</v>
      </c>
      <c r="G1217" t="n">
        <v>0</v>
      </c>
      <c r="H1217" t="n">
        <v>0</v>
      </c>
      <c r="I1217" t="n">
        <v>0</v>
      </c>
      <c r="J1217" t="n">
        <v>0</v>
      </c>
      <c r="K1217" t="n">
        <v>1</v>
      </c>
      <c r="L1217" t="n">
        <v>0</v>
      </c>
      <c r="M1217" t="n">
        <v>0</v>
      </c>
      <c r="N1217" t="n">
        <v>0</v>
      </c>
      <c r="O1217" t="n">
        <v>1</v>
      </c>
      <c r="P1217" t="n">
        <v>1</v>
      </c>
      <c r="Q1217" t="n">
        <v>0</v>
      </c>
      <c r="R1217" t="n">
        <v>0</v>
      </c>
      <c r="S1217" t="n">
        <v>0</v>
      </c>
      <c r="T1217" t="n">
        <v>0</v>
      </c>
      <c r="U1217" t="n">
        <v>0</v>
      </c>
      <c r="V1217" t="n">
        <v>0</v>
      </c>
      <c r="W1217" t="n">
        <v>0</v>
      </c>
      <c r="X1217" t="n">
        <v>1</v>
      </c>
      <c r="Y1217" t="n">
        <v>1</v>
      </c>
      <c r="Z1217" t="n">
        <v>0</v>
      </c>
      <c r="AA1217" t="n">
        <v>0</v>
      </c>
      <c r="AB1217" t="n">
        <v>0</v>
      </c>
      <c r="AC1217" t="n">
        <v>0</v>
      </c>
      <c r="AD1217" t="n">
        <v>0</v>
      </c>
      <c r="AE1217" t="n">
        <v>0</v>
      </c>
      <c r="AF1217" t="n">
        <v>0</v>
      </c>
      <c r="AG1217" t="n">
        <v>0</v>
      </c>
      <c r="AH1217" t="n">
        <v>0</v>
      </c>
      <c r="AI1217" t="n">
        <v>0</v>
      </c>
      <c r="AJ1217" t="n">
        <v>0</v>
      </c>
      <c r="AK1217" t="n">
        <v>0</v>
      </c>
      <c r="AL1217" t="n">
        <v>0</v>
      </c>
      <c r="AM1217" t="n">
        <v>0</v>
      </c>
      <c r="AN1217" t="n">
        <v>0</v>
      </c>
      <c r="AO1217" t="n">
        <v>0</v>
      </c>
      <c r="AP1217" t="n">
        <v>0</v>
      </c>
      <c r="AQ1217" t="n">
        <v>0</v>
      </c>
      <c r="AR1217" t="n">
        <v>0</v>
      </c>
      <c r="AS1217" t="n">
        <v>0</v>
      </c>
      <c r="AT1217" t="n">
        <v>0</v>
      </c>
      <c r="AU1217" s="63" t="n">
        <v>25</v>
      </c>
      <c r="AV1217" s="64">
        <f>IFERROR(INDEX($B1217:$AT1217,1,'번호선택_참고표'!$C$55),0)+IFERROR(INDEX($B1217:$AT1217,1,'번호선택_참고표'!$D$55),0)+IFERROR(INDEX($B1217:$AT1217,1,'번호선택_참고표'!$E$55),0)+IFERROR(INDEX($B1217:$AT1217,1,'번호선택_참고표'!$F$55),0)+IFERROR(INDEX($B1217:$AT1217,1,'번호선택_참고표'!$G$55),0)+IFERROR(INDEX($B1217:$AT1217,1,'번호선택_참고표'!$H$55),0)</f>
        <v/>
      </c>
      <c r="AW1217" s="64">
        <f>IF(OR('번호선택_참고표'!$C$55=$AU1217,'번호선택_참고표'!$D$55=$AU1217,'번호선택_참고표'!$E$55=$AU1217,'번호선택_참고표'!$F$55=$AU1217,'번호선택_참고표'!$G$55=$AU1217,'번호선택_참고표'!$H$55=$AU1217),1,0)</f>
        <v/>
      </c>
      <c r="AX1217" s="64">
        <f>IF(AV1217=6,6,IF(AND(AV1217=5,AW1217=1),5,IF(AND(AV1217=5,AW1217=0),4,IF(AV1217=4,3,IF(AV1217=3,2,0)))))</f>
        <v/>
      </c>
      <c r="AY1217" s="64">
        <f>IF(AV1217=6,"1등",IF(AND(AV1217=5,AW1217=1),"2등",IF(AND(AV1217=5,AW1217=0),"3등",IF(AV1217=4,"4등",IF(AV1217=3,"5등","-")))))</f>
        <v/>
      </c>
      <c r="AZ1217" s="64">
        <f>AV1217*10000+AW1217*1000+ROW()</f>
        <v/>
      </c>
      <c r="BB1217" s="63" t="inlineStr">
        <is>
          <t>3 10 14 15 23 24</t>
        </is>
      </c>
    </row>
    <row r="1218">
      <c r="A1218" s="64" t="n">
        <v>1217</v>
      </c>
      <c r="B1218" t="n">
        <v>0</v>
      </c>
      <c r="C1218" t="n">
        <v>0</v>
      </c>
      <c r="D1218" t="n">
        <v>0</v>
      </c>
      <c r="E1218" t="n">
        <v>0</v>
      </c>
      <c r="F1218" t="n">
        <v>0</v>
      </c>
      <c r="G1218" t="n">
        <v>0</v>
      </c>
      <c r="H1218" t="n">
        <v>0</v>
      </c>
      <c r="I1218" t="n">
        <v>1</v>
      </c>
      <c r="J1218" t="n">
        <v>0</v>
      </c>
      <c r="K1218" t="n">
        <v>1</v>
      </c>
      <c r="L1218" t="n">
        <v>0</v>
      </c>
      <c r="M1218" t="n">
        <v>0</v>
      </c>
      <c r="N1218" t="n">
        <v>0</v>
      </c>
      <c r="O1218" t="n">
        <v>0</v>
      </c>
      <c r="P1218" t="n">
        <v>1</v>
      </c>
      <c r="Q1218" t="n">
        <v>0</v>
      </c>
      <c r="R1218" t="n">
        <v>0</v>
      </c>
      <c r="S1218" t="n">
        <v>0</v>
      </c>
      <c r="T1218" t="n">
        <v>0</v>
      </c>
      <c r="U1218" t="n">
        <v>1</v>
      </c>
      <c r="V1218" t="n">
        <v>0</v>
      </c>
      <c r="W1218" t="n">
        <v>0</v>
      </c>
      <c r="X1218" t="n">
        <v>0</v>
      </c>
      <c r="Y1218" t="n">
        <v>0</v>
      </c>
      <c r="Z1218" t="n">
        <v>0</v>
      </c>
      <c r="AA1218" t="n">
        <v>0</v>
      </c>
      <c r="AB1218" t="n">
        <v>0</v>
      </c>
      <c r="AC1218" t="n">
        <v>0</v>
      </c>
      <c r="AD1218" t="n">
        <v>1</v>
      </c>
      <c r="AE1218" t="n">
        <v>0</v>
      </c>
      <c r="AF1218" t="n">
        <v>1</v>
      </c>
      <c r="AG1218" t="n">
        <v>0</v>
      </c>
      <c r="AH1218" t="n">
        <v>0</v>
      </c>
      <c r="AI1218" t="n">
        <v>0</v>
      </c>
      <c r="AJ1218" t="n">
        <v>0</v>
      </c>
      <c r="AK1218" t="n">
        <v>0</v>
      </c>
      <c r="AL1218" t="n">
        <v>0</v>
      </c>
      <c r="AM1218" t="n">
        <v>0</v>
      </c>
      <c r="AN1218" t="n">
        <v>0</v>
      </c>
      <c r="AO1218" t="n">
        <v>0</v>
      </c>
      <c r="AP1218" t="n">
        <v>0</v>
      </c>
      <c r="AQ1218" t="n">
        <v>0</v>
      </c>
      <c r="AR1218" t="n">
        <v>0</v>
      </c>
      <c r="AS1218" t="n">
        <v>0</v>
      </c>
      <c r="AT1218" t="n">
        <v>0</v>
      </c>
      <c r="AU1218" s="63" t="n">
        <v>41</v>
      </c>
      <c r="AV1218" s="64">
        <f>IFERROR(INDEX($B1218:$AT1218,1,'번호선택_참고표'!$C$55),0)+IFERROR(INDEX($B1218:$AT1218,1,'번호선택_참고표'!$D$55),0)+IFERROR(INDEX($B1218:$AT1218,1,'번호선택_참고표'!$E$55),0)+IFERROR(INDEX($B1218:$AT1218,1,'번호선택_참고표'!$F$55),0)+IFERROR(INDEX($B1218:$AT1218,1,'번호선택_참고표'!$G$55),0)+IFERROR(INDEX($B1218:$AT1218,1,'번호선택_참고표'!$H$55),0)</f>
        <v/>
      </c>
      <c r="AW1218" s="64">
        <f>IF(OR('번호선택_참고표'!$C$55=$AU1218,'번호선택_참고표'!$D$55=$AU1218,'번호선택_참고표'!$E$55=$AU1218,'번호선택_참고표'!$F$55=$AU1218,'번호선택_참고표'!$G$55=$AU1218,'번호선택_참고표'!$H$55=$AU1218),1,0)</f>
        <v/>
      </c>
      <c r="AX1218" s="64">
        <f>IF(AV1218=6,6,IF(AND(AV1218=5,AW1218=1),5,IF(AND(AV1218=5,AW1218=0),4,IF(AV1218=4,3,IF(AV1218=3,2,0)))))</f>
        <v/>
      </c>
      <c r="AY1218" s="64">
        <f>IF(AV1218=6,"1등",IF(AND(AV1218=5,AW1218=1),"2등",IF(AND(AV1218=5,AW1218=0),"3등",IF(AV1218=4,"4등",IF(AV1218=3,"5등","-")))))</f>
        <v/>
      </c>
      <c r="AZ1218" s="64">
        <f>AV1218*10000+AW1218*1000+ROW()</f>
        <v/>
      </c>
      <c r="BB1218" s="63" t="inlineStr">
        <is>
          <t>8 10 15 20 29 31</t>
        </is>
      </c>
    </row>
    <row r="1219">
      <c r="A1219" s="64" t="n">
        <v>1218</v>
      </c>
      <c r="B1219" t="n">
        <v>0</v>
      </c>
      <c r="C1219" t="n">
        <v>0</v>
      </c>
      <c r="D1219" t="n">
        <v>1</v>
      </c>
      <c r="E1219" t="n">
        <v>0</v>
      </c>
      <c r="F1219" t="n">
        <v>0</v>
      </c>
      <c r="G1219" t="n">
        <v>0</v>
      </c>
      <c r="H1219" t="n">
        <v>0</v>
      </c>
      <c r="I1219" t="n">
        <v>0</v>
      </c>
      <c r="J1219" t="n">
        <v>0</v>
      </c>
      <c r="K1219" t="n">
        <v>0</v>
      </c>
      <c r="L1219" t="n">
        <v>0</v>
      </c>
      <c r="M1219" t="n">
        <v>0</v>
      </c>
      <c r="N1219" t="n">
        <v>0</v>
      </c>
      <c r="O1219" t="n">
        <v>0</v>
      </c>
      <c r="P1219" t="n">
        <v>0</v>
      </c>
      <c r="Q1219" t="n">
        <v>0</v>
      </c>
      <c r="R1219" t="n">
        <v>0</v>
      </c>
      <c r="S1219" t="n">
        <v>0</v>
      </c>
      <c r="T1219" t="n">
        <v>0</v>
      </c>
      <c r="U1219" t="n">
        <v>0</v>
      </c>
      <c r="V1219" t="n">
        <v>0</v>
      </c>
      <c r="W1219" t="n">
        <v>0</v>
      </c>
      <c r="X1219" t="n">
        <v>0</v>
      </c>
      <c r="Y1219" t="n">
        <v>0</v>
      </c>
      <c r="Z1219" t="n">
        <v>0</v>
      </c>
      <c r="AA1219" t="n">
        <v>0</v>
      </c>
      <c r="AB1219" t="n">
        <v>0</v>
      </c>
      <c r="AC1219" t="n">
        <v>1</v>
      </c>
      <c r="AD1219" t="n">
        <v>0</v>
      </c>
      <c r="AE1219" t="n">
        <v>0</v>
      </c>
      <c r="AF1219" t="n">
        <v>1</v>
      </c>
      <c r="AG1219" t="n">
        <v>1</v>
      </c>
      <c r="AH1219" t="n">
        <v>0</v>
      </c>
      <c r="AI1219" t="n">
        <v>0</v>
      </c>
      <c r="AJ1219" t="n">
        <v>0</v>
      </c>
      <c r="AK1219" t="n">
        <v>0</v>
      </c>
      <c r="AL1219" t="n">
        <v>0</v>
      </c>
      <c r="AM1219" t="n">
        <v>0</v>
      </c>
      <c r="AN1219" t="n">
        <v>0</v>
      </c>
      <c r="AO1219" t="n">
        <v>0</v>
      </c>
      <c r="AP1219" t="n">
        <v>0</v>
      </c>
      <c r="AQ1219" t="n">
        <v>1</v>
      </c>
      <c r="AR1219" t="n">
        <v>0</v>
      </c>
      <c r="AS1219" t="n">
        <v>0</v>
      </c>
      <c r="AT1219" t="n">
        <v>1</v>
      </c>
      <c r="AU1219" s="63" t="n">
        <v>25</v>
      </c>
      <c r="AV1219" s="64">
        <f>IFERROR(INDEX($B1219:$AT1219,1,'번호선택_참고표'!$C$55),0)+IFERROR(INDEX($B1219:$AT1219,1,'번호선택_참고표'!$D$55),0)+IFERROR(INDEX($B1219:$AT1219,1,'번호선택_참고표'!$E$55),0)+IFERROR(INDEX($B1219:$AT1219,1,'번호선택_참고표'!$F$55),0)+IFERROR(INDEX($B1219:$AT1219,1,'번호선택_참고표'!$G$55),0)+IFERROR(INDEX($B1219:$AT1219,1,'번호선택_참고표'!$H$55),0)</f>
        <v/>
      </c>
      <c r="AW1219" s="64">
        <f>IF(OR('번호선택_참고표'!$C$55=$AU1219,'번호선택_참고표'!$D$55=$AU1219,'번호선택_참고표'!$E$55=$AU1219,'번호선택_참고표'!$F$55=$AU1219,'번호선택_참고표'!$G$55=$AU1219,'번호선택_참고표'!$H$55=$AU1219),1,0)</f>
        <v/>
      </c>
      <c r="AX1219" s="64">
        <f>IF(AV1219=6,6,IF(AND(AV1219=5,AW1219=1),5,IF(AND(AV1219=5,AW1219=0),4,IF(AV1219=4,3,IF(AV1219=3,2,0)))))</f>
        <v/>
      </c>
      <c r="AY1219" s="64">
        <f>IF(AV1219=6,"1등",IF(AND(AV1219=5,AW1219=1),"2등",IF(AND(AV1219=5,AW1219=0),"3등",IF(AV1219=4,"4등",IF(AV1219=3,"5등","-")))))</f>
        <v/>
      </c>
      <c r="AZ1219" s="64">
        <f>AV1219*10000+AW1219*1000+ROW()</f>
        <v/>
      </c>
      <c r="BB1219" s="63" t="inlineStr">
        <is>
          <t>3 28 31 32 42 45</t>
        </is>
      </c>
    </row>
    <row r="1220">
      <c r="A1220" s="64" t="n">
        <v>1219</v>
      </c>
      <c r="B1220" t="n">
        <v>1</v>
      </c>
      <c r="C1220" t="n">
        <v>1</v>
      </c>
      <c r="D1220" t="n">
        <v>0</v>
      </c>
      <c r="E1220" t="n">
        <v>0</v>
      </c>
      <c r="F1220" t="n">
        <v>0</v>
      </c>
      <c r="G1220" t="n">
        <v>0</v>
      </c>
      <c r="H1220" t="n">
        <v>0</v>
      </c>
      <c r="I1220" t="n">
        <v>0</v>
      </c>
      <c r="J1220" t="n">
        <v>0</v>
      </c>
      <c r="K1220" t="n">
        <v>0</v>
      </c>
      <c r="L1220" t="n">
        <v>0</v>
      </c>
      <c r="M1220" t="n">
        <v>0</v>
      </c>
      <c r="N1220" t="n">
        <v>0</v>
      </c>
      <c r="O1220" t="n">
        <v>0</v>
      </c>
      <c r="P1220" t="n">
        <v>1</v>
      </c>
      <c r="Q1220" t="n">
        <v>0</v>
      </c>
      <c r="R1220" t="n">
        <v>0</v>
      </c>
      <c r="S1220" t="n">
        <v>0</v>
      </c>
      <c r="T1220" t="n">
        <v>0</v>
      </c>
      <c r="U1220" t="n">
        <v>0</v>
      </c>
      <c r="V1220" t="n">
        <v>0</v>
      </c>
      <c r="W1220" t="n">
        <v>0</v>
      </c>
      <c r="X1220" t="n">
        <v>0</v>
      </c>
      <c r="Y1220" t="n">
        <v>0</v>
      </c>
      <c r="Z1220" t="n">
        <v>0</v>
      </c>
      <c r="AA1220" t="n">
        <v>0</v>
      </c>
      <c r="AB1220" t="n">
        <v>0</v>
      </c>
      <c r="AC1220" t="n">
        <v>1</v>
      </c>
      <c r="AD1220" t="n">
        <v>0</v>
      </c>
      <c r="AE1220" t="n">
        <v>0</v>
      </c>
      <c r="AF1220" t="n">
        <v>0</v>
      </c>
      <c r="AG1220" t="n">
        <v>0</v>
      </c>
      <c r="AH1220" t="n">
        <v>0</v>
      </c>
      <c r="AI1220" t="n">
        <v>0</v>
      </c>
      <c r="AJ1220" t="n">
        <v>0</v>
      </c>
      <c r="AK1220" t="n">
        <v>0</v>
      </c>
      <c r="AL1220" t="n">
        <v>0</v>
      </c>
      <c r="AM1220" t="n">
        <v>0</v>
      </c>
      <c r="AN1220" t="n">
        <v>1</v>
      </c>
      <c r="AO1220" t="n">
        <v>0</v>
      </c>
      <c r="AP1220" t="n">
        <v>0</v>
      </c>
      <c r="AQ1220" t="n">
        <v>0</v>
      </c>
      <c r="AR1220" t="n">
        <v>0</v>
      </c>
      <c r="AS1220" t="n">
        <v>0</v>
      </c>
      <c r="AT1220" t="n">
        <v>1</v>
      </c>
      <c r="AU1220" s="63" t="n">
        <v>31</v>
      </c>
      <c r="AV1220" s="64">
        <f>IFERROR(INDEX($B1220:$AT1220,1,'번호선택_참고표'!$C$55),0)+IFERROR(INDEX($B1220:$AT1220,1,'번호선택_참고표'!$D$55),0)+IFERROR(INDEX($B1220:$AT1220,1,'번호선택_참고표'!$E$55),0)+IFERROR(INDEX($B1220:$AT1220,1,'번호선택_참고표'!$F$55),0)+IFERROR(INDEX($B1220:$AT1220,1,'번호선택_참고표'!$G$55),0)+IFERROR(INDEX($B1220:$AT1220,1,'번호선택_참고표'!$H$55),0)</f>
        <v/>
      </c>
      <c r="AW1220" s="64">
        <f>IF(OR('번호선택_참고표'!$C$55=$AU1220,'번호선택_참고표'!$D$55=$AU1220,'번호선택_참고표'!$E$55=$AU1220,'번호선택_참고표'!$F$55=$AU1220,'번호선택_참고표'!$G$55=$AU1220,'번호선택_참고표'!$H$55=$AU1220),1,0)</f>
        <v/>
      </c>
      <c r="AX1220" s="64">
        <f>IF(AV1220=6,6,IF(AND(AV1220=5,AW1220=1),5,IF(AND(AV1220=5,AW1220=0),4,IF(AV1220=4,3,IF(AV1220=3,2,0)))))</f>
        <v/>
      </c>
      <c r="AY1220" s="64">
        <f>IF(AV1220=6,"1등",IF(AND(AV1220=5,AW1220=1),"2등",IF(AND(AV1220=5,AW1220=0),"3등",IF(AV1220=4,"4등",IF(AV1220=3,"5등","-")))))</f>
        <v/>
      </c>
      <c r="AZ1220" s="64">
        <f>AV1220*10000+AW1220*1000+ROW()</f>
        <v/>
      </c>
      <c r="BB1220" s="63" t="inlineStr">
        <is>
          <t>1 2 15 28 39 45</t>
        </is>
      </c>
    </row>
    <row r="1221">
      <c r="A1221" s="64" t="n">
        <v>1220</v>
      </c>
      <c r="B1221" t="n">
        <v>0</v>
      </c>
      <c r="C1221" t="n">
        <v>1</v>
      </c>
      <c r="D1221" t="n">
        <v>0</v>
      </c>
      <c r="E1221" t="n">
        <v>0</v>
      </c>
      <c r="F1221" t="n">
        <v>0</v>
      </c>
      <c r="G1221" t="n">
        <v>0</v>
      </c>
      <c r="H1221" t="n">
        <v>0</v>
      </c>
      <c r="I1221" t="n">
        <v>0</v>
      </c>
      <c r="J1221" t="n">
        <v>0</v>
      </c>
      <c r="K1221" t="n">
        <v>0</v>
      </c>
      <c r="L1221" t="n">
        <v>0</v>
      </c>
      <c r="M1221" t="n">
        <v>0</v>
      </c>
      <c r="N1221" t="n">
        <v>0</v>
      </c>
      <c r="O1221" t="n">
        <v>0</v>
      </c>
      <c r="P1221" t="n">
        <v>0</v>
      </c>
      <c r="Q1221" t="n">
        <v>0</v>
      </c>
      <c r="R1221" t="n">
        <v>0</v>
      </c>
      <c r="S1221" t="n">
        <v>0</v>
      </c>
      <c r="T1221" t="n">
        <v>0</v>
      </c>
      <c r="U1221" t="n">
        <v>0</v>
      </c>
      <c r="V1221" t="n">
        <v>0</v>
      </c>
      <c r="W1221" t="n">
        <v>1</v>
      </c>
      <c r="X1221" t="n">
        <v>0</v>
      </c>
      <c r="Y1221" t="n">
        <v>0</v>
      </c>
      <c r="Z1221" t="n">
        <v>1</v>
      </c>
      <c r="AA1221" t="n">
        <v>0</v>
      </c>
      <c r="AB1221" t="n">
        <v>0</v>
      </c>
      <c r="AC1221" t="n">
        <v>1</v>
      </c>
      <c r="AD1221" t="n">
        <v>0</v>
      </c>
      <c r="AE1221" t="n">
        <v>0</v>
      </c>
      <c r="AF1221" t="n">
        <v>0</v>
      </c>
      <c r="AG1221" t="n">
        <v>0</v>
      </c>
      <c r="AH1221" t="n">
        <v>0</v>
      </c>
      <c r="AI1221" t="n">
        <v>1</v>
      </c>
      <c r="AJ1221" t="n">
        <v>0</v>
      </c>
      <c r="AK1221" t="n">
        <v>0</v>
      </c>
      <c r="AL1221" t="n">
        <v>0</v>
      </c>
      <c r="AM1221" t="n">
        <v>0</v>
      </c>
      <c r="AN1221" t="n">
        <v>0</v>
      </c>
      <c r="AO1221" t="n">
        <v>0</v>
      </c>
      <c r="AP1221" t="n">
        <v>0</v>
      </c>
      <c r="AQ1221" t="n">
        <v>0</v>
      </c>
      <c r="AR1221" t="n">
        <v>1</v>
      </c>
      <c r="AS1221" t="n">
        <v>0</v>
      </c>
      <c r="AT1221" t="n">
        <v>0</v>
      </c>
      <c r="AU1221" s="63" t="n">
        <v>16</v>
      </c>
      <c r="AV1221" s="64">
        <f>IFERROR(INDEX($B1221:$AT1221,1,'번호선택_참고표'!$C$55),0)+IFERROR(INDEX($B1221:$AT1221,1,'번호선택_참고표'!$D$55),0)+IFERROR(INDEX($B1221:$AT1221,1,'번호선택_참고표'!$E$55),0)+IFERROR(INDEX($B1221:$AT1221,1,'번호선택_참고표'!$F$55),0)+IFERROR(INDEX($B1221:$AT1221,1,'번호선택_참고표'!$G$55),0)+IFERROR(INDEX($B1221:$AT1221,1,'번호선택_참고표'!$H$55),0)</f>
        <v/>
      </c>
      <c r="AW1221" s="64">
        <f>IF(OR('번호선택_참고표'!$C$55=$AU1221,'번호선택_참고표'!$D$55=$AU1221,'번호선택_참고표'!$E$55=$AU1221,'번호선택_참고표'!$F$55=$AU1221,'번호선택_참고표'!$G$55=$AU1221,'번호선택_참고표'!$H$55=$AU1221),1,0)</f>
        <v/>
      </c>
      <c r="AX1221" s="64">
        <f>IF(AV1221=6,6,IF(AND(AV1221=5,AW1221=1),5,IF(AND(AV1221=5,AW1221=0),4,IF(AV1221=4,3,IF(AV1221=3,2,0)))))</f>
        <v/>
      </c>
      <c r="AY1221" s="64">
        <f>IF(AV1221=6,"1등",IF(AND(AV1221=5,AW1221=1),"2등",IF(AND(AV1221=5,AW1221=0),"3등",IF(AV1221=4,"4등",IF(AV1221=3,"5등","-")))))</f>
        <v/>
      </c>
      <c r="AZ1221" s="64">
        <f>AV1221*10000+AW1221*1000+ROW()</f>
        <v/>
      </c>
      <c r="BB1221" s="63" t="inlineStr">
        <is>
          <t>2 22 25 28 34 43</t>
        </is>
      </c>
    </row>
    <row r="1222">
      <c r="A1222" s="64" t="n">
        <v>1221</v>
      </c>
      <c r="B1222" t="n">
        <v>0</v>
      </c>
      <c r="C1222" t="n">
        <v>0</v>
      </c>
      <c r="D1222" t="n">
        <v>0</v>
      </c>
      <c r="E1222" t="n">
        <v>0</v>
      </c>
      <c r="F1222" t="n">
        <v>0</v>
      </c>
      <c r="G1222" t="n">
        <v>1</v>
      </c>
      <c r="H1222" t="n">
        <v>0</v>
      </c>
      <c r="I1222" t="n">
        <v>0</v>
      </c>
      <c r="J1222" t="n">
        <v>0</v>
      </c>
      <c r="K1222" t="n">
        <v>0</v>
      </c>
      <c r="L1222" t="n">
        <v>0</v>
      </c>
      <c r="M1222" t="n">
        <v>0</v>
      </c>
      <c r="N1222" t="n">
        <v>1</v>
      </c>
      <c r="O1222" t="n">
        <v>0</v>
      </c>
      <c r="P1222" t="n">
        <v>0</v>
      </c>
      <c r="Q1222" t="n">
        <v>0</v>
      </c>
      <c r="R1222" t="n">
        <v>0</v>
      </c>
      <c r="S1222" t="n">
        <v>1</v>
      </c>
      <c r="T1222" t="n">
        <v>0</v>
      </c>
      <c r="U1222" t="n">
        <v>0</v>
      </c>
      <c r="V1222" t="n">
        <v>0</v>
      </c>
      <c r="W1222" t="n">
        <v>0</v>
      </c>
      <c r="X1222" t="n">
        <v>0</v>
      </c>
      <c r="Y1222" t="n">
        <v>0</v>
      </c>
      <c r="Z1222" t="n">
        <v>0</v>
      </c>
      <c r="AA1222" t="n">
        <v>0</v>
      </c>
      <c r="AB1222" t="n">
        <v>0</v>
      </c>
      <c r="AC1222" t="n">
        <v>1</v>
      </c>
      <c r="AD1222" t="n">
        <v>0</v>
      </c>
      <c r="AE1222" t="n">
        <v>1</v>
      </c>
      <c r="AF1222" t="n">
        <v>0</v>
      </c>
      <c r="AG1222" t="n">
        <v>0</v>
      </c>
      <c r="AH1222" t="n">
        <v>0</v>
      </c>
      <c r="AI1222" t="n">
        <v>0</v>
      </c>
      <c r="AJ1222" t="n">
        <v>0</v>
      </c>
      <c r="AK1222" t="n">
        <v>1</v>
      </c>
      <c r="AL1222" t="n">
        <v>0</v>
      </c>
      <c r="AM1222" t="n">
        <v>0</v>
      </c>
      <c r="AN1222" t="n">
        <v>0</v>
      </c>
      <c r="AO1222" t="n">
        <v>0</v>
      </c>
      <c r="AP1222" t="n">
        <v>0</v>
      </c>
      <c r="AQ1222" t="n">
        <v>0</v>
      </c>
      <c r="AR1222" t="n">
        <v>0</v>
      </c>
      <c r="AS1222" t="n">
        <v>0</v>
      </c>
      <c r="AT1222" t="n">
        <v>0</v>
      </c>
      <c r="AU1222" s="63" t="n">
        <v>9</v>
      </c>
      <c r="AV1222" s="64">
        <f>IFERROR(INDEX($B1222:$AT1222,1,'번호선택_참고표'!$C$55),0)+IFERROR(INDEX($B1222:$AT1222,1,'번호선택_참고표'!$D$55),0)+IFERROR(INDEX($B1222:$AT1222,1,'번호선택_참고표'!$E$55),0)+IFERROR(INDEX($B1222:$AT1222,1,'번호선택_참고표'!$F$55),0)+IFERROR(INDEX($B1222:$AT1222,1,'번호선택_참고표'!$G$55),0)+IFERROR(INDEX($B1222:$AT1222,1,'번호선택_참고표'!$H$55),0)</f>
        <v/>
      </c>
      <c r="AW1222" s="64">
        <f>IF(OR('번호선택_참고표'!$C$55=$AU1222,'번호선택_참고표'!$D$55=$AU1222,'번호선택_참고표'!$E$55=$AU1222,'번호선택_참고표'!$F$55=$AU1222,'번호선택_참고표'!$G$55=$AU1222,'번호선택_참고표'!$H$55=$AU1222),1,0)</f>
        <v/>
      </c>
      <c r="AX1222" s="64">
        <f>IF(AV1222=6,6,IF(AND(AV1222=5,AW1222=1),5,IF(AND(AV1222=5,AW1222=0),4,IF(AV1222=4,3,IF(AV1222=3,2,0)))))</f>
        <v/>
      </c>
      <c r="AY1222" s="64">
        <f>IF(AV1222=6,"1등",IF(AND(AV1222=5,AW1222=1),"2등",IF(AND(AV1222=5,AW1222=0),"3등",IF(AV1222=4,"4등",IF(AV1222=3,"5등","-")))))</f>
        <v/>
      </c>
      <c r="AZ1222" s="64">
        <f>AV1222*10000+AW1222*1000+ROW()</f>
        <v/>
      </c>
      <c r="BB1222" s="63" t="inlineStr">
        <is>
          <t>6 13 18 28 30 36</t>
        </is>
      </c>
    </row>
    <row r="1223">
      <c r="A1223" s="64" t="n">
        <v>1222</v>
      </c>
      <c r="B1223" t="n">
        <v>0</v>
      </c>
      <c r="C1223" t="n">
        <v>0</v>
      </c>
      <c r="D1223" t="n">
        <v>0</v>
      </c>
      <c r="E1223" t="n">
        <v>1</v>
      </c>
      <c r="F1223" t="n">
        <v>0</v>
      </c>
      <c r="G1223" t="n">
        <v>0</v>
      </c>
      <c r="H1223" t="n">
        <v>0</v>
      </c>
      <c r="I1223" t="n">
        <v>0</v>
      </c>
      <c r="J1223" t="n">
        <v>0</v>
      </c>
      <c r="K1223" t="n">
        <v>0</v>
      </c>
      <c r="L1223" t="n">
        <v>1</v>
      </c>
      <c r="M1223" t="n">
        <v>0</v>
      </c>
      <c r="N1223" t="n">
        <v>0</v>
      </c>
      <c r="O1223" t="n">
        <v>0</v>
      </c>
      <c r="P1223" t="n">
        <v>0</v>
      </c>
      <c r="Q1223" t="n">
        <v>0</v>
      </c>
      <c r="R1223" t="n">
        <v>1</v>
      </c>
      <c r="S1223" t="n">
        <v>0</v>
      </c>
      <c r="T1223" t="n">
        <v>0</v>
      </c>
      <c r="U1223" t="n">
        <v>0</v>
      </c>
      <c r="V1223" t="n">
        <v>0</v>
      </c>
      <c r="W1223" t="n">
        <v>1</v>
      </c>
      <c r="X1223" t="n">
        <v>0</v>
      </c>
      <c r="Y1223" t="n">
        <v>0</v>
      </c>
      <c r="Z1223" t="n">
        <v>0</v>
      </c>
      <c r="AA1223" t="n">
        <v>0</v>
      </c>
      <c r="AB1223" t="n">
        <v>0</v>
      </c>
      <c r="AC1223" t="n">
        <v>0</v>
      </c>
      <c r="AD1223" t="n">
        <v>0</v>
      </c>
      <c r="AE1223" t="n">
        <v>0</v>
      </c>
      <c r="AF1223" t="n">
        <v>0</v>
      </c>
      <c r="AG1223" t="n">
        <v>1</v>
      </c>
      <c r="AH1223" t="n">
        <v>0</v>
      </c>
      <c r="AI1223" t="n">
        <v>0</v>
      </c>
      <c r="AJ1223" t="n">
        <v>0</v>
      </c>
      <c r="AK1223" t="n">
        <v>0</v>
      </c>
      <c r="AL1223" t="n">
        <v>0</v>
      </c>
      <c r="AM1223" t="n">
        <v>0</v>
      </c>
      <c r="AN1223" t="n">
        <v>0</v>
      </c>
      <c r="AO1223" t="n">
        <v>0</v>
      </c>
      <c r="AP1223" t="n">
        <v>1</v>
      </c>
      <c r="AQ1223" t="n">
        <v>0</v>
      </c>
      <c r="AR1223" t="n">
        <v>0</v>
      </c>
      <c r="AS1223" t="n">
        <v>0</v>
      </c>
      <c r="AT1223" t="n">
        <v>0</v>
      </c>
      <c r="AU1223" s="63" t="n">
        <v>34</v>
      </c>
      <c r="AV1223" s="64">
        <f>IFERROR(INDEX($B1223:$AT1223,1,'번호선택_참고표'!$C$55),0)+IFERROR(INDEX($B1223:$AT1223,1,'번호선택_참고표'!$D$55),0)+IFERROR(INDEX($B1223:$AT1223,1,'번호선택_참고표'!$E$55),0)+IFERROR(INDEX($B1223:$AT1223,1,'번호선택_참고표'!$F$55),0)+IFERROR(INDEX($B1223:$AT1223,1,'번호선택_참고표'!$G$55),0)+IFERROR(INDEX($B1223:$AT1223,1,'번호선택_참고표'!$H$55),0)</f>
        <v/>
      </c>
      <c r="AW1223" s="64">
        <f>IF(OR('번호선택_참고표'!$C$55=$AU1223,'번호선택_참고표'!$D$55=$AU1223,'번호선택_참고표'!$E$55=$AU1223,'번호선택_참고표'!$F$55=$AU1223,'번호선택_참고표'!$G$55=$AU1223,'번호선택_참고표'!$H$55=$AU1223),1,0)</f>
        <v/>
      </c>
      <c r="AX1223" s="64">
        <f>IF(AV1223=6,6,IF(AND(AV1223=5,AW1223=1),5,IF(AND(AV1223=5,AW1223=0),4,IF(AV1223=4,3,IF(AV1223=3,2,0)))))</f>
        <v/>
      </c>
      <c r="AY1223" s="64">
        <f>IF(AV1223=6,"1등",IF(AND(AV1223=5,AW1223=1),"2등",IF(AND(AV1223=5,AW1223=0),"3등",IF(AV1223=4,"4등",IF(AV1223=3,"5등","-")))))</f>
        <v/>
      </c>
      <c r="AZ1223" s="64">
        <f>AV1223*10000+AW1223*1000+ROW()</f>
        <v/>
      </c>
      <c r="BB1223" s="63" t="inlineStr">
        <is>
          <t>4 11 17 22 32 41</t>
        </is>
      </c>
    </row>
    <row r="1224">
      <c r="A1224" s="64" t="n">
        <v>1223</v>
      </c>
      <c r="B1224" t="n">
        <v>0</v>
      </c>
      <c r="C1224" t="n">
        <v>0</v>
      </c>
      <c r="D1224" t="n">
        <v>0</v>
      </c>
      <c r="E1224" t="n">
        <v>0</v>
      </c>
      <c r="F1224" t="n">
        <v>0</v>
      </c>
      <c r="G1224" t="n">
        <v>0</v>
      </c>
      <c r="H1224" t="n">
        <v>0</v>
      </c>
      <c r="I1224" t="n">
        <v>0</v>
      </c>
      <c r="J1224" t="n">
        <v>0</v>
      </c>
      <c r="K1224" t="n">
        <v>0</v>
      </c>
      <c r="L1224" t="n">
        <v>0</v>
      </c>
      <c r="M1224" t="n">
        <v>0</v>
      </c>
      <c r="N1224" t="n">
        <v>0</v>
      </c>
      <c r="O1224" t="n">
        <v>0</v>
      </c>
      <c r="P1224" t="n">
        <v>0</v>
      </c>
      <c r="Q1224" t="n">
        <v>1</v>
      </c>
      <c r="R1224" t="n">
        <v>0</v>
      </c>
      <c r="S1224" t="n">
        <v>1</v>
      </c>
      <c r="T1224" t="n">
        <v>0</v>
      </c>
      <c r="U1224" t="n">
        <v>1</v>
      </c>
      <c r="V1224" t="n">
        <v>0</v>
      </c>
      <c r="W1224" t="n">
        <v>0</v>
      </c>
      <c r="X1224" t="n">
        <v>0</v>
      </c>
      <c r="Y1224" t="n">
        <v>0</v>
      </c>
      <c r="Z1224" t="n">
        <v>0</v>
      </c>
      <c r="AA1224" t="n">
        <v>0</v>
      </c>
      <c r="AB1224" t="n">
        <v>0</v>
      </c>
      <c r="AC1224" t="n">
        <v>0</v>
      </c>
      <c r="AD1224" t="n">
        <v>0</v>
      </c>
      <c r="AE1224" t="n">
        <v>0</v>
      </c>
      <c r="AF1224" t="n">
        <v>0</v>
      </c>
      <c r="AG1224" t="n">
        <v>1</v>
      </c>
      <c r="AH1224" t="n">
        <v>1</v>
      </c>
      <c r="AI1224" t="n">
        <v>0</v>
      </c>
      <c r="AJ1224" t="n">
        <v>0</v>
      </c>
      <c r="AK1224" t="n">
        <v>0</v>
      </c>
      <c r="AL1224" t="n">
        <v>0</v>
      </c>
      <c r="AM1224" t="n">
        <v>0</v>
      </c>
      <c r="AN1224" t="n">
        <v>1</v>
      </c>
      <c r="AO1224" t="n">
        <v>0</v>
      </c>
      <c r="AP1224" t="n">
        <v>0</v>
      </c>
      <c r="AQ1224" t="n">
        <v>0</v>
      </c>
      <c r="AR1224" t="n">
        <v>0</v>
      </c>
      <c r="AS1224" t="n">
        <v>0</v>
      </c>
      <c r="AT1224" t="n">
        <v>0</v>
      </c>
      <c r="AU1224" s="63" t="n">
        <v>26</v>
      </c>
      <c r="AV1224" s="64">
        <f>IFERROR(INDEX($B1224:$AT1224,1,'번호선택_참고표'!$C$55),0)+IFERROR(INDEX($B1224:$AT1224,1,'번호선택_참고표'!$D$55),0)+IFERROR(INDEX($B1224:$AT1224,1,'번호선택_참고표'!$E$55),0)+IFERROR(INDEX($B1224:$AT1224,1,'번호선택_참고표'!$F$55),0)+IFERROR(INDEX($B1224:$AT1224,1,'번호선택_참고표'!$G$55),0)+IFERROR(INDEX($B1224:$AT1224,1,'번호선택_참고표'!$H$55),0)</f>
        <v/>
      </c>
      <c r="AW1224" s="64">
        <f>IF(OR('번호선택_참고표'!$C$55=$AU1224,'번호선택_참고표'!$D$55=$AU1224,'번호선택_참고표'!$E$55=$AU1224,'번호선택_참고표'!$F$55=$AU1224,'번호선택_참고표'!$G$55=$AU1224,'번호선택_참고표'!$H$55=$AU1224),1,0)</f>
        <v/>
      </c>
      <c r="AX1224" s="64">
        <f>IF(AV1224=6,6,IF(AND(AV1224=5,AW1224=1),5,IF(AND(AV1224=5,AW1224=0),4,IF(AV1224=4,3,IF(AV1224=3,2,0)))))</f>
        <v/>
      </c>
      <c r="AY1224" s="64">
        <f>IF(AV1224=6,"1등",IF(AND(AV1224=5,AW1224=1),"2등",IF(AND(AV1224=5,AW1224=0),"3등",IF(AV1224=4,"4등",IF(AV1224=3,"5등","-")))))</f>
        <v/>
      </c>
      <c r="AZ1224" s="64">
        <f>AV1224*10000+AW1224*1000+ROW()</f>
        <v/>
      </c>
      <c r="BB1224" s="63" t="inlineStr">
        <is>
          <t>16 18 20 32 33 39</t>
        </is>
      </c>
    </row>
    <row r="1227">
      <c r="A1227" s="24" t="inlineStr">
        <is>
          <t>역대교차점수분포</t>
        </is>
      </c>
    </row>
    <row r="1228">
      <c r="A1228" s="63" t="n">
        <v>25</v>
      </c>
    </row>
    <row r="1229">
      <c r="A1229" s="63" t="n">
        <v>28</v>
      </c>
    </row>
    <row r="1230">
      <c r="A1230" s="63" t="n">
        <v>29</v>
      </c>
    </row>
    <row r="1231">
      <c r="A1231" s="63" t="n">
        <v>29</v>
      </c>
    </row>
    <row r="1232">
      <c r="A1232" s="63" t="n">
        <v>30</v>
      </c>
    </row>
    <row r="1233">
      <c r="A1233" s="63" t="n">
        <v>30</v>
      </c>
    </row>
    <row r="1234">
      <c r="A1234" s="63" t="n">
        <v>30</v>
      </c>
    </row>
    <row r="1235">
      <c r="A1235" s="63" t="n">
        <v>30</v>
      </c>
    </row>
    <row r="1236">
      <c r="A1236" s="63" t="n">
        <v>31</v>
      </c>
    </row>
    <row r="1237">
      <c r="A1237" s="63" t="n">
        <v>33</v>
      </c>
    </row>
    <row r="1238">
      <c r="A1238" s="63" t="n">
        <v>33</v>
      </c>
    </row>
    <row r="1239">
      <c r="A1239" s="63" t="n">
        <v>34</v>
      </c>
    </row>
    <row r="1240">
      <c r="A1240" s="63" t="n">
        <v>35</v>
      </c>
    </row>
    <row r="1241">
      <c r="A1241" s="63" t="n">
        <v>35</v>
      </c>
    </row>
    <row r="1242">
      <c r="A1242" s="63" t="n">
        <v>35</v>
      </c>
    </row>
    <row r="1243">
      <c r="A1243" s="63" t="n">
        <v>36</v>
      </c>
    </row>
    <row r="1244">
      <c r="A1244" s="63" t="n">
        <v>36</v>
      </c>
    </row>
    <row r="1245">
      <c r="A1245" s="63" t="n">
        <v>36</v>
      </c>
    </row>
    <row r="1246">
      <c r="A1246" s="63" t="n">
        <v>36</v>
      </c>
    </row>
    <row r="1247">
      <c r="A1247" s="63" t="n">
        <v>37</v>
      </c>
    </row>
    <row r="1248">
      <c r="A1248" s="63" t="n">
        <v>37</v>
      </c>
    </row>
    <row r="1249">
      <c r="A1249" s="63" t="n">
        <v>37</v>
      </c>
    </row>
    <row r="1250">
      <c r="A1250" s="63" t="n">
        <v>37</v>
      </c>
    </row>
    <row r="1251">
      <c r="A1251" s="63" t="n">
        <v>38</v>
      </c>
    </row>
    <row r="1252">
      <c r="A1252" s="63" t="n">
        <v>38</v>
      </c>
    </row>
    <row r="1253">
      <c r="A1253" s="63" t="n">
        <v>38</v>
      </c>
    </row>
    <row r="1254">
      <c r="A1254" s="63" t="n">
        <v>38</v>
      </c>
    </row>
    <row r="1255">
      <c r="A1255" s="63" t="n">
        <v>38</v>
      </c>
    </row>
    <row r="1256">
      <c r="A1256" s="63" t="n">
        <v>38</v>
      </c>
    </row>
    <row r="1257">
      <c r="A1257" s="63" t="n">
        <v>39</v>
      </c>
    </row>
    <row r="1258">
      <c r="A1258" s="63" t="n">
        <v>39</v>
      </c>
    </row>
    <row r="1259">
      <c r="A1259" s="63" t="n">
        <v>39</v>
      </c>
    </row>
    <row r="1260">
      <c r="A1260" s="63" t="n">
        <v>40</v>
      </c>
    </row>
    <row r="1261">
      <c r="A1261" s="63" t="n">
        <v>40</v>
      </c>
    </row>
    <row r="1262">
      <c r="A1262" s="63" t="n">
        <v>40</v>
      </c>
    </row>
    <row r="1263">
      <c r="A1263" s="63" t="n">
        <v>40</v>
      </c>
    </row>
    <row r="1264">
      <c r="A1264" s="63" t="n">
        <v>40</v>
      </c>
    </row>
    <row r="1265">
      <c r="A1265" s="63" t="n">
        <v>40</v>
      </c>
    </row>
    <row r="1266">
      <c r="A1266" s="63" t="n">
        <v>40</v>
      </c>
    </row>
    <row r="1267">
      <c r="A1267" s="63" t="n">
        <v>40</v>
      </c>
    </row>
    <row r="1268">
      <c r="A1268" s="63" t="n">
        <v>40</v>
      </c>
    </row>
    <row r="1269">
      <c r="A1269" s="63" t="n">
        <v>40</v>
      </c>
    </row>
    <row r="1270">
      <c r="A1270" s="63" t="n">
        <v>40</v>
      </c>
    </row>
    <row r="1271">
      <c r="A1271" s="63" t="n">
        <v>40</v>
      </c>
    </row>
    <row r="1272">
      <c r="A1272" s="63" t="n">
        <v>40</v>
      </c>
    </row>
    <row r="1273">
      <c r="A1273" s="63" t="n">
        <v>40</v>
      </c>
    </row>
    <row r="1274">
      <c r="A1274" s="63" t="n">
        <v>41</v>
      </c>
    </row>
    <row r="1275">
      <c r="A1275" s="63" t="n">
        <v>41</v>
      </c>
    </row>
    <row r="1276">
      <c r="A1276" s="63" t="n">
        <v>41</v>
      </c>
    </row>
    <row r="1277">
      <c r="A1277" s="63" t="n">
        <v>41</v>
      </c>
    </row>
    <row r="1278">
      <c r="A1278" s="63" t="n">
        <v>41</v>
      </c>
    </row>
    <row r="1279">
      <c r="A1279" s="63" t="n">
        <v>41</v>
      </c>
    </row>
    <row r="1280">
      <c r="A1280" s="63" t="n">
        <v>41</v>
      </c>
    </row>
    <row r="1281">
      <c r="A1281" s="63" t="n">
        <v>41</v>
      </c>
    </row>
    <row r="1282">
      <c r="A1282" s="63" t="n">
        <v>42</v>
      </c>
    </row>
    <row r="1283">
      <c r="A1283" s="63" t="n">
        <v>42</v>
      </c>
    </row>
    <row r="1284">
      <c r="A1284" s="63" t="n">
        <v>42</v>
      </c>
    </row>
    <row r="1285">
      <c r="A1285" s="63" t="n">
        <v>42</v>
      </c>
    </row>
    <row r="1286">
      <c r="A1286" s="63" t="n">
        <v>42</v>
      </c>
    </row>
    <row r="1287">
      <c r="A1287" s="63" t="n">
        <v>42</v>
      </c>
    </row>
    <row r="1288">
      <c r="A1288" s="63" t="n">
        <v>42</v>
      </c>
    </row>
    <row r="1289">
      <c r="A1289" s="63" t="n">
        <v>42</v>
      </c>
    </row>
    <row r="1290">
      <c r="A1290" s="63" t="n">
        <v>42</v>
      </c>
    </row>
    <row r="1291">
      <c r="A1291" s="63" t="n">
        <v>42</v>
      </c>
    </row>
    <row r="1292">
      <c r="A1292" s="63" t="n">
        <v>42</v>
      </c>
    </row>
    <row r="1293">
      <c r="A1293" s="63" t="n">
        <v>42</v>
      </c>
    </row>
    <row r="1294">
      <c r="A1294" s="63" t="n">
        <v>42</v>
      </c>
    </row>
    <row r="1295">
      <c r="A1295" s="63" t="n">
        <v>42</v>
      </c>
    </row>
    <row r="1296">
      <c r="A1296" s="63" t="n">
        <v>43</v>
      </c>
    </row>
    <row r="1297">
      <c r="A1297" s="63" t="n">
        <v>43</v>
      </c>
    </row>
    <row r="1298">
      <c r="A1298" s="63" t="n">
        <v>43</v>
      </c>
    </row>
    <row r="1299">
      <c r="A1299" s="63" t="n">
        <v>43</v>
      </c>
    </row>
    <row r="1300">
      <c r="A1300" s="63" t="n">
        <v>43</v>
      </c>
    </row>
    <row r="1301">
      <c r="A1301" s="63" t="n">
        <v>43</v>
      </c>
    </row>
    <row r="1302">
      <c r="A1302" s="63" t="n">
        <v>43</v>
      </c>
    </row>
    <row r="1303">
      <c r="A1303" s="63" t="n">
        <v>43</v>
      </c>
    </row>
    <row r="1304">
      <c r="A1304" s="63" t="n">
        <v>43</v>
      </c>
    </row>
    <row r="1305">
      <c r="A1305" s="63" t="n">
        <v>43</v>
      </c>
    </row>
    <row r="1306">
      <c r="A1306" s="63" t="n">
        <v>43</v>
      </c>
    </row>
    <row r="1307">
      <c r="A1307" s="63" t="n">
        <v>44</v>
      </c>
    </row>
    <row r="1308">
      <c r="A1308" s="63" t="n">
        <v>44</v>
      </c>
    </row>
    <row r="1309">
      <c r="A1309" s="63" t="n">
        <v>44</v>
      </c>
    </row>
    <row r="1310">
      <c r="A1310" s="63" t="n">
        <v>44</v>
      </c>
    </row>
    <row r="1311">
      <c r="A1311" s="63" t="n">
        <v>44</v>
      </c>
    </row>
    <row r="1312">
      <c r="A1312" s="63" t="n">
        <v>44</v>
      </c>
    </row>
    <row r="1313">
      <c r="A1313" s="63" t="n">
        <v>44</v>
      </c>
    </row>
    <row r="1314">
      <c r="A1314" s="63" t="n">
        <v>44</v>
      </c>
    </row>
    <row r="1315">
      <c r="A1315" s="63" t="n">
        <v>44</v>
      </c>
    </row>
    <row r="1316">
      <c r="A1316" s="63" t="n">
        <v>44</v>
      </c>
    </row>
    <row r="1317">
      <c r="A1317" s="63" t="n">
        <v>44</v>
      </c>
    </row>
    <row r="1318">
      <c r="A1318" s="63" t="n">
        <v>44</v>
      </c>
    </row>
    <row r="1319">
      <c r="A1319" s="63" t="n">
        <v>44</v>
      </c>
    </row>
    <row r="1320">
      <c r="A1320" s="63" t="n">
        <v>44</v>
      </c>
    </row>
    <row r="1321">
      <c r="A1321" s="63" t="n">
        <v>44</v>
      </c>
    </row>
    <row r="1322">
      <c r="A1322" s="63" t="n">
        <v>44</v>
      </c>
    </row>
    <row r="1323">
      <c r="A1323" s="63" t="n">
        <v>44</v>
      </c>
    </row>
    <row r="1324">
      <c r="A1324" s="63" t="n">
        <v>44</v>
      </c>
    </row>
    <row r="1325">
      <c r="A1325" s="63" t="n">
        <v>44</v>
      </c>
    </row>
    <row r="1326">
      <c r="A1326" s="63" t="n">
        <v>44</v>
      </c>
    </row>
    <row r="1327">
      <c r="A1327" s="63" t="n">
        <v>44</v>
      </c>
    </row>
    <row r="1328">
      <c r="A1328" s="63" t="n">
        <v>45</v>
      </c>
    </row>
    <row r="1329">
      <c r="A1329" s="63" t="n">
        <v>45</v>
      </c>
    </row>
    <row r="1330">
      <c r="A1330" s="63" t="n">
        <v>45</v>
      </c>
    </row>
    <row r="1331">
      <c r="A1331" s="63" t="n">
        <v>45</v>
      </c>
    </row>
    <row r="1332">
      <c r="A1332" s="63" t="n">
        <v>45</v>
      </c>
    </row>
    <row r="1333">
      <c r="A1333" s="63" t="n">
        <v>45</v>
      </c>
    </row>
    <row r="1334">
      <c r="A1334" s="63" t="n">
        <v>45</v>
      </c>
    </row>
    <row r="1335">
      <c r="A1335" s="63" t="n">
        <v>45</v>
      </c>
    </row>
    <row r="1336">
      <c r="A1336" s="63" t="n">
        <v>45</v>
      </c>
    </row>
    <row r="1337">
      <c r="A1337" s="63" t="n">
        <v>45</v>
      </c>
    </row>
    <row r="1338">
      <c r="A1338" s="63" t="n">
        <v>45</v>
      </c>
    </row>
    <row r="1339">
      <c r="A1339" s="63" t="n">
        <v>46</v>
      </c>
    </row>
    <row r="1340">
      <c r="A1340" s="63" t="n">
        <v>46</v>
      </c>
    </row>
    <row r="1341">
      <c r="A1341" s="63" t="n">
        <v>46</v>
      </c>
    </row>
    <row r="1342">
      <c r="A1342" s="63" t="n">
        <v>46</v>
      </c>
    </row>
    <row r="1343">
      <c r="A1343" s="63" t="n">
        <v>46</v>
      </c>
    </row>
    <row r="1344">
      <c r="A1344" s="63" t="n">
        <v>46</v>
      </c>
    </row>
    <row r="1345">
      <c r="A1345" s="63" t="n">
        <v>46</v>
      </c>
    </row>
    <row r="1346">
      <c r="A1346" s="63" t="n">
        <v>46</v>
      </c>
    </row>
    <row r="1347">
      <c r="A1347" s="63" t="n">
        <v>46</v>
      </c>
    </row>
    <row r="1348">
      <c r="A1348" s="63" t="n">
        <v>46</v>
      </c>
    </row>
    <row r="1349">
      <c r="A1349" s="63" t="n">
        <v>46</v>
      </c>
    </row>
    <row r="1350">
      <c r="A1350" s="63" t="n">
        <v>46</v>
      </c>
    </row>
    <row r="1351">
      <c r="A1351" s="63" t="n">
        <v>46</v>
      </c>
    </row>
    <row r="1352">
      <c r="A1352" s="63" t="n">
        <v>46</v>
      </c>
    </row>
    <row r="1353">
      <c r="A1353" s="63" t="n">
        <v>46</v>
      </c>
    </row>
    <row r="1354">
      <c r="A1354" s="63" t="n">
        <v>46</v>
      </c>
    </row>
    <row r="1355">
      <c r="A1355" s="63" t="n">
        <v>46</v>
      </c>
    </row>
    <row r="1356">
      <c r="A1356" s="63" t="n">
        <v>46</v>
      </c>
    </row>
    <row r="1357">
      <c r="A1357" s="63" t="n">
        <v>46</v>
      </c>
    </row>
    <row r="1358">
      <c r="A1358" s="63" t="n">
        <v>46</v>
      </c>
    </row>
    <row r="1359">
      <c r="A1359" s="63" t="n">
        <v>46</v>
      </c>
    </row>
    <row r="1360">
      <c r="A1360" s="63" t="n">
        <v>46</v>
      </c>
    </row>
    <row r="1361">
      <c r="A1361" s="63" t="n">
        <v>46</v>
      </c>
    </row>
    <row r="1362">
      <c r="A1362" s="63" t="n">
        <v>47</v>
      </c>
    </row>
    <row r="1363">
      <c r="A1363" s="63" t="n">
        <v>47</v>
      </c>
    </row>
    <row r="1364">
      <c r="A1364" s="63" t="n">
        <v>47</v>
      </c>
    </row>
    <row r="1365">
      <c r="A1365" s="63" t="n">
        <v>47</v>
      </c>
    </row>
    <row r="1366">
      <c r="A1366" s="63" t="n">
        <v>47</v>
      </c>
    </row>
    <row r="1367">
      <c r="A1367" s="63" t="n">
        <v>47</v>
      </c>
    </row>
    <row r="1368">
      <c r="A1368" s="63" t="n">
        <v>47</v>
      </c>
    </row>
    <row r="1369">
      <c r="A1369" s="63" t="n">
        <v>47</v>
      </c>
    </row>
    <row r="1370">
      <c r="A1370" s="63" t="n">
        <v>47</v>
      </c>
    </row>
    <row r="1371">
      <c r="A1371" s="63" t="n">
        <v>47</v>
      </c>
    </row>
    <row r="1372">
      <c r="A1372" s="63" t="n">
        <v>47</v>
      </c>
    </row>
    <row r="1373">
      <c r="A1373" s="63" t="n">
        <v>47</v>
      </c>
    </row>
    <row r="1374">
      <c r="A1374" s="63" t="n">
        <v>47</v>
      </c>
    </row>
    <row r="1375">
      <c r="A1375" s="63" t="n">
        <v>47</v>
      </c>
    </row>
    <row r="1376">
      <c r="A1376" s="63" t="n">
        <v>47</v>
      </c>
    </row>
    <row r="1377">
      <c r="A1377" s="63" t="n">
        <v>47</v>
      </c>
    </row>
    <row r="1378">
      <c r="A1378" s="63" t="n">
        <v>47</v>
      </c>
    </row>
    <row r="1379">
      <c r="A1379" s="63" t="n">
        <v>47</v>
      </c>
    </row>
    <row r="1380">
      <c r="A1380" s="63" t="n">
        <v>47</v>
      </c>
    </row>
    <row r="1381">
      <c r="A1381" s="63" t="n">
        <v>47</v>
      </c>
    </row>
    <row r="1382">
      <c r="A1382" s="63" t="n">
        <v>47</v>
      </c>
    </row>
    <row r="1383">
      <c r="A1383" s="63" t="n">
        <v>47</v>
      </c>
    </row>
    <row r="1384">
      <c r="A1384" s="63" t="n">
        <v>47</v>
      </c>
    </row>
    <row r="1385">
      <c r="A1385" s="63" t="n">
        <v>47</v>
      </c>
    </row>
    <row r="1386">
      <c r="A1386" s="63" t="n">
        <v>47</v>
      </c>
    </row>
    <row r="1387">
      <c r="A1387" s="63" t="n">
        <v>48</v>
      </c>
    </row>
    <row r="1388">
      <c r="A1388" s="63" t="n">
        <v>48</v>
      </c>
    </row>
    <row r="1389">
      <c r="A1389" s="63" t="n">
        <v>48</v>
      </c>
    </row>
    <row r="1390">
      <c r="A1390" s="63" t="n">
        <v>48</v>
      </c>
    </row>
    <row r="1391">
      <c r="A1391" s="63" t="n">
        <v>48</v>
      </c>
    </row>
    <row r="1392">
      <c r="A1392" s="63" t="n">
        <v>48</v>
      </c>
    </row>
    <row r="1393">
      <c r="A1393" s="63" t="n">
        <v>48</v>
      </c>
    </row>
    <row r="1394">
      <c r="A1394" s="63" t="n">
        <v>48</v>
      </c>
    </row>
    <row r="1395">
      <c r="A1395" s="63" t="n">
        <v>48</v>
      </c>
    </row>
    <row r="1396">
      <c r="A1396" s="63" t="n">
        <v>48</v>
      </c>
    </row>
    <row r="1397">
      <c r="A1397" s="63" t="n">
        <v>48</v>
      </c>
    </row>
    <row r="1398">
      <c r="A1398" s="63" t="n">
        <v>48</v>
      </c>
    </row>
    <row r="1399">
      <c r="A1399" s="63" t="n">
        <v>48</v>
      </c>
    </row>
    <row r="1400">
      <c r="A1400" s="63" t="n">
        <v>48</v>
      </c>
    </row>
    <row r="1401">
      <c r="A1401" s="63" t="n">
        <v>48</v>
      </c>
    </row>
    <row r="1402">
      <c r="A1402" s="63" t="n">
        <v>48</v>
      </c>
    </row>
    <row r="1403">
      <c r="A1403" s="63" t="n">
        <v>48</v>
      </c>
    </row>
    <row r="1404">
      <c r="A1404" s="63" t="n">
        <v>48</v>
      </c>
    </row>
    <row r="1405">
      <c r="A1405" s="63" t="n">
        <v>48</v>
      </c>
    </row>
    <row r="1406">
      <c r="A1406" s="63" t="n">
        <v>48</v>
      </c>
    </row>
    <row r="1407">
      <c r="A1407" s="63" t="n">
        <v>48</v>
      </c>
    </row>
    <row r="1408">
      <c r="A1408" s="63" t="n">
        <v>48</v>
      </c>
    </row>
    <row r="1409">
      <c r="A1409" s="63" t="n">
        <v>48</v>
      </c>
    </row>
    <row r="1410">
      <c r="A1410" s="63" t="n">
        <v>48</v>
      </c>
    </row>
    <row r="1411">
      <c r="A1411" s="63" t="n">
        <v>48</v>
      </c>
    </row>
    <row r="1412">
      <c r="A1412" s="63" t="n">
        <v>48</v>
      </c>
    </row>
    <row r="1413">
      <c r="A1413" s="63" t="n">
        <v>48</v>
      </c>
    </row>
    <row r="1414">
      <c r="A1414" s="63" t="n">
        <v>49</v>
      </c>
    </row>
    <row r="1415">
      <c r="A1415" s="63" t="n">
        <v>49</v>
      </c>
    </row>
    <row r="1416">
      <c r="A1416" s="63" t="n">
        <v>49</v>
      </c>
    </row>
    <row r="1417">
      <c r="A1417" s="63" t="n">
        <v>49</v>
      </c>
    </row>
    <row r="1418">
      <c r="A1418" s="63" t="n">
        <v>49</v>
      </c>
    </row>
    <row r="1419">
      <c r="A1419" s="63" t="n">
        <v>49</v>
      </c>
    </row>
    <row r="1420">
      <c r="A1420" s="63" t="n">
        <v>49</v>
      </c>
    </row>
    <row r="1421">
      <c r="A1421" s="63" t="n">
        <v>49</v>
      </c>
    </row>
    <row r="1422">
      <c r="A1422" s="63" t="n">
        <v>49</v>
      </c>
    </row>
    <row r="1423">
      <c r="A1423" s="63" t="n">
        <v>49</v>
      </c>
    </row>
    <row r="1424">
      <c r="A1424" s="63" t="n">
        <v>49</v>
      </c>
    </row>
    <row r="1425">
      <c r="A1425" s="63" t="n">
        <v>49</v>
      </c>
    </row>
    <row r="1426">
      <c r="A1426" s="63" t="n">
        <v>49</v>
      </c>
    </row>
    <row r="1427">
      <c r="A1427" s="63" t="n">
        <v>49</v>
      </c>
    </row>
    <row r="1428">
      <c r="A1428" s="63" t="n">
        <v>49</v>
      </c>
    </row>
    <row r="1429">
      <c r="A1429" s="63" t="n">
        <v>49</v>
      </c>
    </row>
    <row r="1430">
      <c r="A1430" s="63" t="n">
        <v>49</v>
      </c>
    </row>
    <row r="1431">
      <c r="A1431" s="63" t="n">
        <v>49</v>
      </c>
    </row>
    <row r="1432">
      <c r="A1432" s="63" t="n">
        <v>49</v>
      </c>
    </row>
    <row r="1433">
      <c r="A1433" s="63" t="n">
        <v>49</v>
      </c>
    </row>
    <row r="1434">
      <c r="A1434" s="63" t="n">
        <v>49</v>
      </c>
    </row>
    <row r="1435">
      <c r="A1435" s="63" t="n">
        <v>49</v>
      </c>
    </row>
    <row r="1436">
      <c r="A1436" s="63" t="n">
        <v>49</v>
      </c>
    </row>
    <row r="1437">
      <c r="A1437" s="63" t="n">
        <v>49</v>
      </c>
    </row>
    <row r="1438">
      <c r="A1438" s="63" t="n">
        <v>49</v>
      </c>
    </row>
    <row r="1439">
      <c r="A1439" s="63" t="n">
        <v>49</v>
      </c>
    </row>
    <row r="1440">
      <c r="A1440" s="63" t="n">
        <v>49</v>
      </c>
    </row>
    <row r="1441">
      <c r="A1441" s="63" t="n">
        <v>49</v>
      </c>
    </row>
    <row r="1442">
      <c r="A1442" s="63" t="n">
        <v>49</v>
      </c>
    </row>
    <row r="1443">
      <c r="A1443" s="63" t="n">
        <v>49</v>
      </c>
    </row>
    <row r="1444">
      <c r="A1444" s="63" t="n">
        <v>49</v>
      </c>
    </row>
    <row r="1445">
      <c r="A1445" s="63" t="n">
        <v>49</v>
      </c>
    </row>
    <row r="1446">
      <c r="A1446" s="63" t="n">
        <v>50</v>
      </c>
    </row>
    <row r="1447">
      <c r="A1447" s="63" t="n">
        <v>50</v>
      </c>
    </row>
    <row r="1448">
      <c r="A1448" s="63" t="n">
        <v>50</v>
      </c>
    </row>
    <row r="1449">
      <c r="A1449" s="63" t="n">
        <v>50</v>
      </c>
    </row>
    <row r="1450">
      <c r="A1450" s="63" t="n">
        <v>50</v>
      </c>
    </row>
    <row r="1451">
      <c r="A1451" s="63" t="n">
        <v>50</v>
      </c>
    </row>
    <row r="1452">
      <c r="A1452" s="63" t="n">
        <v>50</v>
      </c>
    </row>
    <row r="1453">
      <c r="A1453" s="63" t="n">
        <v>50</v>
      </c>
    </row>
    <row r="1454">
      <c r="A1454" s="63" t="n">
        <v>50</v>
      </c>
    </row>
    <row r="1455">
      <c r="A1455" s="63" t="n">
        <v>50</v>
      </c>
    </row>
    <row r="1456">
      <c r="A1456" s="63" t="n">
        <v>50</v>
      </c>
    </row>
    <row r="1457">
      <c r="A1457" s="63" t="n">
        <v>50</v>
      </c>
    </row>
    <row r="1458">
      <c r="A1458" s="63" t="n">
        <v>50</v>
      </c>
    </row>
    <row r="1459">
      <c r="A1459" s="63" t="n">
        <v>50</v>
      </c>
    </row>
    <row r="1460">
      <c r="A1460" s="63" t="n">
        <v>50</v>
      </c>
    </row>
    <row r="1461">
      <c r="A1461" s="63" t="n">
        <v>50</v>
      </c>
    </row>
    <row r="1462">
      <c r="A1462" s="63" t="n">
        <v>50</v>
      </c>
    </row>
    <row r="1463">
      <c r="A1463" s="63" t="n">
        <v>50</v>
      </c>
    </row>
    <row r="1464">
      <c r="A1464" s="63" t="n">
        <v>50</v>
      </c>
    </row>
    <row r="1465">
      <c r="A1465" s="63" t="n">
        <v>50</v>
      </c>
    </row>
    <row r="1466">
      <c r="A1466" s="63" t="n">
        <v>50</v>
      </c>
    </row>
    <row r="1467">
      <c r="A1467" s="63" t="n">
        <v>50</v>
      </c>
    </row>
    <row r="1468">
      <c r="A1468" s="63" t="n">
        <v>50</v>
      </c>
    </row>
    <row r="1469">
      <c r="A1469" s="63" t="n">
        <v>50</v>
      </c>
    </row>
    <row r="1470">
      <c r="A1470" s="63" t="n">
        <v>50</v>
      </c>
    </row>
    <row r="1471">
      <c r="A1471" s="63" t="n">
        <v>50</v>
      </c>
    </row>
    <row r="1472">
      <c r="A1472" s="63" t="n">
        <v>50</v>
      </c>
    </row>
    <row r="1473">
      <c r="A1473" s="63" t="n">
        <v>50</v>
      </c>
    </row>
    <row r="1474">
      <c r="A1474" s="63" t="n">
        <v>50</v>
      </c>
    </row>
    <row r="1475">
      <c r="A1475" s="63" t="n">
        <v>50</v>
      </c>
    </row>
    <row r="1476">
      <c r="A1476" s="63" t="n">
        <v>50</v>
      </c>
    </row>
    <row r="1477">
      <c r="A1477" s="63" t="n">
        <v>50</v>
      </c>
    </row>
    <row r="1478">
      <c r="A1478" s="63" t="n">
        <v>50</v>
      </c>
    </row>
    <row r="1479">
      <c r="A1479" s="63" t="n">
        <v>50</v>
      </c>
    </row>
    <row r="1480">
      <c r="A1480" s="63" t="n">
        <v>50</v>
      </c>
    </row>
    <row r="1481">
      <c r="A1481" s="63" t="n">
        <v>50</v>
      </c>
    </row>
    <row r="1482">
      <c r="A1482" s="63" t="n">
        <v>51</v>
      </c>
    </row>
    <row r="1483">
      <c r="A1483" s="63" t="n">
        <v>51</v>
      </c>
    </row>
    <row r="1484">
      <c r="A1484" s="63" t="n">
        <v>51</v>
      </c>
    </row>
    <row r="1485">
      <c r="A1485" s="63" t="n">
        <v>51</v>
      </c>
    </row>
    <row r="1486">
      <c r="A1486" s="63" t="n">
        <v>51</v>
      </c>
    </row>
    <row r="1487">
      <c r="A1487" s="63" t="n">
        <v>51</v>
      </c>
    </row>
    <row r="1488">
      <c r="A1488" s="63" t="n">
        <v>51</v>
      </c>
    </row>
    <row r="1489">
      <c r="A1489" s="63" t="n">
        <v>51</v>
      </c>
    </row>
    <row r="1490">
      <c r="A1490" s="63" t="n">
        <v>51</v>
      </c>
    </row>
    <row r="1491">
      <c r="A1491" s="63" t="n">
        <v>51</v>
      </c>
    </row>
    <row r="1492">
      <c r="A1492" s="63" t="n">
        <v>51</v>
      </c>
    </row>
    <row r="1493">
      <c r="A1493" s="63" t="n">
        <v>51</v>
      </c>
    </row>
    <row r="1494">
      <c r="A1494" s="63" t="n">
        <v>51</v>
      </c>
    </row>
    <row r="1495">
      <c r="A1495" s="63" t="n">
        <v>51</v>
      </c>
    </row>
    <row r="1496">
      <c r="A1496" s="63" t="n">
        <v>51</v>
      </c>
    </row>
    <row r="1497">
      <c r="A1497" s="63" t="n">
        <v>51</v>
      </c>
    </row>
    <row r="1498">
      <c r="A1498" s="63" t="n">
        <v>51</v>
      </c>
    </row>
    <row r="1499">
      <c r="A1499" s="63" t="n">
        <v>51</v>
      </c>
    </row>
    <row r="1500">
      <c r="A1500" s="63" t="n">
        <v>51</v>
      </c>
    </row>
    <row r="1501">
      <c r="A1501" s="63" t="n">
        <v>51</v>
      </c>
    </row>
    <row r="1502">
      <c r="A1502" s="63" t="n">
        <v>51</v>
      </c>
    </row>
    <row r="1503">
      <c r="A1503" s="63" t="n">
        <v>51</v>
      </c>
    </row>
    <row r="1504">
      <c r="A1504" s="63" t="n">
        <v>51</v>
      </c>
    </row>
    <row r="1505">
      <c r="A1505" s="63" t="n">
        <v>52</v>
      </c>
    </row>
    <row r="1506">
      <c r="A1506" s="63" t="n">
        <v>52</v>
      </c>
    </row>
    <row r="1507">
      <c r="A1507" s="63" t="n">
        <v>52</v>
      </c>
    </row>
    <row r="1508">
      <c r="A1508" s="63" t="n">
        <v>52</v>
      </c>
    </row>
    <row r="1509">
      <c r="A1509" s="63" t="n">
        <v>52</v>
      </c>
    </row>
    <row r="1510">
      <c r="A1510" s="63" t="n">
        <v>52</v>
      </c>
    </row>
    <row r="1511">
      <c r="A1511" s="63" t="n">
        <v>52</v>
      </c>
    </row>
    <row r="1512">
      <c r="A1512" s="63" t="n">
        <v>52</v>
      </c>
    </row>
    <row r="1513">
      <c r="A1513" s="63" t="n">
        <v>52</v>
      </c>
    </row>
    <row r="1514">
      <c r="A1514" s="63" t="n">
        <v>52</v>
      </c>
    </row>
    <row r="1515">
      <c r="A1515" s="63" t="n">
        <v>52</v>
      </c>
    </row>
    <row r="1516">
      <c r="A1516" s="63" t="n">
        <v>52</v>
      </c>
    </row>
    <row r="1517">
      <c r="A1517" s="63" t="n">
        <v>52</v>
      </c>
    </row>
    <row r="1518">
      <c r="A1518" s="63" t="n">
        <v>52</v>
      </c>
    </row>
    <row r="1519">
      <c r="A1519" s="63" t="n">
        <v>52</v>
      </c>
    </row>
    <row r="1520">
      <c r="A1520" s="63" t="n">
        <v>52</v>
      </c>
    </row>
    <row r="1521">
      <c r="A1521" s="63" t="n">
        <v>52</v>
      </c>
    </row>
    <row r="1522">
      <c r="A1522" s="63" t="n">
        <v>52</v>
      </c>
    </row>
    <row r="1523">
      <c r="A1523" s="63" t="n">
        <v>52</v>
      </c>
    </row>
    <row r="1524">
      <c r="A1524" s="63" t="n">
        <v>52</v>
      </c>
    </row>
    <row r="1525">
      <c r="A1525" s="63" t="n">
        <v>52</v>
      </c>
    </row>
    <row r="1526">
      <c r="A1526" s="63" t="n">
        <v>52</v>
      </c>
    </row>
    <row r="1527">
      <c r="A1527" s="63" t="n">
        <v>52</v>
      </c>
    </row>
    <row r="1528">
      <c r="A1528" s="63" t="n">
        <v>52</v>
      </c>
    </row>
    <row r="1529">
      <c r="A1529" s="63" t="n">
        <v>52</v>
      </c>
    </row>
    <row r="1530">
      <c r="A1530" s="63" t="n">
        <v>52</v>
      </c>
    </row>
    <row r="1531">
      <c r="A1531" s="63" t="n">
        <v>52</v>
      </c>
    </row>
    <row r="1532">
      <c r="A1532" s="63" t="n">
        <v>52</v>
      </c>
    </row>
    <row r="1533">
      <c r="A1533" s="63" t="n">
        <v>52</v>
      </c>
    </row>
    <row r="1534">
      <c r="A1534" s="63" t="n">
        <v>52</v>
      </c>
    </row>
    <row r="1535">
      <c r="A1535" s="63" t="n">
        <v>52</v>
      </c>
    </row>
    <row r="1536">
      <c r="A1536" s="63" t="n">
        <v>52</v>
      </c>
    </row>
    <row r="1537">
      <c r="A1537" s="63" t="n">
        <v>52</v>
      </c>
    </row>
    <row r="1538">
      <c r="A1538" s="63" t="n">
        <v>52</v>
      </c>
    </row>
    <row r="1539">
      <c r="A1539" s="63" t="n">
        <v>52</v>
      </c>
    </row>
    <row r="1540">
      <c r="A1540" s="63" t="n">
        <v>52</v>
      </c>
    </row>
    <row r="1541">
      <c r="A1541" s="63" t="n">
        <v>52</v>
      </c>
    </row>
    <row r="1542">
      <c r="A1542" s="63" t="n">
        <v>52</v>
      </c>
    </row>
    <row r="1543">
      <c r="A1543" s="63" t="n">
        <v>52</v>
      </c>
    </row>
    <row r="1544">
      <c r="A1544" s="63" t="n">
        <v>52</v>
      </c>
    </row>
    <row r="1545">
      <c r="A1545" s="63" t="n">
        <v>52</v>
      </c>
    </row>
    <row r="1546">
      <c r="A1546" s="63" t="n">
        <v>52</v>
      </c>
    </row>
    <row r="1547">
      <c r="A1547" s="63" t="n">
        <v>52</v>
      </c>
    </row>
    <row r="1548">
      <c r="A1548" s="63" t="n">
        <v>52</v>
      </c>
    </row>
    <row r="1549">
      <c r="A1549" s="63" t="n">
        <v>52</v>
      </c>
    </row>
    <row r="1550">
      <c r="A1550" s="63" t="n">
        <v>53</v>
      </c>
    </row>
    <row r="1551">
      <c r="A1551" s="63" t="n">
        <v>53</v>
      </c>
    </row>
    <row r="1552">
      <c r="A1552" s="63" t="n">
        <v>53</v>
      </c>
    </row>
    <row r="1553">
      <c r="A1553" s="63" t="n">
        <v>53</v>
      </c>
    </row>
    <row r="1554">
      <c r="A1554" s="63" t="n">
        <v>53</v>
      </c>
    </row>
    <row r="1555">
      <c r="A1555" s="63" t="n">
        <v>53</v>
      </c>
    </row>
    <row r="1556">
      <c r="A1556" s="63" t="n">
        <v>53</v>
      </c>
    </row>
    <row r="1557">
      <c r="A1557" s="63" t="n">
        <v>53</v>
      </c>
    </row>
    <row r="1558">
      <c r="A1558" s="63" t="n">
        <v>53</v>
      </c>
    </row>
    <row r="1559">
      <c r="A1559" s="63" t="n">
        <v>53</v>
      </c>
    </row>
    <row r="1560">
      <c r="A1560" s="63" t="n">
        <v>53</v>
      </c>
    </row>
    <row r="1561">
      <c r="A1561" s="63" t="n">
        <v>53</v>
      </c>
    </row>
    <row r="1562">
      <c r="A1562" s="63" t="n">
        <v>53</v>
      </c>
    </row>
    <row r="1563">
      <c r="A1563" s="63" t="n">
        <v>53</v>
      </c>
    </row>
    <row r="1564">
      <c r="A1564" s="63" t="n">
        <v>53</v>
      </c>
    </row>
    <row r="1565">
      <c r="A1565" s="63" t="n">
        <v>53</v>
      </c>
    </row>
    <row r="1566">
      <c r="A1566" s="63" t="n">
        <v>53</v>
      </c>
    </row>
    <row r="1567">
      <c r="A1567" s="63" t="n">
        <v>53</v>
      </c>
    </row>
    <row r="1568">
      <c r="A1568" s="63" t="n">
        <v>53</v>
      </c>
    </row>
    <row r="1569">
      <c r="A1569" s="63" t="n">
        <v>53</v>
      </c>
    </row>
    <row r="1570">
      <c r="A1570" s="63" t="n">
        <v>53</v>
      </c>
    </row>
    <row r="1571">
      <c r="A1571" s="63" t="n">
        <v>53</v>
      </c>
    </row>
    <row r="1572">
      <c r="A1572" s="63" t="n">
        <v>53</v>
      </c>
    </row>
    <row r="1573">
      <c r="A1573" s="63" t="n">
        <v>53</v>
      </c>
    </row>
    <row r="1574">
      <c r="A1574" s="63" t="n">
        <v>53</v>
      </c>
    </row>
    <row r="1575">
      <c r="A1575" s="63" t="n">
        <v>53</v>
      </c>
    </row>
    <row r="1576">
      <c r="A1576" s="63" t="n">
        <v>53</v>
      </c>
    </row>
    <row r="1577">
      <c r="A1577" s="63" t="n">
        <v>53</v>
      </c>
    </row>
    <row r="1578">
      <c r="A1578" s="63" t="n">
        <v>53</v>
      </c>
    </row>
    <row r="1579">
      <c r="A1579" s="63" t="n">
        <v>53</v>
      </c>
    </row>
    <row r="1580">
      <c r="A1580" s="63" t="n">
        <v>53</v>
      </c>
    </row>
    <row r="1581">
      <c r="A1581" s="63" t="n">
        <v>53</v>
      </c>
    </row>
    <row r="1582">
      <c r="A1582" s="63" t="n">
        <v>53</v>
      </c>
    </row>
    <row r="1583">
      <c r="A1583" s="63" t="n">
        <v>53</v>
      </c>
    </row>
    <row r="1584">
      <c r="A1584" s="63" t="n">
        <v>53</v>
      </c>
    </row>
    <row r="1585">
      <c r="A1585" s="63" t="n">
        <v>53</v>
      </c>
    </row>
    <row r="1586">
      <c r="A1586" s="63" t="n">
        <v>53</v>
      </c>
    </row>
    <row r="1587">
      <c r="A1587" s="63" t="n">
        <v>53</v>
      </c>
    </row>
    <row r="1588">
      <c r="A1588" s="63" t="n">
        <v>53</v>
      </c>
    </row>
    <row r="1589">
      <c r="A1589" s="63" t="n">
        <v>53</v>
      </c>
    </row>
    <row r="1590">
      <c r="A1590" s="63" t="n">
        <v>53</v>
      </c>
    </row>
    <row r="1591">
      <c r="A1591" s="63" t="n">
        <v>53</v>
      </c>
    </row>
    <row r="1592">
      <c r="A1592" s="63" t="n">
        <v>53</v>
      </c>
    </row>
    <row r="1593">
      <c r="A1593" s="63" t="n">
        <v>53</v>
      </c>
    </row>
    <row r="1594">
      <c r="A1594" s="63" t="n">
        <v>53</v>
      </c>
    </row>
    <row r="1595">
      <c r="A1595" s="63" t="n">
        <v>53</v>
      </c>
    </row>
    <row r="1596">
      <c r="A1596" s="63" t="n">
        <v>54</v>
      </c>
    </row>
    <row r="1597">
      <c r="A1597" s="63" t="n">
        <v>54</v>
      </c>
    </row>
    <row r="1598">
      <c r="A1598" s="63" t="n">
        <v>54</v>
      </c>
    </row>
    <row r="1599">
      <c r="A1599" s="63" t="n">
        <v>54</v>
      </c>
    </row>
    <row r="1600">
      <c r="A1600" s="63" t="n">
        <v>54</v>
      </c>
    </row>
    <row r="1601">
      <c r="A1601" s="63" t="n">
        <v>54</v>
      </c>
    </row>
    <row r="1602">
      <c r="A1602" s="63" t="n">
        <v>54</v>
      </c>
    </row>
    <row r="1603">
      <c r="A1603" s="63" t="n">
        <v>54</v>
      </c>
    </row>
    <row r="1604">
      <c r="A1604" s="63" t="n">
        <v>54</v>
      </c>
    </row>
    <row r="1605">
      <c r="A1605" s="63" t="n">
        <v>54</v>
      </c>
    </row>
    <row r="1606">
      <c r="A1606" s="63" t="n">
        <v>54</v>
      </c>
    </row>
    <row r="1607">
      <c r="A1607" s="63" t="n">
        <v>54</v>
      </c>
    </row>
    <row r="1608">
      <c r="A1608" s="63" t="n">
        <v>54</v>
      </c>
    </row>
    <row r="1609">
      <c r="A1609" s="63" t="n">
        <v>54</v>
      </c>
    </row>
    <row r="1610">
      <c r="A1610" s="63" t="n">
        <v>54</v>
      </c>
    </row>
    <row r="1611">
      <c r="A1611" s="63" t="n">
        <v>54</v>
      </c>
    </row>
    <row r="1612">
      <c r="A1612" s="63" t="n">
        <v>54</v>
      </c>
    </row>
    <row r="1613">
      <c r="A1613" s="63" t="n">
        <v>54</v>
      </c>
    </row>
    <row r="1614">
      <c r="A1614" s="63" t="n">
        <v>54</v>
      </c>
    </row>
    <row r="1615">
      <c r="A1615" s="63" t="n">
        <v>54</v>
      </c>
    </row>
    <row r="1616">
      <c r="A1616" s="63" t="n">
        <v>54</v>
      </c>
    </row>
    <row r="1617">
      <c r="A1617" s="63" t="n">
        <v>54</v>
      </c>
    </row>
    <row r="1618">
      <c r="A1618" s="63" t="n">
        <v>54</v>
      </c>
    </row>
    <row r="1619">
      <c r="A1619" s="63" t="n">
        <v>54</v>
      </c>
    </row>
    <row r="1620">
      <c r="A1620" s="63" t="n">
        <v>54</v>
      </c>
    </row>
    <row r="1621">
      <c r="A1621" s="63" t="n">
        <v>54</v>
      </c>
    </row>
    <row r="1622">
      <c r="A1622" s="63" t="n">
        <v>54</v>
      </c>
    </row>
    <row r="1623">
      <c r="A1623" s="63" t="n">
        <v>54</v>
      </c>
    </row>
    <row r="1624">
      <c r="A1624" s="63" t="n">
        <v>54</v>
      </c>
    </row>
    <row r="1625">
      <c r="A1625" s="63" t="n">
        <v>54</v>
      </c>
    </row>
    <row r="1626">
      <c r="A1626" s="63" t="n">
        <v>54</v>
      </c>
    </row>
    <row r="1627">
      <c r="A1627" s="63" t="n">
        <v>54</v>
      </c>
    </row>
    <row r="1628">
      <c r="A1628" s="63" t="n">
        <v>54</v>
      </c>
    </row>
    <row r="1629">
      <c r="A1629" s="63" t="n">
        <v>54</v>
      </c>
    </row>
    <row r="1630">
      <c r="A1630" s="63" t="n">
        <v>54</v>
      </c>
    </row>
    <row r="1631">
      <c r="A1631" s="63" t="n">
        <v>54</v>
      </c>
    </row>
    <row r="1632">
      <c r="A1632" s="63" t="n">
        <v>54</v>
      </c>
    </row>
    <row r="1633">
      <c r="A1633" s="63" t="n">
        <v>55</v>
      </c>
    </row>
    <row r="1634">
      <c r="A1634" s="63" t="n">
        <v>55</v>
      </c>
    </row>
    <row r="1635">
      <c r="A1635" s="63" t="n">
        <v>55</v>
      </c>
    </row>
    <row r="1636">
      <c r="A1636" s="63" t="n">
        <v>55</v>
      </c>
    </row>
    <row r="1637">
      <c r="A1637" s="63" t="n">
        <v>55</v>
      </c>
    </row>
    <row r="1638">
      <c r="A1638" s="63" t="n">
        <v>55</v>
      </c>
    </row>
    <row r="1639">
      <c r="A1639" s="63" t="n">
        <v>55</v>
      </c>
    </row>
    <row r="1640">
      <c r="A1640" s="63" t="n">
        <v>55</v>
      </c>
    </row>
    <row r="1641">
      <c r="A1641" s="63" t="n">
        <v>55</v>
      </c>
    </row>
    <row r="1642">
      <c r="A1642" s="63" t="n">
        <v>55</v>
      </c>
    </row>
    <row r="1643">
      <c r="A1643" s="63" t="n">
        <v>55</v>
      </c>
    </row>
    <row r="1644">
      <c r="A1644" s="63" t="n">
        <v>55</v>
      </c>
    </row>
    <row r="1645">
      <c r="A1645" s="63" t="n">
        <v>55</v>
      </c>
    </row>
    <row r="1646">
      <c r="A1646" s="63" t="n">
        <v>55</v>
      </c>
    </row>
    <row r="1647">
      <c r="A1647" s="63" t="n">
        <v>55</v>
      </c>
    </row>
    <row r="1648">
      <c r="A1648" s="63" t="n">
        <v>55</v>
      </c>
    </row>
    <row r="1649">
      <c r="A1649" s="63" t="n">
        <v>55</v>
      </c>
    </row>
    <row r="1650">
      <c r="A1650" s="63" t="n">
        <v>55</v>
      </c>
    </row>
    <row r="1651">
      <c r="A1651" s="63" t="n">
        <v>55</v>
      </c>
    </row>
    <row r="1652">
      <c r="A1652" s="63" t="n">
        <v>55</v>
      </c>
    </row>
    <row r="1653">
      <c r="A1653" s="63" t="n">
        <v>55</v>
      </c>
    </row>
    <row r="1654">
      <c r="A1654" s="63" t="n">
        <v>55</v>
      </c>
    </row>
    <row r="1655">
      <c r="A1655" s="63" t="n">
        <v>55</v>
      </c>
    </row>
    <row r="1656">
      <c r="A1656" s="63" t="n">
        <v>55</v>
      </c>
    </row>
    <row r="1657">
      <c r="A1657" s="63" t="n">
        <v>55</v>
      </c>
    </row>
    <row r="1658">
      <c r="A1658" s="63" t="n">
        <v>55</v>
      </c>
    </row>
    <row r="1659">
      <c r="A1659" s="63" t="n">
        <v>55</v>
      </c>
    </row>
    <row r="1660">
      <c r="A1660" s="63" t="n">
        <v>55</v>
      </c>
    </row>
    <row r="1661">
      <c r="A1661" s="63" t="n">
        <v>55</v>
      </c>
    </row>
    <row r="1662">
      <c r="A1662" s="63" t="n">
        <v>55</v>
      </c>
    </row>
    <row r="1663">
      <c r="A1663" s="63" t="n">
        <v>55</v>
      </c>
    </row>
    <row r="1664">
      <c r="A1664" s="63" t="n">
        <v>55</v>
      </c>
    </row>
    <row r="1665">
      <c r="A1665" s="63" t="n">
        <v>55</v>
      </c>
    </row>
    <row r="1666">
      <c r="A1666" s="63" t="n">
        <v>55</v>
      </c>
    </row>
    <row r="1667">
      <c r="A1667" s="63" t="n">
        <v>55</v>
      </c>
    </row>
    <row r="1668">
      <c r="A1668" s="63" t="n">
        <v>55</v>
      </c>
    </row>
    <row r="1669">
      <c r="A1669" s="63" t="n">
        <v>55</v>
      </c>
    </row>
    <row r="1670">
      <c r="A1670" s="63" t="n">
        <v>55</v>
      </c>
    </row>
    <row r="1671">
      <c r="A1671" s="63" t="n">
        <v>55</v>
      </c>
    </row>
    <row r="1672">
      <c r="A1672" s="63" t="n">
        <v>55</v>
      </c>
    </row>
    <row r="1673">
      <c r="A1673" s="63" t="n">
        <v>55</v>
      </c>
    </row>
    <row r="1674">
      <c r="A1674" s="63" t="n">
        <v>55</v>
      </c>
    </row>
    <row r="1675">
      <c r="A1675" s="63" t="n">
        <v>56</v>
      </c>
    </row>
    <row r="1676">
      <c r="A1676" s="63" t="n">
        <v>56</v>
      </c>
    </row>
    <row r="1677">
      <c r="A1677" s="63" t="n">
        <v>56</v>
      </c>
    </row>
    <row r="1678">
      <c r="A1678" s="63" t="n">
        <v>56</v>
      </c>
    </row>
    <row r="1679">
      <c r="A1679" s="63" t="n">
        <v>56</v>
      </c>
    </row>
    <row r="1680">
      <c r="A1680" s="63" t="n">
        <v>56</v>
      </c>
    </row>
    <row r="1681">
      <c r="A1681" s="63" t="n">
        <v>56</v>
      </c>
    </row>
    <row r="1682">
      <c r="A1682" s="63" t="n">
        <v>56</v>
      </c>
    </row>
    <row r="1683">
      <c r="A1683" s="63" t="n">
        <v>56</v>
      </c>
    </row>
    <row r="1684">
      <c r="A1684" s="63" t="n">
        <v>56</v>
      </c>
    </row>
    <row r="1685">
      <c r="A1685" s="63" t="n">
        <v>56</v>
      </c>
    </row>
    <row r="1686">
      <c r="A1686" s="63" t="n">
        <v>56</v>
      </c>
    </row>
    <row r="1687">
      <c r="A1687" s="63" t="n">
        <v>56</v>
      </c>
    </row>
    <row r="1688">
      <c r="A1688" s="63" t="n">
        <v>56</v>
      </c>
    </row>
    <row r="1689">
      <c r="A1689" s="63" t="n">
        <v>56</v>
      </c>
    </row>
    <row r="1690">
      <c r="A1690" s="63" t="n">
        <v>56</v>
      </c>
    </row>
    <row r="1691">
      <c r="A1691" s="63" t="n">
        <v>56</v>
      </c>
    </row>
    <row r="1692">
      <c r="A1692" s="63" t="n">
        <v>56</v>
      </c>
    </row>
    <row r="1693">
      <c r="A1693" s="63" t="n">
        <v>56</v>
      </c>
    </row>
    <row r="1694">
      <c r="A1694" s="63" t="n">
        <v>56</v>
      </c>
    </row>
    <row r="1695">
      <c r="A1695" s="63" t="n">
        <v>56</v>
      </c>
    </row>
    <row r="1696">
      <c r="A1696" s="63" t="n">
        <v>56</v>
      </c>
    </row>
    <row r="1697">
      <c r="A1697" s="63" t="n">
        <v>56</v>
      </c>
    </row>
    <row r="1698">
      <c r="A1698" s="63" t="n">
        <v>56</v>
      </c>
    </row>
    <row r="1699">
      <c r="A1699" s="63" t="n">
        <v>56</v>
      </c>
    </row>
    <row r="1700">
      <c r="A1700" s="63" t="n">
        <v>56</v>
      </c>
    </row>
    <row r="1701">
      <c r="A1701" s="63" t="n">
        <v>56</v>
      </c>
    </row>
    <row r="1702">
      <c r="A1702" s="63" t="n">
        <v>56</v>
      </c>
    </row>
    <row r="1703">
      <c r="A1703" s="63" t="n">
        <v>56</v>
      </c>
    </row>
    <row r="1704">
      <c r="A1704" s="63" t="n">
        <v>56</v>
      </c>
    </row>
    <row r="1705">
      <c r="A1705" s="63" t="n">
        <v>56</v>
      </c>
    </row>
    <row r="1706">
      <c r="A1706" s="63" t="n">
        <v>56</v>
      </c>
    </row>
    <row r="1707">
      <c r="A1707" s="63" t="n">
        <v>56</v>
      </c>
    </row>
    <row r="1708">
      <c r="A1708" s="63" t="n">
        <v>56</v>
      </c>
    </row>
    <row r="1709">
      <c r="A1709" s="63" t="n">
        <v>56</v>
      </c>
    </row>
    <row r="1710">
      <c r="A1710" s="63" t="n">
        <v>56</v>
      </c>
    </row>
    <row r="1711">
      <c r="A1711" s="63" t="n">
        <v>56</v>
      </c>
    </row>
    <row r="1712">
      <c r="A1712" s="63" t="n">
        <v>56</v>
      </c>
    </row>
    <row r="1713">
      <c r="A1713" s="63" t="n">
        <v>56</v>
      </c>
    </row>
    <row r="1714">
      <c r="A1714" s="63" t="n">
        <v>56</v>
      </c>
    </row>
    <row r="1715">
      <c r="A1715" s="63" t="n">
        <v>56</v>
      </c>
    </row>
    <row r="1716">
      <c r="A1716" s="63" t="n">
        <v>56</v>
      </c>
    </row>
    <row r="1717">
      <c r="A1717" s="63" t="n">
        <v>56</v>
      </c>
    </row>
    <row r="1718">
      <c r="A1718" s="63" t="n">
        <v>56</v>
      </c>
    </row>
    <row r="1719">
      <c r="A1719" s="63" t="n">
        <v>56</v>
      </c>
    </row>
    <row r="1720">
      <c r="A1720" s="63" t="n">
        <v>56</v>
      </c>
    </row>
    <row r="1721">
      <c r="A1721" s="63" t="n">
        <v>56</v>
      </c>
    </row>
    <row r="1722">
      <c r="A1722" s="63" t="n">
        <v>56</v>
      </c>
    </row>
    <row r="1723">
      <c r="A1723" s="63" t="n">
        <v>56</v>
      </c>
    </row>
    <row r="1724">
      <c r="A1724" s="63" t="n">
        <v>56</v>
      </c>
    </row>
    <row r="1725">
      <c r="A1725" s="63" t="n">
        <v>56</v>
      </c>
    </row>
    <row r="1726">
      <c r="A1726" s="63" t="n">
        <v>57</v>
      </c>
    </row>
    <row r="1727">
      <c r="A1727" s="63" t="n">
        <v>57</v>
      </c>
    </row>
    <row r="1728">
      <c r="A1728" s="63" t="n">
        <v>57</v>
      </c>
    </row>
    <row r="1729">
      <c r="A1729" s="63" t="n">
        <v>57</v>
      </c>
    </row>
    <row r="1730">
      <c r="A1730" s="63" t="n">
        <v>57</v>
      </c>
    </row>
    <row r="1731">
      <c r="A1731" s="63" t="n">
        <v>57</v>
      </c>
    </row>
    <row r="1732">
      <c r="A1732" s="63" t="n">
        <v>57</v>
      </c>
    </row>
    <row r="1733">
      <c r="A1733" s="63" t="n">
        <v>57</v>
      </c>
    </row>
    <row r="1734">
      <c r="A1734" s="63" t="n">
        <v>57</v>
      </c>
    </row>
    <row r="1735">
      <c r="A1735" s="63" t="n">
        <v>57</v>
      </c>
    </row>
    <row r="1736">
      <c r="A1736" s="63" t="n">
        <v>57</v>
      </c>
    </row>
    <row r="1737">
      <c r="A1737" s="63" t="n">
        <v>57</v>
      </c>
    </row>
    <row r="1738">
      <c r="A1738" s="63" t="n">
        <v>57</v>
      </c>
    </row>
    <row r="1739">
      <c r="A1739" s="63" t="n">
        <v>57</v>
      </c>
    </row>
    <row r="1740">
      <c r="A1740" s="63" t="n">
        <v>57</v>
      </c>
    </row>
    <row r="1741">
      <c r="A1741" s="63" t="n">
        <v>57</v>
      </c>
    </row>
    <row r="1742">
      <c r="A1742" s="63" t="n">
        <v>57</v>
      </c>
    </row>
    <row r="1743">
      <c r="A1743" s="63" t="n">
        <v>57</v>
      </c>
    </row>
    <row r="1744">
      <c r="A1744" s="63" t="n">
        <v>57</v>
      </c>
    </row>
    <row r="1745">
      <c r="A1745" s="63" t="n">
        <v>57</v>
      </c>
    </row>
    <row r="1746">
      <c r="A1746" s="63" t="n">
        <v>57</v>
      </c>
    </row>
    <row r="1747">
      <c r="A1747" s="63" t="n">
        <v>57</v>
      </c>
    </row>
    <row r="1748">
      <c r="A1748" s="63" t="n">
        <v>57</v>
      </c>
    </row>
    <row r="1749">
      <c r="A1749" s="63" t="n">
        <v>57</v>
      </c>
    </row>
    <row r="1750">
      <c r="A1750" s="63" t="n">
        <v>57</v>
      </c>
    </row>
    <row r="1751">
      <c r="A1751" s="63" t="n">
        <v>57</v>
      </c>
    </row>
    <row r="1752">
      <c r="A1752" s="63" t="n">
        <v>57</v>
      </c>
    </row>
    <row r="1753">
      <c r="A1753" s="63" t="n">
        <v>57</v>
      </c>
    </row>
    <row r="1754">
      <c r="A1754" s="63" t="n">
        <v>57</v>
      </c>
    </row>
    <row r="1755">
      <c r="A1755" s="63" t="n">
        <v>57</v>
      </c>
    </row>
    <row r="1756">
      <c r="A1756" s="63" t="n">
        <v>57</v>
      </c>
    </row>
    <row r="1757">
      <c r="A1757" s="63" t="n">
        <v>57</v>
      </c>
    </row>
    <row r="1758">
      <c r="A1758" s="63" t="n">
        <v>57</v>
      </c>
    </row>
    <row r="1759">
      <c r="A1759" s="63" t="n">
        <v>57</v>
      </c>
    </row>
    <row r="1760">
      <c r="A1760" s="63" t="n">
        <v>57</v>
      </c>
    </row>
    <row r="1761">
      <c r="A1761" s="63" t="n">
        <v>57</v>
      </c>
    </row>
    <row r="1762">
      <c r="A1762" s="63" t="n">
        <v>57</v>
      </c>
    </row>
    <row r="1763">
      <c r="A1763" s="63" t="n">
        <v>57</v>
      </c>
    </row>
    <row r="1764">
      <c r="A1764" s="63" t="n">
        <v>57</v>
      </c>
    </row>
    <row r="1765">
      <c r="A1765" s="63" t="n">
        <v>57</v>
      </c>
    </row>
    <row r="1766">
      <c r="A1766" s="63" t="n">
        <v>57</v>
      </c>
    </row>
    <row r="1767">
      <c r="A1767" s="63" t="n">
        <v>57</v>
      </c>
    </row>
    <row r="1768">
      <c r="A1768" s="63" t="n">
        <v>57</v>
      </c>
    </row>
    <row r="1769">
      <c r="A1769" s="63" t="n">
        <v>57</v>
      </c>
    </row>
    <row r="1770">
      <c r="A1770" s="63" t="n">
        <v>57</v>
      </c>
    </row>
    <row r="1771">
      <c r="A1771" s="63" t="n">
        <v>57</v>
      </c>
    </row>
    <row r="1772">
      <c r="A1772" s="63" t="n">
        <v>58</v>
      </c>
    </row>
    <row r="1773">
      <c r="A1773" s="63" t="n">
        <v>58</v>
      </c>
    </row>
    <row r="1774">
      <c r="A1774" s="63" t="n">
        <v>58</v>
      </c>
    </row>
    <row r="1775">
      <c r="A1775" s="63" t="n">
        <v>58</v>
      </c>
    </row>
    <row r="1776">
      <c r="A1776" s="63" t="n">
        <v>58</v>
      </c>
    </row>
    <row r="1777">
      <c r="A1777" s="63" t="n">
        <v>58</v>
      </c>
    </row>
    <row r="1778">
      <c r="A1778" s="63" t="n">
        <v>58</v>
      </c>
    </row>
    <row r="1779">
      <c r="A1779" s="63" t="n">
        <v>58</v>
      </c>
    </row>
    <row r="1780">
      <c r="A1780" s="63" t="n">
        <v>58</v>
      </c>
    </row>
    <row r="1781">
      <c r="A1781" s="63" t="n">
        <v>58</v>
      </c>
    </row>
    <row r="1782">
      <c r="A1782" s="63" t="n">
        <v>58</v>
      </c>
    </row>
    <row r="1783">
      <c r="A1783" s="63" t="n">
        <v>58</v>
      </c>
    </row>
    <row r="1784">
      <c r="A1784" s="63" t="n">
        <v>58</v>
      </c>
    </row>
    <row r="1785">
      <c r="A1785" s="63" t="n">
        <v>58</v>
      </c>
    </row>
    <row r="1786">
      <c r="A1786" s="63" t="n">
        <v>58</v>
      </c>
    </row>
    <row r="1787">
      <c r="A1787" s="63" t="n">
        <v>58</v>
      </c>
    </row>
    <row r="1788">
      <c r="A1788" s="63" t="n">
        <v>58</v>
      </c>
    </row>
    <row r="1789">
      <c r="A1789" s="63" t="n">
        <v>58</v>
      </c>
    </row>
    <row r="1790">
      <c r="A1790" s="63" t="n">
        <v>58</v>
      </c>
    </row>
    <row r="1791">
      <c r="A1791" s="63" t="n">
        <v>58</v>
      </c>
    </row>
    <row r="1792">
      <c r="A1792" s="63" t="n">
        <v>58</v>
      </c>
    </row>
    <row r="1793">
      <c r="A1793" s="63" t="n">
        <v>58</v>
      </c>
    </row>
    <row r="1794">
      <c r="A1794" s="63" t="n">
        <v>58</v>
      </c>
    </row>
    <row r="1795">
      <c r="A1795" s="63" t="n">
        <v>58</v>
      </c>
    </row>
    <row r="1796">
      <c r="A1796" s="63" t="n">
        <v>58</v>
      </c>
    </row>
    <row r="1797">
      <c r="A1797" s="63" t="n">
        <v>58</v>
      </c>
    </row>
    <row r="1798">
      <c r="A1798" s="63" t="n">
        <v>58</v>
      </c>
    </row>
    <row r="1799">
      <c r="A1799" s="63" t="n">
        <v>58</v>
      </c>
    </row>
    <row r="1800">
      <c r="A1800" s="63" t="n">
        <v>58</v>
      </c>
    </row>
    <row r="1801">
      <c r="A1801" s="63" t="n">
        <v>58</v>
      </c>
    </row>
    <row r="1802">
      <c r="A1802" s="63" t="n">
        <v>58</v>
      </c>
    </row>
    <row r="1803">
      <c r="A1803" s="63" t="n">
        <v>58</v>
      </c>
    </row>
    <row r="1804">
      <c r="A1804" s="63" t="n">
        <v>58</v>
      </c>
    </row>
    <row r="1805">
      <c r="A1805" s="63" t="n">
        <v>58</v>
      </c>
    </row>
    <row r="1806">
      <c r="A1806" s="63" t="n">
        <v>58</v>
      </c>
    </row>
    <row r="1807">
      <c r="A1807" s="63" t="n">
        <v>58</v>
      </c>
    </row>
    <row r="1808">
      <c r="A1808" s="63" t="n">
        <v>58</v>
      </c>
    </row>
    <row r="1809">
      <c r="A1809" s="63" t="n">
        <v>58</v>
      </c>
    </row>
    <row r="1810">
      <c r="A1810" s="63" t="n">
        <v>58</v>
      </c>
    </row>
    <row r="1811">
      <c r="A1811" s="63" t="n">
        <v>58</v>
      </c>
    </row>
    <row r="1812">
      <c r="A1812" s="63" t="n">
        <v>58</v>
      </c>
    </row>
    <row r="1813">
      <c r="A1813" s="63" t="n">
        <v>59</v>
      </c>
    </row>
    <row r="1814">
      <c r="A1814" s="63" t="n">
        <v>59</v>
      </c>
    </row>
    <row r="1815">
      <c r="A1815" s="63" t="n">
        <v>59</v>
      </c>
    </row>
    <row r="1816">
      <c r="A1816" s="63" t="n">
        <v>59</v>
      </c>
    </row>
    <row r="1817">
      <c r="A1817" s="63" t="n">
        <v>59</v>
      </c>
    </row>
    <row r="1818">
      <c r="A1818" s="63" t="n">
        <v>59</v>
      </c>
    </row>
    <row r="1819">
      <c r="A1819" s="63" t="n">
        <v>59</v>
      </c>
    </row>
    <row r="1820">
      <c r="A1820" s="63" t="n">
        <v>59</v>
      </c>
    </row>
    <row r="1821">
      <c r="A1821" s="63" t="n">
        <v>59</v>
      </c>
    </row>
    <row r="1822">
      <c r="A1822" s="63" t="n">
        <v>59</v>
      </c>
    </row>
    <row r="1823">
      <c r="A1823" s="63" t="n">
        <v>59</v>
      </c>
    </row>
    <row r="1824">
      <c r="A1824" s="63" t="n">
        <v>59</v>
      </c>
    </row>
    <row r="1825">
      <c r="A1825" s="63" t="n">
        <v>59</v>
      </c>
    </row>
    <row r="1826">
      <c r="A1826" s="63" t="n">
        <v>59</v>
      </c>
    </row>
    <row r="1827">
      <c r="A1827" s="63" t="n">
        <v>59</v>
      </c>
    </row>
    <row r="1828">
      <c r="A1828" s="63" t="n">
        <v>59</v>
      </c>
    </row>
    <row r="1829">
      <c r="A1829" s="63" t="n">
        <v>59</v>
      </c>
    </row>
    <row r="1830">
      <c r="A1830" s="63" t="n">
        <v>59</v>
      </c>
    </row>
    <row r="1831">
      <c r="A1831" s="63" t="n">
        <v>59</v>
      </c>
    </row>
    <row r="1832">
      <c r="A1832" s="63" t="n">
        <v>59</v>
      </c>
    </row>
    <row r="1833">
      <c r="A1833" s="63" t="n">
        <v>59</v>
      </c>
    </row>
    <row r="1834">
      <c r="A1834" s="63" t="n">
        <v>59</v>
      </c>
    </row>
    <row r="1835">
      <c r="A1835" s="63" t="n">
        <v>59</v>
      </c>
    </row>
    <row r="1836">
      <c r="A1836" s="63" t="n">
        <v>59</v>
      </c>
    </row>
    <row r="1837">
      <c r="A1837" s="63" t="n">
        <v>59</v>
      </c>
    </row>
    <row r="1838">
      <c r="A1838" s="63" t="n">
        <v>59</v>
      </c>
    </row>
    <row r="1839">
      <c r="A1839" s="63" t="n">
        <v>59</v>
      </c>
    </row>
    <row r="1840">
      <c r="A1840" s="63" t="n">
        <v>59</v>
      </c>
    </row>
    <row r="1841">
      <c r="A1841" s="63" t="n">
        <v>59</v>
      </c>
    </row>
    <row r="1842">
      <c r="A1842" s="63" t="n">
        <v>59</v>
      </c>
    </row>
    <row r="1843">
      <c r="A1843" s="63" t="n">
        <v>59</v>
      </c>
    </row>
    <row r="1844">
      <c r="A1844" s="63" t="n">
        <v>59</v>
      </c>
    </row>
    <row r="1845">
      <c r="A1845" s="63" t="n">
        <v>59</v>
      </c>
    </row>
    <row r="1846">
      <c r="A1846" s="63" t="n">
        <v>59</v>
      </c>
    </row>
    <row r="1847">
      <c r="A1847" s="63" t="n">
        <v>59</v>
      </c>
    </row>
    <row r="1848">
      <c r="A1848" s="63" t="n">
        <v>59</v>
      </c>
    </row>
    <row r="1849">
      <c r="A1849" s="63" t="n">
        <v>59</v>
      </c>
    </row>
    <row r="1850">
      <c r="A1850" s="63" t="n">
        <v>59</v>
      </c>
    </row>
    <row r="1851">
      <c r="A1851" s="63" t="n">
        <v>59</v>
      </c>
    </row>
    <row r="1852">
      <c r="A1852" s="63" t="n">
        <v>59</v>
      </c>
    </row>
    <row r="1853">
      <c r="A1853" s="63" t="n">
        <v>59</v>
      </c>
    </row>
    <row r="1854">
      <c r="A1854" s="63" t="n">
        <v>59</v>
      </c>
    </row>
    <row r="1855">
      <c r="A1855" s="63" t="n">
        <v>59</v>
      </c>
    </row>
    <row r="1856">
      <c r="A1856" s="63" t="n">
        <v>59</v>
      </c>
    </row>
    <row r="1857">
      <c r="A1857" s="63" t="n">
        <v>59</v>
      </c>
    </row>
    <row r="1858">
      <c r="A1858" s="63" t="n">
        <v>60</v>
      </c>
    </row>
    <row r="1859">
      <c r="A1859" s="63" t="n">
        <v>60</v>
      </c>
    </row>
    <row r="1860">
      <c r="A1860" s="63" t="n">
        <v>60</v>
      </c>
    </row>
    <row r="1861">
      <c r="A1861" s="63" t="n">
        <v>60</v>
      </c>
    </row>
    <row r="1862">
      <c r="A1862" s="63" t="n">
        <v>60</v>
      </c>
    </row>
    <row r="1863">
      <c r="A1863" s="63" t="n">
        <v>60</v>
      </c>
    </row>
    <row r="1864">
      <c r="A1864" s="63" t="n">
        <v>60</v>
      </c>
    </row>
    <row r="1865">
      <c r="A1865" s="63" t="n">
        <v>60</v>
      </c>
    </row>
    <row r="1866">
      <c r="A1866" s="63" t="n">
        <v>60</v>
      </c>
    </row>
    <row r="1867">
      <c r="A1867" s="63" t="n">
        <v>60</v>
      </c>
    </row>
    <row r="1868">
      <c r="A1868" s="63" t="n">
        <v>60</v>
      </c>
    </row>
    <row r="1869">
      <c r="A1869" s="63" t="n">
        <v>60</v>
      </c>
    </row>
    <row r="1870">
      <c r="A1870" s="63" t="n">
        <v>60</v>
      </c>
    </row>
    <row r="1871">
      <c r="A1871" s="63" t="n">
        <v>60</v>
      </c>
    </row>
    <row r="1872">
      <c r="A1872" s="63" t="n">
        <v>60</v>
      </c>
    </row>
    <row r="1873">
      <c r="A1873" s="63" t="n">
        <v>60</v>
      </c>
    </row>
    <row r="1874">
      <c r="A1874" s="63" t="n">
        <v>60</v>
      </c>
    </row>
    <row r="1875">
      <c r="A1875" s="63" t="n">
        <v>60</v>
      </c>
    </row>
    <row r="1876">
      <c r="A1876" s="63" t="n">
        <v>60</v>
      </c>
    </row>
    <row r="1877">
      <c r="A1877" s="63" t="n">
        <v>60</v>
      </c>
    </row>
    <row r="1878">
      <c r="A1878" s="63" t="n">
        <v>60</v>
      </c>
    </row>
    <row r="1879">
      <c r="A1879" s="63" t="n">
        <v>60</v>
      </c>
    </row>
    <row r="1880">
      <c r="A1880" s="63" t="n">
        <v>60</v>
      </c>
    </row>
    <row r="1881">
      <c r="A1881" s="63" t="n">
        <v>60</v>
      </c>
    </row>
    <row r="1882">
      <c r="A1882" s="63" t="n">
        <v>60</v>
      </c>
    </row>
    <row r="1883">
      <c r="A1883" s="63" t="n">
        <v>60</v>
      </c>
    </row>
    <row r="1884">
      <c r="A1884" s="63" t="n">
        <v>60</v>
      </c>
    </row>
    <row r="1885">
      <c r="A1885" s="63" t="n">
        <v>60</v>
      </c>
    </row>
    <row r="1886">
      <c r="A1886" s="63" t="n">
        <v>60</v>
      </c>
    </row>
    <row r="1887">
      <c r="A1887" s="63" t="n">
        <v>60</v>
      </c>
    </row>
    <row r="1888">
      <c r="A1888" s="63" t="n">
        <v>60</v>
      </c>
    </row>
    <row r="1889">
      <c r="A1889" s="63" t="n">
        <v>60</v>
      </c>
    </row>
    <row r="1890">
      <c r="A1890" s="63" t="n">
        <v>60</v>
      </c>
    </row>
    <row r="1891">
      <c r="A1891" s="63" t="n">
        <v>60</v>
      </c>
    </row>
    <row r="1892">
      <c r="A1892" s="63" t="n">
        <v>60</v>
      </c>
    </row>
    <row r="1893">
      <c r="A1893" s="63" t="n">
        <v>60</v>
      </c>
    </row>
    <row r="1894">
      <c r="A1894" s="63" t="n">
        <v>60</v>
      </c>
    </row>
    <row r="1895">
      <c r="A1895" s="63" t="n">
        <v>60</v>
      </c>
    </row>
    <row r="1896">
      <c r="A1896" s="63" t="n">
        <v>60</v>
      </c>
    </row>
    <row r="1897">
      <c r="A1897" s="63" t="n">
        <v>60</v>
      </c>
    </row>
    <row r="1898">
      <c r="A1898" s="63" t="n">
        <v>61</v>
      </c>
    </row>
    <row r="1899">
      <c r="A1899" s="63" t="n">
        <v>61</v>
      </c>
    </row>
    <row r="1900">
      <c r="A1900" s="63" t="n">
        <v>61</v>
      </c>
    </row>
    <row r="1901">
      <c r="A1901" s="63" t="n">
        <v>61</v>
      </c>
    </row>
    <row r="1902">
      <c r="A1902" s="63" t="n">
        <v>61</v>
      </c>
    </row>
    <row r="1903">
      <c r="A1903" s="63" t="n">
        <v>61</v>
      </c>
    </row>
    <row r="1904">
      <c r="A1904" s="63" t="n">
        <v>61</v>
      </c>
    </row>
    <row r="1905">
      <c r="A1905" s="63" t="n">
        <v>61</v>
      </c>
    </row>
    <row r="1906">
      <c r="A1906" s="63" t="n">
        <v>61</v>
      </c>
    </row>
    <row r="1907">
      <c r="A1907" s="63" t="n">
        <v>61</v>
      </c>
    </row>
    <row r="1908">
      <c r="A1908" s="63" t="n">
        <v>61</v>
      </c>
    </row>
    <row r="1909">
      <c r="A1909" s="63" t="n">
        <v>61</v>
      </c>
    </row>
    <row r="1910">
      <c r="A1910" s="63" t="n">
        <v>61</v>
      </c>
    </row>
    <row r="1911">
      <c r="A1911" s="63" t="n">
        <v>61</v>
      </c>
    </row>
    <row r="1912">
      <c r="A1912" s="63" t="n">
        <v>61</v>
      </c>
    </row>
    <row r="1913">
      <c r="A1913" s="63" t="n">
        <v>61</v>
      </c>
    </row>
    <row r="1914">
      <c r="A1914" s="63" t="n">
        <v>61</v>
      </c>
    </row>
    <row r="1915">
      <c r="A1915" s="63" t="n">
        <v>61</v>
      </c>
    </row>
    <row r="1916">
      <c r="A1916" s="63" t="n">
        <v>61</v>
      </c>
    </row>
    <row r="1917">
      <c r="A1917" s="63" t="n">
        <v>61</v>
      </c>
    </row>
    <row r="1918">
      <c r="A1918" s="63" t="n">
        <v>61</v>
      </c>
    </row>
    <row r="1919">
      <c r="A1919" s="63" t="n">
        <v>61</v>
      </c>
    </row>
    <row r="1920">
      <c r="A1920" s="63" t="n">
        <v>61</v>
      </c>
    </row>
    <row r="1921">
      <c r="A1921" s="63" t="n">
        <v>61</v>
      </c>
    </row>
    <row r="1922">
      <c r="A1922" s="63" t="n">
        <v>61</v>
      </c>
    </row>
    <row r="1923">
      <c r="A1923" s="63" t="n">
        <v>61</v>
      </c>
    </row>
    <row r="1924">
      <c r="A1924" s="63" t="n">
        <v>61</v>
      </c>
    </row>
    <row r="1925">
      <c r="A1925" s="63" t="n">
        <v>61</v>
      </c>
    </row>
    <row r="1926">
      <c r="A1926" s="63" t="n">
        <v>61</v>
      </c>
    </row>
    <row r="1927">
      <c r="A1927" s="63" t="n">
        <v>61</v>
      </c>
    </row>
    <row r="1928">
      <c r="A1928" s="63" t="n">
        <v>61</v>
      </c>
    </row>
    <row r="1929">
      <c r="A1929" s="63" t="n">
        <v>61</v>
      </c>
    </row>
    <row r="1930">
      <c r="A1930" s="63" t="n">
        <v>61</v>
      </c>
    </row>
    <row r="1931">
      <c r="A1931" s="63" t="n">
        <v>61</v>
      </c>
    </row>
    <row r="1932">
      <c r="A1932" s="63" t="n">
        <v>61</v>
      </c>
    </row>
    <row r="1933">
      <c r="A1933" s="63" t="n">
        <v>61</v>
      </c>
    </row>
    <row r="1934">
      <c r="A1934" s="63" t="n">
        <v>61</v>
      </c>
    </row>
    <row r="1935">
      <c r="A1935" s="63" t="n">
        <v>61</v>
      </c>
    </row>
    <row r="1936">
      <c r="A1936" s="63" t="n">
        <v>61</v>
      </c>
    </row>
    <row r="1937">
      <c r="A1937" s="63" t="n">
        <v>61</v>
      </c>
    </row>
    <row r="1938">
      <c r="A1938" s="63" t="n">
        <v>61</v>
      </c>
    </row>
    <row r="1939">
      <c r="A1939" s="63" t="n">
        <v>61</v>
      </c>
    </row>
    <row r="1940">
      <c r="A1940" s="63" t="n">
        <v>61</v>
      </c>
    </row>
    <row r="1941">
      <c r="A1941" s="63" t="n">
        <v>61</v>
      </c>
    </row>
    <row r="1942">
      <c r="A1942" s="63" t="n">
        <v>61</v>
      </c>
    </row>
    <row r="1943">
      <c r="A1943" s="63" t="n">
        <v>61</v>
      </c>
    </row>
    <row r="1944">
      <c r="A1944" s="63" t="n">
        <v>61</v>
      </c>
    </row>
    <row r="1945">
      <c r="A1945" s="63" t="n">
        <v>61</v>
      </c>
    </row>
    <row r="1946">
      <c r="A1946" s="63" t="n">
        <v>61</v>
      </c>
    </row>
    <row r="1947">
      <c r="A1947" s="63" t="n">
        <v>62</v>
      </c>
    </row>
    <row r="1948">
      <c r="A1948" s="63" t="n">
        <v>62</v>
      </c>
    </row>
    <row r="1949">
      <c r="A1949" s="63" t="n">
        <v>62</v>
      </c>
    </row>
    <row r="1950">
      <c r="A1950" s="63" t="n">
        <v>62</v>
      </c>
    </row>
    <row r="1951">
      <c r="A1951" s="63" t="n">
        <v>62</v>
      </c>
    </row>
    <row r="1952">
      <c r="A1952" s="63" t="n">
        <v>62</v>
      </c>
    </row>
    <row r="1953">
      <c r="A1953" s="63" t="n">
        <v>62</v>
      </c>
    </row>
    <row r="1954">
      <c r="A1954" s="63" t="n">
        <v>62</v>
      </c>
    </row>
    <row r="1955">
      <c r="A1955" s="63" t="n">
        <v>62</v>
      </c>
    </row>
    <row r="1956">
      <c r="A1956" s="63" t="n">
        <v>62</v>
      </c>
    </row>
    <row r="1957">
      <c r="A1957" s="63" t="n">
        <v>62</v>
      </c>
    </row>
    <row r="1958">
      <c r="A1958" s="63" t="n">
        <v>62</v>
      </c>
    </row>
    <row r="1959">
      <c r="A1959" s="63" t="n">
        <v>62</v>
      </c>
    </row>
    <row r="1960">
      <c r="A1960" s="63" t="n">
        <v>62</v>
      </c>
    </row>
    <row r="1961">
      <c r="A1961" s="63" t="n">
        <v>62</v>
      </c>
    </row>
    <row r="1962">
      <c r="A1962" s="63" t="n">
        <v>62</v>
      </c>
    </row>
    <row r="1963">
      <c r="A1963" s="63" t="n">
        <v>62</v>
      </c>
    </row>
    <row r="1964">
      <c r="A1964" s="63" t="n">
        <v>62</v>
      </c>
    </row>
    <row r="1965">
      <c r="A1965" s="63" t="n">
        <v>62</v>
      </c>
    </row>
    <row r="1966">
      <c r="A1966" s="63" t="n">
        <v>62</v>
      </c>
    </row>
    <row r="1967">
      <c r="A1967" s="63" t="n">
        <v>62</v>
      </c>
    </row>
    <row r="1968">
      <c r="A1968" s="63" t="n">
        <v>62</v>
      </c>
    </row>
    <row r="1969">
      <c r="A1969" s="63" t="n">
        <v>62</v>
      </c>
    </row>
    <row r="1970">
      <c r="A1970" s="63" t="n">
        <v>62</v>
      </c>
    </row>
    <row r="1971">
      <c r="A1971" s="63" t="n">
        <v>62</v>
      </c>
    </row>
    <row r="1972">
      <c r="A1972" s="63" t="n">
        <v>62</v>
      </c>
    </row>
    <row r="1973">
      <c r="A1973" s="63" t="n">
        <v>62</v>
      </c>
    </row>
    <row r="1974">
      <c r="A1974" s="63" t="n">
        <v>62</v>
      </c>
    </row>
    <row r="1975">
      <c r="A1975" s="63" t="n">
        <v>62</v>
      </c>
    </row>
    <row r="1976">
      <c r="A1976" s="63" t="n">
        <v>62</v>
      </c>
    </row>
    <row r="1977">
      <c r="A1977" s="63" t="n">
        <v>62</v>
      </c>
    </row>
    <row r="1978">
      <c r="A1978" s="63" t="n">
        <v>62</v>
      </c>
    </row>
    <row r="1979">
      <c r="A1979" s="63" t="n">
        <v>62</v>
      </c>
    </row>
    <row r="1980">
      <c r="A1980" s="63" t="n">
        <v>62</v>
      </c>
    </row>
    <row r="1981">
      <c r="A1981" s="63" t="n">
        <v>62</v>
      </c>
    </row>
    <row r="1982">
      <c r="A1982" s="63" t="n">
        <v>62</v>
      </c>
    </row>
    <row r="1983">
      <c r="A1983" s="63" t="n">
        <v>63</v>
      </c>
    </row>
    <row r="1984">
      <c r="A1984" s="63" t="n">
        <v>63</v>
      </c>
    </row>
    <row r="1985">
      <c r="A1985" s="63" t="n">
        <v>63</v>
      </c>
    </row>
    <row r="1986">
      <c r="A1986" s="63" t="n">
        <v>63</v>
      </c>
    </row>
    <row r="1987">
      <c r="A1987" s="63" t="n">
        <v>63</v>
      </c>
    </row>
    <row r="1988">
      <c r="A1988" s="63" t="n">
        <v>63</v>
      </c>
    </row>
    <row r="1989">
      <c r="A1989" s="63" t="n">
        <v>63</v>
      </c>
    </row>
    <row r="1990">
      <c r="A1990" s="63" t="n">
        <v>63</v>
      </c>
    </row>
    <row r="1991">
      <c r="A1991" s="63" t="n">
        <v>63</v>
      </c>
    </row>
    <row r="1992">
      <c r="A1992" s="63" t="n">
        <v>63</v>
      </c>
    </row>
    <row r="1993">
      <c r="A1993" s="63" t="n">
        <v>63</v>
      </c>
    </row>
    <row r="1994">
      <c r="A1994" s="63" t="n">
        <v>63</v>
      </c>
    </row>
    <row r="1995">
      <c r="A1995" s="63" t="n">
        <v>63</v>
      </c>
    </row>
    <row r="1996">
      <c r="A1996" s="63" t="n">
        <v>63</v>
      </c>
    </row>
    <row r="1997">
      <c r="A1997" s="63" t="n">
        <v>63</v>
      </c>
    </row>
    <row r="1998">
      <c r="A1998" s="63" t="n">
        <v>63</v>
      </c>
    </row>
    <row r="1999">
      <c r="A1999" s="63" t="n">
        <v>63</v>
      </c>
    </row>
    <row r="2000">
      <c r="A2000" s="63" t="n">
        <v>63</v>
      </c>
    </row>
    <row r="2001">
      <c r="A2001" s="63" t="n">
        <v>63</v>
      </c>
    </row>
    <row r="2002">
      <c r="A2002" s="63" t="n">
        <v>63</v>
      </c>
    </row>
    <row r="2003">
      <c r="A2003" s="63" t="n">
        <v>63</v>
      </c>
    </row>
    <row r="2004">
      <c r="A2004" s="63" t="n">
        <v>63</v>
      </c>
    </row>
    <row r="2005">
      <c r="A2005" s="63" t="n">
        <v>63</v>
      </c>
    </row>
    <row r="2006">
      <c r="A2006" s="63" t="n">
        <v>63</v>
      </c>
    </row>
    <row r="2007">
      <c r="A2007" s="63" t="n">
        <v>63</v>
      </c>
    </row>
    <row r="2008">
      <c r="A2008" s="63" t="n">
        <v>63</v>
      </c>
    </row>
    <row r="2009">
      <c r="A2009" s="63" t="n">
        <v>63</v>
      </c>
    </row>
    <row r="2010">
      <c r="A2010" s="63" t="n">
        <v>63</v>
      </c>
    </row>
    <row r="2011">
      <c r="A2011" s="63" t="n">
        <v>63</v>
      </c>
    </row>
    <row r="2012">
      <c r="A2012" s="63" t="n">
        <v>63</v>
      </c>
    </row>
    <row r="2013">
      <c r="A2013" s="63" t="n">
        <v>63</v>
      </c>
    </row>
    <row r="2014">
      <c r="A2014" s="63" t="n">
        <v>63</v>
      </c>
    </row>
    <row r="2015">
      <c r="A2015" s="63" t="n">
        <v>63</v>
      </c>
    </row>
    <row r="2016">
      <c r="A2016" s="63" t="n">
        <v>63</v>
      </c>
    </row>
    <row r="2017">
      <c r="A2017" s="63" t="n">
        <v>63</v>
      </c>
    </row>
    <row r="2018">
      <c r="A2018" s="63" t="n">
        <v>63</v>
      </c>
    </row>
    <row r="2019">
      <c r="A2019" s="63" t="n">
        <v>63</v>
      </c>
    </row>
    <row r="2020">
      <c r="A2020" s="63" t="n">
        <v>64</v>
      </c>
    </row>
    <row r="2021">
      <c r="A2021" s="63" t="n">
        <v>64</v>
      </c>
    </row>
    <row r="2022">
      <c r="A2022" s="63" t="n">
        <v>64</v>
      </c>
    </row>
    <row r="2023">
      <c r="A2023" s="63" t="n">
        <v>64</v>
      </c>
    </row>
    <row r="2024">
      <c r="A2024" s="63" t="n">
        <v>64</v>
      </c>
    </row>
    <row r="2025">
      <c r="A2025" s="63" t="n">
        <v>64</v>
      </c>
    </row>
    <row r="2026">
      <c r="A2026" s="63" t="n">
        <v>64</v>
      </c>
    </row>
    <row r="2027">
      <c r="A2027" s="63" t="n">
        <v>64</v>
      </c>
    </row>
    <row r="2028">
      <c r="A2028" s="63" t="n">
        <v>64</v>
      </c>
    </row>
    <row r="2029">
      <c r="A2029" s="63" t="n">
        <v>64</v>
      </c>
    </row>
    <row r="2030">
      <c r="A2030" s="63" t="n">
        <v>64</v>
      </c>
    </row>
    <row r="2031">
      <c r="A2031" s="63" t="n">
        <v>64</v>
      </c>
    </row>
    <row r="2032">
      <c r="A2032" s="63" t="n">
        <v>64</v>
      </c>
    </row>
    <row r="2033">
      <c r="A2033" s="63" t="n">
        <v>64</v>
      </c>
    </row>
    <row r="2034">
      <c r="A2034" s="63" t="n">
        <v>64</v>
      </c>
    </row>
    <row r="2035">
      <c r="A2035" s="63" t="n">
        <v>64</v>
      </c>
    </row>
    <row r="2036">
      <c r="A2036" s="63" t="n">
        <v>64</v>
      </c>
    </row>
    <row r="2037">
      <c r="A2037" s="63" t="n">
        <v>64</v>
      </c>
    </row>
    <row r="2038">
      <c r="A2038" s="63" t="n">
        <v>64</v>
      </c>
    </row>
    <row r="2039">
      <c r="A2039" s="63" t="n">
        <v>64</v>
      </c>
    </row>
    <row r="2040">
      <c r="A2040" s="63" t="n">
        <v>64</v>
      </c>
    </row>
    <row r="2041">
      <c r="A2041" s="63" t="n">
        <v>64</v>
      </c>
    </row>
    <row r="2042">
      <c r="A2042" s="63" t="n">
        <v>64</v>
      </c>
    </row>
    <row r="2043">
      <c r="A2043" s="63" t="n">
        <v>64</v>
      </c>
    </row>
    <row r="2044">
      <c r="A2044" s="63" t="n">
        <v>64</v>
      </c>
    </row>
    <row r="2045">
      <c r="A2045" s="63" t="n">
        <v>64</v>
      </c>
    </row>
    <row r="2046">
      <c r="A2046" s="63" t="n">
        <v>64</v>
      </c>
    </row>
    <row r="2047">
      <c r="A2047" s="63" t="n">
        <v>64</v>
      </c>
    </row>
    <row r="2048">
      <c r="A2048" s="63" t="n">
        <v>64</v>
      </c>
    </row>
    <row r="2049">
      <c r="A2049" s="63" t="n">
        <v>64</v>
      </c>
    </row>
    <row r="2050">
      <c r="A2050" s="63" t="n">
        <v>64</v>
      </c>
    </row>
    <row r="2051">
      <c r="A2051" s="63" t="n">
        <v>64</v>
      </c>
    </row>
    <row r="2052">
      <c r="A2052" s="63" t="n">
        <v>64</v>
      </c>
    </row>
    <row r="2053">
      <c r="A2053" s="63" t="n">
        <v>64</v>
      </c>
    </row>
    <row r="2054">
      <c r="A2054" s="63" t="n">
        <v>65</v>
      </c>
    </row>
    <row r="2055">
      <c r="A2055" s="63" t="n">
        <v>65</v>
      </c>
    </row>
    <row r="2056">
      <c r="A2056" s="63" t="n">
        <v>65</v>
      </c>
    </row>
    <row r="2057">
      <c r="A2057" s="63" t="n">
        <v>65</v>
      </c>
    </row>
    <row r="2058">
      <c r="A2058" s="63" t="n">
        <v>65</v>
      </c>
    </row>
    <row r="2059">
      <c r="A2059" s="63" t="n">
        <v>65</v>
      </c>
    </row>
    <row r="2060">
      <c r="A2060" s="63" t="n">
        <v>65</v>
      </c>
    </row>
    <row r="2061">
      <c r="A2061" s="63" t="n">
        <v>65</v>
      </c>
    </row>
    <row r="2062">
      <c r="A2062" s="63" t="n">
        <v>65</v>
      </c>
    </row>
    <row r="2063">
      <c r="A2063" s="63" t="n">
        <v>65</v>
      </c>
    </row>
    <row r="2064">
      <c r="A2064" s="63" t="n">
        <v>65</v>
      </c>
    </row>
    <row r="2065">
      <c r="A2065" s="63" t="n">
        <v>65</v>
      </c>
    </row>
    <row r="2066">
      <c r="A2066" s="63" t="n">
        <v>65</v>
      </c>
    </row>
    <row r="2067">
      <c r="A2067" s="63" t="n">
        <v>65</v>
      </c>
    </row>
    <row r="2068">
      <c r="A2068" s="63" t="n">
        <v>65</v>
      </c>
    </row>
    <row r="2069">
      <c r="A2069" s="63" t="n">
        <v>65</v>
      </c>
    </row>
    <row r="2070">
      <c r="A2070" s="63" t="n">
        <v>65</v>
      </c>
    </row>
    <row r="2071">
      <c r="A2071" s="63" t="n">
        <v>65</v>
      </c>
    </row>
    <row r="2072">
      <c r="A2072" s="63" t="n">
        <v>65</v>
      </c>
    </row>
    <row r="2073">
      <c r="A2073" s="63" t="n">
        <v>65</v>
      </c>
    </row>
    <row r="2074">
      <c r="A2074" s="63" t="n">
        <v>65</v>
      </c>
    </row>
    <row r="2075">
      <c r="A2075" s="63" t="n">
        <v>65</v>
      </c>
    </row>
    <row r="2076">
      <c r="A2076" s="63" t="n">
        <v>65</v>
      </c>
    </row>
    <row r="2077">
      <c r="A2077" s="63" t="n">
        <v>65</v>
      </c>
    </row>
    <row r="2078">
      <c r="A2078" s="63" t="n">
        <v>65</v>
      </c>
    </row>
    <row r="2079">
      <c r="A2079" s="63" t="n">
        <v>65</v>
      </c>
    </row>
    <row r="2080">
      <c r="A2080" s="63" t="n">
        <v>65</v>
      </c>
    </row>
    <row r="2081">
      <c r="A2081" s="63" t="n">
        <v>65</v>
      </c>
    </row>
    <row r="2082">
      <c r="A2082" s="63" t="n">
        <v>65</v>
      </c>
    </row>
    <row r="2083">
      <c r="A2083" s="63" t="n">
        <v>65</v>
      </c>
    </row>
    <row r="2084">
      <c r="A2084" s="63" t="n">
        <v>65</v>
      </c>
    </row>
    <row r="2085">
      <c r="A2085" s="63" t="n">
        <v>65</v>
      </c>
    </row>
    <row r="2086">
      <c r="A2086" s="63" t="n">
        <v>65</v>
      </c>
    </row>
    <row r="2087">
      <c r="A2087" s="63" t="n">
        <v>65</v>
      </c>
    </row>
    <row r="2088">
      <c r="A2088" s="63" t="n">
        <v>65</v>
      </c>
    </row>
    <row r="2089">
      <c r="A2089" s="63" t="n">
        <v>65</v>
      </c>
    </row>
    <row r="2090">
      <c r="A2090" s="63" t="n">
        <v>65</v>
      </c>
    </row>
    <row r="2091">
      <c r="A2091" s="63" t="n">
        <v>66</v>
      </c>
    </row>
    <row r="2092">
      <c r="A2092" s="63" t="n">
        <v>66</v>
      </c>
    </row>
    <row r="2093">
      <c r="A2093" s="63" t="n">
        <v>66</v>
      </c>
    </row>
    <row r="2094">
      <c r="A2094" s="63" t="n">
        <v>66</v>
      </c>
    </row>
    <row r="2095">
      <c r="A2095" s="63" t="n">
        <v>66</v>
      </c>
    </row>
    <row r="2096">
      <c r="A2096" s="63" t="n">
        <v>66</v>
      </c>
    </row>
    <row r="2097">
      <c r="A2097" s="63" t="n">
        <v>66</v>
      </c>
    </row>
    <row r="2098">
      <c r="A2098" s="63" t="n">
        <v>66</v>
      </c>
    </row>
    <row r="2099">
      <c r="A2099" s="63" t="n">
        <v>66</v>
      </c>
    </row>
    <row r="2100">
      <c r="A2100" s="63" t="n">
        <v>66</v>
      </c>
    </row>
    <row r="2101">
      <c r="A2101" s="63" t="n">
        <v>66</v>
      </c>
    </row>
    <row r="2102">
      <c r="A2102" s="63" t="n">
        <v>66</v>
      </c>
    </row>
    <row r="2103">
      <c r="A2103" s="63" t="n">
        <v>66</v>
      </c>
    </row>
    <row r="2104">
      <c r="A2104" s="63" t="n">
        <v>66</v>
      </c>
    </row>
    <row r="2105">
      <c r="A2105" s="63" t="n">
        <v>66</v>
      </c>
    </row>
    <row r="2106">
      <c r="A2106" s="63" t="n">
        <v>66</v>
      </c>
    </row>
    <row r="2107">
      <c r="A2107" s="63" t="n">
        <v>66</v>
      </c>
    </row>
    <row r="2108">
      <c r="A2108" s="63" t="n">
        <v>66</v>
      </c>
    </row>
    <row r="2109">
      <c r="A2109" s="63" t="n">
        <v>66</v>
      </c>
    </row>
    <row r="2110">
      <c r="A2110" s="63" t="n">
        <v>66</v>
      </c>
    </row>
    <row r="2111">
      <c r="A2111" s="63" t="n">
        <v>66</v>
      </c>
    </row>
    <row r="2112">
      <c r="A2112" s="63" t="n">
        <v>66</v>
      </c>
    </row>
    <row r="2113">
      <c r="A2113" s="63" t="n">
        <v>66</v>
      </c>
    </row>
    <row r="2114">
      <c r="A2114" s="63" t="n">
        <v>66</v>
      </c>
    </row>
    <row r="2115">
      <c r="A2115" s="63" t="n">
        <v>66</v>
      </c>
    </row>
    <row r="2116">
      <c r="A2116" s="63" t="n">
        <v>66</v>
      </c>
    </row>
    <row r="2117">
      <c r="A2117" s="63" t="n">
        <v>66</v>
      </c>
    </row>
    <row r="2118">
      <c r="A2118" s="63" t="n">
        <v>66</v>
      </c>
    </row>
    <row r="2119">
      <c r="A2119" s="63" t="n">
        <v>66</v>
      </c>
    </row>
    <row r="2120">
      <c r="A2120" s="63" t="n">
        <v>66</v>
      </c>
    </row>
    <row r="2121">
      <c r="A2121" s="63" t="n">
        <v>66</v>
      </c>
    </row>
    <row r="2122">
      <c r="A2122" s="63" t="n">
        <v>66</v>
      </c>
    </row>
    <row r="2123">
      <c r="A2123" s="63" t="n">
        <v>66</v>
      </c>
    </row>
    <row r="2124">
      <c r="A2124" s="63" t="n">
        <v>66</v>
      </c>
    </row>
    <row r="2125">
      <c r="A2125" s="63" t="n">
        <v>66</v>
      </c>
    </row>
    <row r="2126">
      <c r="A2126" s="63" t="n">
        <v>66</v>
      </c>
    </row>
    <row r="2127">
      <c r="A2127" s="63" t="n">
        <v>66</v>
      </c>
    </row>
    <row r="2128">
      <c r="A2128" s="63" t="n">
        <v>67</v>
      </c>
    </row>
    <row r="2129">
      <c r="A2129" s="63" t="n">
        <v>67</v>
      </c>
    </row>
    <row r="2130">
      <c r="A2130" s="63" t="n">
        <v>67</v>
      </c>
    </row>
    <row r="2131">
      <c r="A2131" s="63" t="n">
        <v>67</v>
      </c>
    </row>
    <row r="2132">
      <c r="A2132" s="63" t="n">
        <v>67</v>
      </c>
    </row>
    <row r="2133">
      <c r="A2133" s="63" t="n">
        <v>67</v>
      </c>
    </row>
    <row r="2134">
      <c r="A2134" s="63" t="n">
        <v>67</v>
      </c>
    </row>
    <row r="2135">
      <c r="A2135" s="63" t="n">
        <v>67</v>
      </c>
    </row>
    <row r="2136">
      <c r="A2136" s="63" t="n">
        <v>67</v>
      </c>
    </row>
    <row r="2137">
      <c r="A2137" s="63" t="n">
        <v>67</v>
      </c>
    </row>
    <row r="2138">
      <c r="A2138" s="63" t="n">
        <v>67</v>
      </c>
    </row>
    <row r="2139">
      <c r="A2139" s="63" t="n">
        <v>67</v>
      </c>
    </row>
    <row r="2140">
      <c r="A2140" s="63" t="n">
        <v>67</v>
      </c>
    </row>
    <row r="2141">
      <c r="A2141" s="63" t="n">
        <v>67</v>
      </c>
    </row>
    <row r="2142">
      <c r="A2142" s="63" t="n">
        <v>67</v>
      </c>
    </row>
    <row r="2143">
      <c r="A2143" s="63" t="n">
        <v>67</v>
      </c>
    </row>
    <row r="2144">
      <c r="A2144" s="63" t="n">
        <v>67</v>
      </c>
    </row>
    <row r="2145">
      <c r="A2145" s="63" t="n">
        <v>67</v>
      </c>
    </row>
    <row r="2146">
      <c r="A2146" s="63" t="n">
        <v>67</v>
      </c>
    </row>
    <row r="2147">
      <c r="A2147" s="63" t="n">
        <v>67</v>
      </c>
    </row>
    <row r="2148">
      <c r="A2148" s="63" t="n">
        <v>67</v>
      </c>
    </row>
    <row r="2149">
      <c r="A2149" s="63" t="n">
        <v>67</v>
      </c>
    </row>
    <row r="2150">
      <c r="A2150" s="63" t="n">
        <v>67</v>
      </c>
    </row>
    <row r="2151">
      <c r="A2151" s="63" t="n">
        <v>67</v>
      </c>
    </row>
    <row r="2152">
      <c r="A2152" s="63" t="n">
        <v>67</v>
      </c>
    </row>
    <row r="2153">
      <c r="A2153" s="63" t="n">
        <v>67</v>
      </c>
    </row>
    <row r="2154">
      <c r="A2154" s="63" t="n">
        <v>67</v>
      </c>
    </row>
    <row r="2155">
      <c r="A2155" s="63" t="n">
        <v>67</v>
      </c>
    </row>
    <row r="2156">
      <c r="A2156" s="63" t="n">
        <v>67</v>
      </c>
    </row>
    <row r="2157">
      <c r="A2157" s="63" t="n">
        <v>67</v>
      </c>
    </row>
    <row r="2158">
      <c r="A2158" s="63" t="n">
        <v>67</v>
      </c>
    </row>
    <row r="2159">
      <c r="A2159" s="63" t="n">
        <v>67</v>
      </c>
    </row>
    <row r="2160">
      <c r="A2160" s="63" t="n">
        <v>67</v>
      </c>
    </row>
    <row r="2161">
      <c r="A2161" s="63" t="n">
        <v>67</v>
      </c>
    </row>
    <row r="2162">
      <c r="A2162" s="63" t="n">
        <v>67</v>
      </c>
    </row>
    <row r="2163">
      <c r="A2163" s="63" t="n">
        <v>67</v>
      </c>
    </row>
    <row r="2164">
      <c r="A2164" s="63" t="n">
        <v>67</v>
      </c>
    </row>
    <row r="2165">
      <c r="A2165" s="63" t="n">
        <v>67</v>
      </c>
    </row>
    <row r="2166">
      <c r="A2166" s="63" t="n">
        <v>67</v>
      </c>
    </row>
    <row r="2167">
      <c r="A2167" s="63" t="n">
        <v>68</v>
      </c>
    </row>
    <row r="2168">
      <c r="A2168" s="63" t="n">
        <v>68</v>
      </c>
    </row>
    <row r="2169">
      <c r="A2169" s="63" t="n">
        <v>68</v>
      </c>
    </row>
    <row r="2170">
      <c r="A2170" s="63" t="n">
        <v>68</v>
      </c>
    </row>
    <row r="2171">
      <c r="A2171" s="63" t="n">
        <v>68</v>
      </c>
    </row>
    <row r="2172">
      <c r="A2172" s="63" t="n">
        <v>68</v>
      </c>
    </row>
    <row r="2173">
      <c r="A2173" s="63" t="n">
        <v>68</v>
      </c>
    </row>
    <row r="2174">
      <c r="A2174" s="63" t="n">
        <v>68</v>
      </c>
    </row>
    <row r="2175">
      <c r="A2175" s="63" t="n">
        <v>68</v>
      </c>
    </row>
    <row r="2176">
      <c r="A2176" s="63" t="n">
        <v>68</v>
      </c>
    </row>
    <row r="2177">
      <c r="A2177" s="63" t="n">
        <v>68</v>
      </c>
    </row>
    <row r="2178">
      <c r="A2178" s="63" t="n">
        <v>68</v>
      </c>
    </row>
    <row r="2179">
      <c r="A2179" s="63" t="n">
        <v>68</v>
      </c>
    </row>
    <row r="2180">
      <c r="A2180" s="63" t="n">
        <v>68</v>
      </c>
    </row>
    <row r="2181">
      <c r="A2181" s="63" t="n">
        <v>68</v>
      </c>
    </row>
    <row r="2182">
      <c r="A2182" s="63" t="n">
        <v>68</v>
      </c>
    </row>
    <row r="2183">
      <c r="A2183" s="63" t="n">
        <v>68</v>
      </c>
    </row>
    <row r="2184">
      <c r="A2184" s="63" t="n">
        <v>68</v>
      </c>
    </row>
    <row r="2185">
      <c r="A2185" s="63" t="n">
        <v>68</v>
      </c>
    </row>
    <row r="2186">
      <c r="A2186" s="63" t="n">
        <v>68</v>
      </c>
    </row>
    <row r="2187">
      <c r="A2187" s="63" t="n">
        <v>68</v>
      </c>
    </row>
    <row r="2188">
      <c r="A2188" s="63" t="n">
        <v>68</v>
      </c>
    </row>
    <row r="2189">
      <c r="A2189" s="63" t="n">
        <v>68</v>
      </c>
    </row>
    <row r="2190">
      <c r="A2190" s="63" t="n">
        <v>68</v>
      </c>
    </row>
    <row r="2191">
      <c r="A2191" s="63" t="n">
        <v>68</v>
      </c>
    </row>
    <row r="2192">
      <c r="A2192" s="63" t="n">
        <v>68</v>
      </c>
    </row>
    <row r="2193">
      <c r="A2193" s="63" t="n">
        <v>68</v>
      </c>
    </row>
    <row r="2194">
      <c r="A2194" s="63" t="n">
        <v>68</v>
      </c>
    </row>
    <row r="2195">
      <c r="A2195" s="63" t="n">
        <v>68</v>
      </c>
    </row>
    <row r="2196">
      <c r="A2196" s="63" t="n">
        <v>68</v>
      </c>
    </row>
    <row r="2197">
      <c r="A2197" s="63" t="n">
        <v>68</v>
      </c>
    </row>
    <row r="2198">
      <c r="A2198" s="63" t="n">
        <v>68</v>
      </c>
    </row>
    <row r="2199">
      <c r="A2199" s="63" t="n">
        <v>68</v>
      </c>
    </row>
    <row r="2200">
      <c r="A2200" s="63" t="n">
        <v>68</v>
      </c>
    </row>
    <row r="2201">
      <c r="A2201" s="63" t="n">
        <v>68</v>
      </c>
    </row>
    <row r="2202">
      <c r="A2202" s="63" t="n">
        <v>68</v>
      </c>
    </row>
    <row r="2203">
      <c r="A2203" s="63" t="n">
        <v>68</v>
      </c>
    </row>
    <row r="2204">
      <c r="A2204" s="63" t="n">
        <v>68</v>
      </c>
    </row>
    <row r="2205">
      <c r="A2205" s="63" t="n">
        <v>68</v>
      </c>
    </row>
    <row r="2206">
      <c r="A2206" s="63" t="n">
        <v>68</v>
      </c>
    </row>
    <row r="2207">
      <c r="A2207" s="63" t="n">
        <v>68</v>
      </c>
    </row>
    <row r="2208">
      <c r="A2208" s="63" t="n">
        <v>69</v>
      </c>
    </row>
    <row r="2209">
      <c r="A2209" s="63" t="n">
        <v>69</v>
      </c>
    </row>
    <row r="2210">
      <c r="A2210" s="63" t="n">
        <v>69</v>
      </c>
    </row>
    <row r="2211">
      <c r="A2211" s="63" t="n">
        <v>69</v>
      </c>
    </row>
    <row r="2212">
      <c r="A2212" s="63" t="n">
        <v>69</v>
      </c>
    </row>
    <row r="2213">
      <c r="A2213" s="63" t="n">
        <v>69</v>
      </c>
    </row>
    <row r="2214">
      <c r="A2214" s="63" t="n">
        <v>69</v>
      </c>
    </row>
    <row r="2215">
      <c r="A2215" s="63" t="n">
        <v>69</v>
      </c>
    </row>
    <row r="2216">
      <c r="A2216" s="63" t="n">
        <v>69</v>
      </c>
    </row>
    <row r="2217">
      <c r="A2217" s="63" t="n">
        <v>69</v>
      </c>
    </row>
    <row r="2218">
      <c r="A2218" s="63" t="n">
        <v>69</v>
      </c>
    </row>
    <row r="2219">
      <c r="A2219" s="63" t="n">
        <v>69</v>
      </c>
    </row>
    <row r="2220">
      <c r="A2220" s="63" t="n">
        <v>69</v>
      </c>
    </row>
    <row r="2221">
      <c r="A2221" s="63" t="n">
        <v>69</v>
      </c>
    </row>
    <row r="2222">
      <c r="A2222" s="63" t="n">
        <v>69</v>
      </c>
    </row>
    <row r="2223">
      <c r="A2223" s="63" t="n">
        <v>69</v>
      </c>
    </row>
    <row r="2224">
      <c r="A2224" s="63" t="n">
        <v>69</v>
      </c>
    </row>
    <row r="2225">
      <c r="A2225" s="63" t="n">
        <v>69</v>
      </c>
    </row>
    <row r="2226">
      <c r="A2226" s="63" t="n">
        <v>69</v>
      </c>
    </row>
    <row r="2227">
      <c r="A2227" s="63" t="n">
        <v>69</v>
      </c>
    </row>
    <row r="2228">
      <c r="A2228" s="63" t="n">
        <v>69</v>
      </c>
    </row>
    <row r="2229">
      <c r="A2229" s="63" t="n">
        <v>69</v>
      </c>
    </row>
    <row r="2230">
      <c r="A2230" s="63" t="n">
        <v>69</v>
      </c>
    </row>
    <row r="2231">
      <c r="A2231" s="63" t="n">
        <v>69</v>
      </c>
    </row>
    <row r="2232">
      <c r="A2232" s="63" t="n">
        <v>69</v>
      </c>
    </row>
    <row r="2233">
      <c r="A2233" s="63" t="n">
        <v>69</v>
      </c>
    </row>
    <row r="2234">
      <c r="A2234" s="63" t="n">
        <v>69</v>
      </c>
    </row>
    <row r="2235">
      <c r="A2235" s="63" t="n">
        <v>70</v>
      </c>
    </row>
    <row r="2236">
      <c r="A2236" s="63" t="n">
        <v>70</v>
      </c>
    </row>
    <row r="2237">
      <c r="A2237" s="63" t="n">
        <v>70</v>
      </c>
    </row>
    <row r="2238">
      <c r="A2238" s="63" t="n">
        <v>70</v>
      </c>
    </row>
    <row r="2239">
      <c r="A2239" s="63" t="n">
        <v>70</v>
      </c>
    </row>
    <row r="2240">
      <c r="A2240" s="63" t="n">
        <v>70</v>
      </c>
    </row>
    <row r="2241">
      <c r="A2241" s="63" t="n">
        <v>70</v>
      </c>
    </row>
    <row r="2242">
      <c r="A2242" s="63" t="n">
        <v>70</v>
      </c>
    </row>
    <row r="2243">
      <c r="A2243" s="63" t="n">
        <v>70</v>
      </c>
    </row>
    <row r="2244">
      <c r="A2244" s="63" t="n">
        <v>70</v>
      </c>
    </row>
    <row r="2245">
      <c r="A2245" s="63" t="n">
        <v>70</v>
      </c>
    </row>
    <row r="2246">
      <c r="A2246" s="63" t="n">
        <v>70</v>
      </c>
    </row>
    <row r="2247">
      <c r="A2247" s="63" t="n">
        <v>70</v>
      </c>
    </row>
    <row r="2248">
      <c r="A2248" s="63" t="n">
        <v>70</v>
      </c>
    </row>
    <row r="2249">
      <c r="A2249" s="63" t="n">
        <v>70</v>
      </c>
    </row>
    <row r="2250">
      <c r="A2250" s="63" t="n">
        <v>70</v>
      </c>
    </row>
    <row r="2251">
      <c r="A2251" s="63" t="n">
        <v>70</v>
      </c>
    </row>
    <row r="2252">
      <c r="A2252" s="63" t="n">
        <v>70</v>
      </c>
    </row>
    <row r="2253">
      <c r="A2253" s="63" t="n">
        <v>70</v>
      </c>
    </row>
    <row r="2254">
      <c r="A2254" s="63" t="n">
        <v>70</v>
      </c>
    </row>
    <row r="2255">
      <c r="A2255" s="63" t="n">
        <v>70</v>
      </c>
    </row>
    <row r="2256">
      <c r="A2256" s="63" t="n">
        <v>70</v>
      </c>
    </row>
    <row r="2257">
      <c r="A2257" s="63" t="n">
        <v>70</v>
      </c>
    </row>
    <row r="2258">
      <c r="A2258" s="63" t="n">
        <v>70</v>
      </c>
    </row>
    <row r="2259">
      <c r="A2259" s="63" t="n">
        <v>70</v>
      </c>
    </row>
    <row r="2260">
      <c r="A2260" s="63" t="n">
        <v>70</v>
      </c>
    </row>
    <row r="2261">
      <c r="A2261" s="63" t="n">
        <v>70</v>
      </c>
    </row>
    <row r="2262">
      <c r="A2262" s="63" t="n">
        <v>70</v>
      </c>
    </row>
    <row r="2263">
      <c r="A2263" s="63" t="n">
        <v>70</v>
      </c>
    </row>
    <row r="2264">
      <c r="A2264" s="63" t="n">
        <v>70</v>
      </c>
    </row>
    <row r="2265">
      <c r="A2265" s="63" t="n">
        <v>70</v>
      </c>
    </row>
    <row r="2266">
      <c r="A2266" s="63" t="n">
        <v>70</v>
      </c>
    </row>
    <row r="2267">
      <c r="A2267" s="63" t="n">
        <v>70</v>
      </c>
    </row>
    <row r="2268">
      <c r="A2268" s="63" t="n">
        <v>70</v>
      </c>
    </row>
    <row r="2269">
      <c r="A2269" s="63" t="n">
        <v>70</v>
      </c>
    </row>
    <row r="2270">
      <c r="A2270" s="63" t="n">
        <v>71</v>
      </c>
    </row>
    <row r="2271">
      <c r="A2271" s="63" t="n">
        <v>71</v>
      </c>
    </row>
    <row r="2272">
      <c r="A2272" s="63" t="n">
        <v>71</v>
      </c>
    </row>
    <row r="2273">
      <c r="A2273" s="63" t="n">
        <v>71</v>
      </c>
    </row>
    <row r="2274">
      <c r="A2274" s="63" t="n">
        <v>71</v>
      </c>
    </row>
    <row r="2275">
      <c r="A2275" s="63" t="n">
        <v>71</v>
      </c>
    </row>
    <row r="2276">
      <c r="A2276" s="63" t="n">
        <v>71</v>
      </c>
    </row>
    <row r="2277">
      <c r="A2277" s="63" t="n">
        <v>71</v>
      </c>
    </row>
    <row r="2278">
      <c r="A2278" s="63" t="n">
        <v>71</v>
      </c>
    </row>
    <row r="2279">
      <c r="A2279" s="63" t="n">
        <v>71</v>
      </c>
    </row>
    <row r="2280">
      <c r="A2280" s="63" t="n">
        <v>71</v>
      </c>
    </row>
    <row r="2281">
      <c r="A2281" s="63" t="n">
        <v>71</v>
      </c>
    </row>
    <row r="2282">
      <c r="A2282" s="63" t="n">
        <v>71</v>
      </c>
    </row>
    <row r="2283">
      <c r="A2283" s="63" t="n">
        <v>71</v>
      </c>
    </row>
    <row r="2284">
      <c r="A2284" s="63" t="n">
        <v>71</v>
      </c>
    </row>
    <row r="2285">
      <c r="A2285" s="63" t="n">
        <v>71</v>
      </c>
    </row>
    <row r="2286">
      <c r="A2286" s="63" t="n">
        <v>71</v>
      </c>
    </row>
    <row r="2287">
      <c r="A2287" s="63" t="n">
        <v>71</v>
      </c>
    </row>
    <row r="2288">
      <c r="A2288" s="63" t="n">
        <v>71</v>
      </c>
    </row>
    <row r="2289">
      <c r="A2289" s="63" t="n">
        <v>71</v>
      </c>
    </row>
    <row r="2290">
      <c r="A2290" s="63" t="n">
        <v>71</v>
      </c>
    </row>
    <row r="2291">
      <c r="A2291" s="63" t="n">
        <v>71</v>
      </c>
    </row>
    <row r="2292">
      <c r="A2292" s="63" t="n">
        <v>71</v>
      </c>
    </row>
    <row r="2293">
      <c r="A2293" s="63" t="n">
        <v>71</v>
      </c>
    </row>
    <row r="2294">
      <c r="A2294" s="63" t="n">
        <v>72</v>
      </c>
    </row>
    <row r="2295">
      <c r="A2295" s="63" t="n">
        <v>72</v>
      </c>
    </row>
    <row r="2296">
      <c r="A2296" s="63" t="n">
        <v>72</v>
      </c>
    </row>
    <row r="2297">
      <c r="A2297" s="63" t="n">
        <v>72</v>
      </c>
    </row>
    <row r="2298">
      <c r="A2298" s="63" t="n">
        <v>72</v>
      </c>
    </row>
    <row r="2299">
      <c r="A2299" s="63" t="n">
        <v>72</v>
      </c>
    </row>
    <row r="2300">
      <c r="A2300" s="63" t="n">
        <v>72</v>
      </c>
    </row>
    <row r="2301">
      <c r="A2301" s="63" t="n">
        <v>72</v>
      </c>
    </row>
    <row r="2302">
      <c r="A2302" s="63" t="n">
        <v>72</v>
      </c>
    </row>
    <row r="2303">
      <c r="A2303" s="63" t="n">
        <v>72</v>
      </c>
    </row>
    <row r="2304">
      <c r="A2304" s="63" t="n">
        <v>72</v>
      </c>
    </row>
    <row r="2305">
      <c r="A2305" s="63" t="n">
        <v>72</v>
      </c>
    </row>
    <row r="2306">
      <c r="A2306" s="63" t="n">
        <v>72</v>
      </c>
    </row>
    <row r="2307">
      <c r="A2307" s="63" t="n">
        <v>72</v>
      </c>
    </row>
    <row r="2308">
      <c r="A2308" s="63" t="n">
        <v>72</v>
      </c>
    </row>
    <row r="2309">
      <c r="A2309" s="63" t="n">
        <v>72</v>
      </c>
    </row>
    <row r="2310">
      <c r="A2310" s="63" t="n">
        <v>72</v>
      </c>
    </row>
    <row r="2311">
      <c r="A2311" s="63" t="n">
        <v>72</v>
      </c>
    </row>
    <row r="2312">
      <c r="A2312" s="63" t="n">
        <v>72</v>
      </c>
    </row>
    <row r="2313">
      <c r="A2313" s="63" t="n">
        <v>72</v>
      </c>
    </row>
    <row r="2314">
      <c r="A2314" s="63" t="n">
        <v>72</v>
      </c>
    </row>
    <row r="2315">
      <c r="A2315" s="63" t="n">
        <v>72</v>
      </c>
    </row>
    <row r="2316">
      <c r="A2316" s="63" t="n">
        <v>72</v>
      </c>
    </row>
    <row r="2317">
      <c r="A2317" s="63" t="n">
        <v>72</v>
      </c>
    </row>
    <row r="2318">
      <c r="A2318" s="63" t="n">
        <v>73</v>
      </c>
    </row>
    <row r="2319">
      <c r="A2319" s="63" t="n">
        <v>73</v>
      </c>
    </row>
    <row r="2320">
      <c r="A2320" s="63" t="n">
        <v>73</v>
      </c>
    </row>
    <row r="2321">
      <c r="A2321" s="63" t="n">
        <v>73</v>
      </c>
    </row>
    <row r="2322">
      <c r="A2322" s="63" t="n">
        <v>73</v>
      </c>
    </row>
    <row r="2323">
      <c r="A2323" s="63" t="n">
        <v>73</v>
      </c>
    </row>
    <row r="2324">
      <c r="A2324" s="63" t="n">
        <v>73</v>
      </c>
    </row>
    <row r="2325">
      <c r="A2325" s="63" t="n">
        <v>73</v>
      </c>
    </row>
    <row r="2326">
      <c r="A2326" s="63" t="n">
        <v>73</v>
      </c>
    </row>
    <row r="2327">
      <c r="A2327" s="63" t="n">
        <v>73</v>
      </c>
    </row>
    <row r="2328">
      <c r="A2328" s="63" t="n">
        <v>73</v>
      </c>
    </row>
    <row r="2329">
      <c r="A2329" s="63" t="n">
        <v>73</v>
      </c>
    </row>
    <row r="2330">
      <c r="A2330" s="63" t="n">
        <v>73</v>
      </c>
    </row>
    <row r="2331">
      <c r="A2331" s="63" t="n">
        <v>73</v>
      </c>
    </row>
    <row r="2332">
      <c r="A2332" s="63" t="n">
        <v>73</v>
      </c>
    </row>
    <row r="2333">
      <c r="A2333" s="63" t="n">
        <v>73</v>
      </c>
    </row>
    <row r="2334">
      <c r="A2334" s="63" t="n">
        <v>73</v>
      </c>
    </row>
    <row r="2335">
      <c r="A2335" s="63" t="n">
        <v>73</v>
      </c>
    </row>
    <row r="2336">
      <c r="A2336" s="63" t="n">
        <v>73</v>
      </c>
    </row>
    <row r="2337">
      <c r="A2337" s="63" t="n">
        <v>73</v>
      </c>
    </row>
    <row r="2338">
      <c r="A2338" s="63" t="n">
        <v>74</v>
      </c>
    </row>
    <row r="2339">
      <c r="A2339" s="63" t="n">
        <v>74</v>
      </c>
    </row>
    <row r="2340">
      <c r="A2340" s="63" t="n">
        <v>74</v>
      </c>
    </row>
    <row r="2341">
      <c r="A2341" s="63" t="n">
        <v>74</v>
      </c>
    </row>
    <row r="2342">
      <c r="A2342" s="63" t="n">
        <v>74</v>
      </c>
    </row>
    <row r="2343">
      <c r="A2343" s="63" t="n">
        <v>74</v>
      </c>
    </row>
    <row r="2344">
      <c r="A2344" s="63" t="n">
        <v>74</v>
      </c>
    </row>
    <row r="2345">
      <c r="A2345" s="63" t="n">
        <v>74</v>
      </c>
    </row>
    <row r="2346">
      <c r="A2346" s="63" t="n">
        <v>74</v>
      </c>
    </row>
    <row r="2347">
      <c r="A2347" s="63" t="n">
        <v>74</v>
      </c>
    </row>
    <row r="2348">
      <c r="A2348" s="63" t="n">
        <v>74</v>
      </c>
    </row>
    <row r="2349">
      <c r="A2349" s="63" t="n">
        <v>74</v>
      </c>
    </row>
    <row r="2350">
      <c r="A2350" s="63" t="n">
        <v>74</v>
      </c>
    </row>
    <row r="2351">
      <c r="A2351" s="63" t="n">
        <v>74</v>
      </c>
    </row>
    <row r="2352">
      <c r="A2352" s="63" t="n">
        <v>74</v>
      </c>
    </row>
    <row r="2353">
      <c r="A2353" s="63" t="n">
        <v>74</v>
      </c>
    </row>
    <row r="2354">
      <c r="A2354" s="63" t="n">
        <v>74</v>
      </c>
    </row>
    <row r="2355">
      <c r="A2355" s="63" t="n">
        <v>75</v>
      </c>
    </row>
    <row r="2356">
      <c r="A2356" s="63" t="n">
        <v>75</v>
      </c>
    </row>
    <row r="2357">
      <c r="A2357" s="63" t="n">
        <v>75</v>
      </c>
    </row>
    <row r="2358">
      <c r="A2358" s="63" t="n">
        <v>75</v>
      </c>
    </row>
    <row r="2359">
      <c r="A2359" s="63" t="n">
        <v>75</v>
      </c>
    </row>
    <row r="2360">
      <c r="A2360" s="63" t="n">
        <v>75</v>
      </c>
    </row>
    <row r="2361">
      <c r="A2361" s="63" t="n">
        <v>75</v>
      </c>
    </row>
    <row r="2362">
      <c r="A2362" s="63" t="n">
        <v>75</v>
      </c>
    </row>
    <row r="2363">
      <c r="A2363" s="63" t="n">
        <v>75</v>
      </c>
    </row>
    <row r="2364">
      <c r="A2364" s="63" t="n">
        <v>75</v>
      </c>
    </row>
    <row r="2365">
      <c r="A2365" s="63" t="n">
        <v>75</v>
      </c>
    </row>
    <row r="2366">
      <c r="A2366" s="63" t="n">
        <v>75</v>
      </c>
    </row>
    <row r="2367">
      <c r="A2367" s="63" t="n">
        <v>75</v>
      </c>
    </row>
    <row r="2368">
      <c r="A2368" s="63" t="n">
        <v>75</v>
      </c>
    </row>
    <row r="2369">
      <c r="A2369" s="63" t="n">
        <v>75</v>
      </c>
    </row>
    <row r="2370">
      <c r="A2370" s="63" t="n">
        <v>75</v>
      </c>
    </row>
    <row r="2371">
      <c r="A2371" s="63" t="n">
        <v>76</v>
      </c>
    </row>
    <row r="2372">
      <c r="A2372" s="63" t="n">
        <v>76</v>
      </c>
    </row>
    <row r="2373">
      <c r="A2373" s="63" t="n">
        <v>76</v>
      </c>
    </row>
    <row r="2374">
      <c r="A2374" s="63" t="n">
        <v>76</v>
      </c>
    </row>
    <row r="2375">
      <c r="A2375" s="63" t="n">
        <v>76</v>
      </c>
    </row>
    <row r="2376">
      <c r="A2376" s="63" t="n">
        <v>76</v>
      </c>
    </row>
    <row r="2377">
      <c r="A2377" s="63" t="n">
        <v>76</v>
      </c>
    </row>
    <row r="2378">
      <c r="A2378" s="63" t="n">
        <v>76</v>
      </c>
    </row>
    <row r="2379">
      <c r="A2379" s="63" t="n">
        <v>76</v>
      </c>
    </row>
    <row r="2380">
      <c r="A2380" s="63" t="n">
        <v>76</v>
      </c>
    </row>
    <row r="2381">
      <c r="A2381" s="63" t="n">
        <v>77</v>
      </c>
    </row>
    <row r="2382">
      <c r="A2382" s="63" t="n">
        <v>77</v>
      </c>
    </row>
    <row r="2383">
      <c r="A2383" s="63" t="n">
        <v>77</v>
      </c>
    </row>
    <row r="2384">
      <c r="A2384" s="63" t="n">
        <v>77</v>
      </c>
    </row>
    <row r="2385">
      <c r="A2385" s="63" t="n">
        <v>77</v>
      </c>
    </row>
    <row r="2386">
      <c r="A2386" s="63" t="n">
        <v>78</v>
      </c>
    </row>
    <row r="2387">
      <c r="A2387" s="63" t="n">
        <v>78</v>
      </c>
    </row>
    <row r="2388">
      <c r="A2388" s="63" t="n">
        <v>78</v>
      </c>
    </row>
    <row r="2389">
      <c r="A2389" s="63" t="n">
        <v>78</v>
      </c>
    </row>
    <row r="2390">
      <c r="A2390" s="63" t="n">
        <v>78</v>
      </c>
    </row>
    <row r="2391">
      <c r="A2391" s="63" t="n">
        <v>78</v>
      </c>
    </row>
    <row r="2392">
      <c r="A2392" s="63" t="n">
        <v>78</v>
      </c>
    </row>
    <row r="2393">
      <c r="A2393" s="63" t="n">
        <v>78</v>
      </c>
    </row>
    <row r="2394">
      <c r="A2394" s="63" t="n">
        <v>78</v>
      </c>
    </row>
    <row r="2395">
      <c r="A2395" s="63" t="n">
        <v>78</v>
      </c>
    </row>
    <row r="2396">
      <c r="A2396" s="63" t="n">
        <v>79</v>
      </c>
    </row>
    <row r="2397">
      <c r="A2397" s="63" t="n">
        <v>79</v>
      </c>
    </row>
    <row r="2398">
      <c r="A2398" s="63" t="n">
        <v>79</v>
      </c>
    </row>
    <row r="2399">
      <c r="A2399" s="63" t="n">
        <v>79</v>
      </c>
    </row>
    <row r="2400">
      <c r="A2400" s="63" t="n">
        <v>79</v>
      </c>
    </row>
    <row r="2401">
      <c r="A2401" s="63" t="n">
        <v>79</v>
      </c>
    </row>
    <row r="2402">
      <c r="A2402" s="63" t="n">
        <v>79</v>
      </c>
    </row>
    <row r="2403">
      <c r="A2403" s="63" t="n">
        <v>79</v>
      </c>
    </row>
    <row r="2404">
      <c r="A2404" s="63" t="n">
        <v>79</v>
      </c>
    </row>
    <row r="2405">
      <c r="A2405" s="63" t="n">
        <v>79</v>
      </c>
    </row>
    <row r="2406">
      <c r="A2406" s="63" t="n">
        <v>80</v>
      </c>
    </row>
    <row r="2407">
      <c r="A2407" s="63" t="n">
        <v>80</v>
      </c>
    </row>
    <row r="2408">
      <c r="A2408" s="63" t="n">
        <v>80</v>
      </c>
    </row>
    <row r="2409">
      <c r="A2409" s="63" t="n">
        <v>80</v>
      </c>
    </row>
    <row r="2410">
      <c r="A2410" s="63" t="n">
        <v>80</v>
      </c>
    </row>
    <row r="2411">
      <c r="A2411" s="63" t="n">
        <v>80</v>
      </c>
    </row>
    <row r="2412">
      <c r="A2412" s="63" t="n">
        <v>80</v>
      </c>
    </row>
    <row r="2413">
      <c r="A2413" s="63" t="n">
        <v>80</v>
      </c>
    </row>
    <row r="2414">
      <c r="A2414" s="63" t="n">
        <v>80</v>
      </c>
    </row>
    <row r="2415">
      <c r="A2415" s="63" t="n">
        <v>80</v>
      </c>
    </row>
    <row r="2416">
      <c r="A2416" s="63" t="n">
        <v>81</v>
      </c>
    </row>
    <row r="2417">
      <c r="A2417" s="63" t="n">
        <v>81</v>
      </c>
    </row>
    <row r="2418">
      <c r="A2418" s="63" t="n">
        <v>81</v>
      </c>
    </row>
    <row r="2419">
      <c r="A2419" s="63" t="n">
        <v>81</v>
      </c>
    </row>
    <row r="2420">
      <c r="A2420" s="63" t="n">
        <v>81</v>
      </c>
    </row>
    <row r="2421">
      <c r="A2421" s="63" t="n">
        <v>81</v>
      </c>
    </row>
    <row r="2422">
      <c r="A2422" s="63" t="n">
        <v>81</v>
      </c>
    </row>
    <row r="2423">
      <c r="A2423" s="63" t="n">
        <v>81</v>
      </c>
    </row>
    <row r="2424">
      <c r="A2424" s="63" t="n">
        <v>81</v>
      </c>
    </row>
    <row r="2425">
      <c r="A2425" s="63" t="n">
        <v>82</v>
      </c>
    </row>
    <row r="2426">
      <c r="A2426" s="63" t="n">
        <v>82</v>
      </c>
    </row>
    <row r="2427">
      <c r="A2427" s="63" t="n">
        <v>82</v>
      </c>
    </row>
    <row r="2428">
      <c r="A2428" s="63" t="n">
        <v>83</v>
      </c>
    </row>
    <row r="2429">
      <c r="A2429" s="63" t="n">
        <v>83</v>
      </c>
    </row>
    <row r="2430">
      <c r="A2430" s="63" t="n">
        <v>83</v>
      </c>
    </row>
    <row r="2431">
      <c r="A2431" s="63" t="n">
        <v>83</v>
      </c>
    </row>
    <row r="2432">
      <c r="A2432" s="63" t="n">
        <v>84</v>
      </c>
    </row>
    <row r="2433">
      <c r="A2433" s="63" t="n">
        <v>84</v>
      </c>
    </row>
    <row r="2434">
      <c r="A2434" s="63" t="n">
        <v>85</v>
      </c>
    </row>
    <row r="2435">
      <c r="A2435" s="63" t="n">
        <v>85</v>
      </c>
    </row>
    <row r="2436">
      <c r="A2436" s="63" t="n">
        <v>86</v>
      </c>
    </row>
    <row r="2437">
      <c r="A2437" s="63" t="n">
        <v>86</v>
      </c>
    </row>
    <row r="2438">
      <c r="A2438" s="63" t="n">
        <v>86</v>
      </c>
    </row>
    <row r="2439">
      <c r="A2439" s="63" t="n">
        <v>87</v>
      </c>
    </row>
    <row r="2440">
      <c r="A2440" s="63" t="n">
        <v>87</v>
      </c>
    </row>
    <row r="2441">
      <c r="A2441" s="63" t="n">
        <v>88</v>
      </c>
    </row>
    <row r="2442">
      <c r="A2442" s="63" t="n">
        <v>88</v>
      </c>
    </row>
    <row r="2443">
      <c r="A2443" s="63" t="n">
        <v>88</v>
      </c>
    </row>
    <row r="2444">
      <c r="A2444" s="63" t="n">
        <v>88</v>
      </c>
    </row>
    <row r="2445">
      <c r="A2445" s="63" t="n">
        <v>89</v>
      </c>
    </row>
    <row r="2446">
      <c r="A2446" s="63" t="n">
        <v>90</v>
      </c>
    </row>
    <row r="2447">
      <c r="A2447" s="63" t="n">
        <v>90</v>
      </c>
    </row>
    <row r="2448">
      <c r="A2448" s="63" t="n">
        <v>91</v>
      </c>
    </row>
    <row r="2449">
      <c r="A2449" s="63" t="n">
        <v>92</v>
      </c>
    </row>
    <row r="2450">
      <c r="A2450" s="63" t="n">
        <v>97</v>
      </c>
    </row>
    <row r="2453">
      <c r="A2453" s="24" t="inlineStr">
        <is>
          <t>역대합계분포</t>
        </is>
      </c>
    </row>
    <row r="2454">
      <c r="A2454" s="63" t="n">
        <v>48</v>
      </c>
    </row>
    <row r="2455">
      <c r="A2455" s="63" t="n">
        <v>50</v>
      </c>
    </row>
    <row r="2456">
      <c r="A2456" s="63" t="n">
        <v>56</v>
      </c>
    </row>
    <row r="2457">
      <c r="A2457" s="63" t="n">
        <v>56</v>
      </c>
    </row>
    <row r="2458">
      <c r="A2458" s="63" t="n">
        <v>58</v>
      </c>
    </row>
    <row r="2459">
      <c r="A2459" s="63" t="n">
        <v>63</v>
      </c>
    </row>
    <row r="2460">
      <c r="A2460" s="63" t="n">
        <v>64</v>
      </c>
    </row>
    <row r="2461">
      <c r="A2461" s="63" t="n">
        <v>66</v>
      </c>
    </row>
    <row r="2462">
      <c r="A2462" s="63" t="n">
        <v>67</v>
      </c>
    </row>
    <row r="2463">
      <c r="A2463" s="63" t="n">
        <v>67</v>
      </c>
    </row>
    <row r="2464">
      <c r="A2464" s="63" t="n">
        <v>68</v>
      </c>
    </row>
    <row r="2465">
      <c r="A2465" s="63" t="n">
        <v>68</v>
      </c>
    </row>
    <row r="2466">
      <c r="A2466" s="63" t="n">
        <v>69</v>
      </c>
    </row>
    <row r="2467">
      <c r="A2467" s="63" t="n">
        <v>70</v>
      </c>
    </row>
    <row r="2468">
      <c r="A2468" s="63" t="n">
        <v>71</v>
      </c>
    </row>
    <row r="2469">
      <c r="A2469" s="63" t="n">
        <v>72</v>
      </c>
    </row>
    <row r="2470">
      <c r="A2470" s="63" t="n">
        <v>73</v>
      </c>
    </row>
    <row r="2471">
      <c r="A2471" s="63" t="n">
        <v>73</v>
      </c>
    </row>
    <row r="2472">
      <c r="A2472" s="63" t="n">
        <v>73</v>
      </c>
    </row>
    <row r="2473">
      <c r="A2473" s="63" t="n">
        <v>73</v>
      </c>
    </row>
    <row r="2474">
      <c r="A2474" s="63" t="n">
        <v>75</v>
      </c>
    </row>
    <row r="2475">
      <c r="A2475" s="63" t="n">
        <v>75</v>
      </c>
    </row>
    <row r="2476">
      <c r="A2476" s="63" t="n">
        <v>75</v>
      </c>
    </row>
    <row r="2477">
      <c r="A2477" s="63" t="n">
        <v>75</v>
      </c>
    </row>
    <row r="2478">
      <c r="A2478" s="63" t="n">
        <v>75</v>
      </c>
    </row>
    <row r="2479">
      <c r="A2479" s="63" t="n">
        <v>75</v>
      </c>
    </row>
    <row r="2480">
      <c r="A2480" s="63" t="n">
        <v>76</v>
      </c>
    </row>
    <row r="2481">
      <c r="A2481" s="63" t="n">
        <v>76</v>
      </c>
    </row>
    <row r="2482">
      <c r="A2482" s="63" t="n">
        <v>77</v>
      </c>
    </row>
    <row r="2483">
      <c r="A2483" s="63" t="n">
        <v>78</v>
      </c>
    </row>
    <row r="2484">
      <c r="A2484" s="63" t="n">
        <v>78</v>
      </c>
    </row>
    <row r="2485">
      <c r="A2485" s="63" t="n">
        <v>79</v>
      </c>
    </row>
    <row r="2486">
      <c r="A2486" s="63" t="n">
        <v>79</v>
      </c>
    </row>
    <row r="2487">
      <c r="A2487" s="63" t="n">
        <v>79</v>
      </c>
    </row>
    <row r="2488">
      <c r="A2488" s="63" t="n">
        <v>79</v>
      </c>
    </row>
    <row r="2489">
      <c r="A2489" s="63" t="n">
        <v>79</v>
      </c>
    </row>
    <row r="2490">
      <c r="A2490" s="63" t="n">
        <v>79</v>
      </c>
    </row>
    <row r="2491">
      <c r="A2491" s="63" t="n">
        <v>81</v>
      </c>
    </row>
    <row r="2492">
      <c r="A2492" s="63" t="n">
        <v>82</v>
      </c>
    </row>
    <row r="2493">
      <c r="A2493" s="63" t="n">
        <v>83</v>
      </c>
    </row>
    <row r="2494">
      <c r="A2494" s="63" t="n">
        <v>83</v>
      </c>
    </row>
    <row r="2495">
      <c r="A2495" s="63" t="n">
        <v>83</v>
      </c>
    </row>
    <row r="2496">
      <c r="A2496" s="63" t="n">
        <v>83</v>
      </c>
    </row>
    <row r="2497">
      <c r="A2497" s="63" t="n">
        <v>83</v>
      </c>
    </row>
    <row r="2498">
      <c r="A2498" s="63" t="n">
        <v>84</v>
      </c>
    </row>
    <row r="2499">
      <c r="A2499" s="63" t="n">
        <v>84</v>
      </c>
    </row>
    <row r="2500">
      <c r="A2500" s="63" t="n">
        <v>84</v>
      </c>
    </row>
    <row r="2501">
      <c r="A2501" s="63" t="n">
        <v>85</v>
      </c>
    </row>
    <row r="2502">
      <c r="A2502" s="63" t="n">
        <v>85</v>
      </c>
    </row>
    <row r="2503">
      <c r="A2503" s="63" t="n">
        <v>85</v>
      </c>
    </row>
    <row r="2504">
      <c r="A2504" s="63" t="n">
        <v>85</v>
      </c>
    </row>
    <row r="2505">
      <c r="A2505" s="63" t="n">
        <v>86</v>
      </c>
    </row>
    <row r="2506">
      <c r="A2506" s="63" t="n">
        <v>86</v>
      </c>
    </row>
    <row r="2507">
      <c r="A2507" s="63" t="n">
        <v>86</v>
      </c>
    </row>
    <row r="2508">
      <c r="A2508" s="63" t="n">
        <v>87</v>
      </c>
    </row>
    <row r="2509">
      <c r="A2509" s="63" t="n">
        <v>87</v>
      </c>
    </row>
    <row r="2510">
      <c r="A2510" s="63" t="n">
        <v>87</v>
      </c>
    </row>
    <row r="2511">
      <c r="A2511" s="63" t="n">
        <v>87</v>
      </c>
    </row>
    <row r="2512">
      <c r="A2512" s="63" t="n">
        <v>87</v>
      </c>
    </row>
    <row r="2513">
      <c r="A2513" s="63" t="n">
        <v>88</v>
      </c>
    </row>
    <row r="2514">
      <c r="A2514" s="63" t="n">
        <v>88</v>
      </c>
    </row>
    <row r="2515">
      <c r="A2515" s="63" t="n">
        <v>88</v>
      </c>
    </row>
    <row r="2516">
      <c r="A2516" s="63" t="n">
        <v>88</v>
      </c>
    </row>
    <row r="2517">
      <c r="A2517" s="63" t="n">
        <v>89</v>
      </c>
    </row>
    <row r="2518">
      <c r="A2518" s="63" t="n">
        <v>89</v>
      </c>
    </row>
    <row r="2519">
      <c r="A2519" s="63" t="n">
        <v>89</v>
      </c>
    </row>
    <row r="2520">
      <c r="A2520" s="63" t="n">
        <v>89</v>
      </c>
    </row>
    <row r="2521">
      <c r="A2521" s="63" t="n">
        <v>89</v>
      </c>
    </row>
    <row r="2522">
      <c r="A2522" s="63" t="n">
        <v>89</v>
      </c>
    </row>
    <row r="2523">
      <c r="A2523" s="63" t="n">
        <v>89</v>
      </c>
    </row>
    <row r="2524">
      <c r="A2524" s="63" t="n">
        <v>89</v>
      </c>
    </row>
    <row r="2525">
      <c r="A2525" s="63" t="n">
        <v>89</v>
      </c>
    </row>
    <row r="2526">
      <c r="A2526" s="63" t="n">
        <v>90</v>
      </c>
    </row>
    <row r="2527">
      <c r="A2527" s="63" t="n">
        <v>90</v>
      </c>
    </row>
    <row r="2528">
      <c r="A2528" s="63" t="n">
        <v>90</v>
      </c>
    </row>
    <row r="2529">
      <c r="A2529" s="63" t="n">
        <v>90</v>
      </c>
    </row>
    <row r="2530">
      <c r="A2530" s="63" t="n">
        <v>90</v>
      </c>
    </row>
    <row r="2531">
      <c r="A2531" s="63" t="n">
        <v>90</v>
      </c>
    </row>
    <row r="2532">
      <c r="A2532" s="63" t="n">
        <v>91</v>
      </c>
    </row>
    <row r="2533">
      <c r="A2533" s="63" t="n">
        <v>91</v>
      </c>
    </row>
    <row r="2534">
      <c r="A2534" s="63" t="n">
        <v>91</v>
      </c>
    </row>
    <row r="2535">
      <c r="A2535" s="63" t="n">
        <v>91</v>
      </c>
    </row>
    <row r="2536">
      <c r="A2536" s="63" t="n">
        <v>91</v>
      </c>
    </row>
    <row r="2537">
      <c r="A2537" s="63" t="n">
        <v>91</v>
      </c>
    </row>
    <row r="2538">
      <c r="A2538" s="63" t="n">
        <v>91</v>
      </c>
    </row>
    <row r="2539">
      <c r="A2539" s="63" t="n">
        <v>91</v>
      </c>
    </row>
    <row r="2540">
      <c r="A2540" s="63" t="n">
        <v>92</v>
      </c>
    </row>
    <row r="2541">
      <c r="A2541" s="63" t="n">
        <v>93</v>
      </c>
    </row>
    <row r="2542">
      <c r="A2542" s="63" t="n">
        <v>93</v>
      </c>
    </row>
    <row r="2543">
      <c r="A2543" s="63" t="n">
        <v>93</v>
      </c>
    </row>
    <row r="2544">
      <c r="A2544" s="63" t="n">
        <v>93</v>
      </c>
    </row>
    <row r="2545">
      <c r="A2545" s="63" t="n">
        <v>93</v>
      </c>
    </row>
    <row r="2546">
      <c r="A2546" s="63" t="n">
        <v>93</v>
      </c>
    </row>
    <row r="2547">
      <c r="A2547" s="63" t="n">
        <v>93</v>
      </c>
    </row>
    <row r="2548">
      <c r="A2548" s="63" t="n">
        <v>94</v>
      </c>
    </row>
    <row r="2549">
      <c r="A2549" s="63" t="n">
        <v>94</v>
      </c>
    </row>
    <row r="2550">
      <c r="A2550" s="63" t="n">
        <v>95</v>
      </c>
    </row>
    <row r="2551">
      <c r="A2551" s="63" t="n">
        <v>95</v>
      </c>
    </row>
    <row r="2552">
      <c r="A2552" s="63" t="n">
        <v>95</v>
      </c>
    </row>
    <row r="2553">
      <c r="A2553" s="63" t="n">
        <v>95</v>
      </c>
    </row>
    <row r="2554">
      <c r="A2554" s="63" t="n">
        <v>95</v>
      </c>
    </row>
    <row r="2555">
      <c r="A2555" s="63" t="n">
        <v>95</v>
      </c>
    </row>
    <row r="2556">
      <c r="A2556" s="63" t="n">
        <v>95</v>
      </c>
    </row>
    <row r="2557">
      <c r="A2557" s="63" t="n">
        <v>96</v>
      </c>
    </row>
    <row r="2558">
      <c r="A2558" s="63" t="n">
        <v>96</v>
      </c>
    </row>
    <row r="2559">
      <c r="A2559" s="63" t="n">
        <v>96</v>
      </c>
    </row>
    <row r="2560">
      <c r="A2560" s="63" t="n">
        <v>96</v>
      </c>
    </row>
    <row r="2561">
      <c r="A2561" s="63" t="n">
        <v>96</v>
      </c>
    </row>
    <row r="2562">
      <c r="A2562" s="63" t="n">
        <v>96</v>
      </c>
    </row>
    <row r="2563">
      <c r="A2563" s="63" t="n">
        <v>96</v>
      </c>
    </row>
    <row r="2564">
      <c r="A2564" s="63" t="n">
        <v>96</v>
      </c>
    </row>
    <row r="2565">
      <c r="A2565" s="63" t="n">
        <v>96</v>
      </c>
    </row>
    <row r="2566">
      <c r="A2566" s="63" t="n">
        <v>97</v>
      </c>
    </row>
    <row r="2567">
      <c r="A2567" s="63" t="n">
        <v>97</v>
      </c>
    </row>
    <row r="2568">
      <c r="A2568" s="63" t="n">
        <v>97</v>
      </c>
    </row>
    <row r="2569">
      <c r="A2569" s="63" t="n">
        <v>98</v>
      </c>
    </row>
    <row r="2570">
      <c r="A2570" s="63" t="n">
        <v>98</v>
      </c>
    </row>
    <row r="2571">
      <c r="A2571" s="63" t="n">
        <v>98</v>
      </c>
    </row>
    <row r="2572">
      <c r="A2572" s="63" t="n">
        <v>98</v>
      </c>
    </row>
    <row r="2573">
      <c r="A2573" s="63" t="n">
        <v>98</v>
      </c>
    </row>
    <row r="2574">
      <c r="A2574" s="63" t="n">
        <v>98</v>
      </c>
    </row>
    <row r="2575">
      <c r="A2575" s="63" t="n">
        <v>98</v>
      </c>
    </row>
    <row r="2576">
      <c r="A2576" s="63" t="n">
        <v>98</v>
      </c>
    </row>
    <row r="2577">
      <c r="A2577" s="63" t="n">
        <v>98</v>
      </c>
    </row>
    <row r="2578">
      <c r="A2578" s="63" t="n">
        <v>98</v>
      </c>
    </row>
    <row r="2579">
      <c r="A2579" s="63" t="n">
        <v>98</v>
      </c>
    </row>
    <row r="2580">
      <c r="A2580" s="63" t="n">
        <v>98</v>
      </c>
    </row>
    <row r="2581">
      <c r="A2581" s="63" t="n">
        <v>99</v>
      </c>
    </row>
    <row r="2582">
      <c r="A2582" s="63" t="n">
        <v>99</v>
      </c>
    </row>
    <row r="2583">
      <c r="A2583" s="63" t="n">
        <v>99</v>
      </c>
    </row>
    <row r="2584">
      <c r="A2584" s="63" t="n">
        <v>99</v>
      </c>
    </row>
    <row r="2585">
      <c r="A2585" s="63" t="n">
        <v>99</v>
      </c>
    </row>
    <row r="2586">
      <c r="A2586" s="63" t="n">
        <v>99</v>
      </c>
    </row>
    <row r="2587">
      <c r="A2587" s="63" t="n">
        <v>99</v>
      </c>
    </row>
    <row r="2588">
      <c r="A2588" s="63" t="n">
        <v>99</v>
      </c>
    </row>
    <row r="2589">
      <c r="A2589" s="63" t="n">
        <v>99</v>
      </c>
    </row>
    <row r="2590">
      <c r="A2590" s="63" t="n">
        <v>99</v>
      </c>
    </row>
    <row r="2591">
      <c r="A2591" s="63" t="n">
        <v>100</v>
      </c>
    </row>
    <row r="2592">
      <c r="A2592" s="63" t="n">
        <v>100</v>
      </c>
    </row>
    <row r="2593">
      <c r="A2593" s="63" t="n">
        <v>100</v>
      </c>
    </row>
    <row r="2594">
      <c r="A2594" s="63" t="n">
        <v>100</v>
      </c>
    </row>
    <row r="2595">
      <c r="A2595" s="63" t="n">
        <v>100</v>
      </c>
    </row>
    <row r="2596">
      <c r="A2596" s="63" t="n">
        <v>100</v>
      </c>
    </row>
    <row r="2597">
      <c r="A2597" s="63" t="n">
        <v>100</v>
      </c>
    </row>
    <row r="2598">
      <c r="A2598" s="63" t="n">
        <v>100</v>
      </c>
    </row>
    <row r="2599">
      <c r="A2599" s="63" t="n">
        <v>101</v>
      </c>
    </row>
    <row r="2600">
      <c r="A2600" s="63" t="n">
        <v>101</v>
      </c>
    </row>
    <row r="2601">
      <c r="A2601" s="63" t="n">
        <v>101</v>
      </c>
    </row>
    <row r="2602">
      <c r="A2602" s="63" t="n">
        <v>101</v>
      </c>
    </row>
    <row r="2603">
      <c r="A2603" s="63" t="n">
        <v>101</v>
      </c>
    </row>
    <row r="2604">
      <c r="A2604" s="63" t="n">
        <v>101</v>
      </c>
    </row>
    <row r="2605">
      <c r="A2605" s="63" t="n">
        <v>102</v>
      </c>
    </row>
    <row r="2606">
      <c r="A2606" s="63" t="n">
        <v>102</v>
      </c>
    </row>
    <row r="2607">
      <c r="A2607" s="63" t="n">
        <v>102</v>
      </c>
    </row>
    <row r="2608">
      <c r="A2608" s="63" t="n">
        <v>102</v>
      </c>
    </row>
    <row r="2609">
      <c r="A2609" s="63" t="n">
        <v>102</v>
      </c>
    </row>
    <row r="2610">
      <c r="A2610" s="63" t="n">
        <v>102</v>
      </c>
    </row>
    <row r="2611">
      <c r="A2611" s="63" t="n">
        <v>102</v>
      </c>
    </row>
    <row r="2612">
      <c r="A2612" s="63" t="n">
        <v>102</v>
      </c>
    </row>
    <row r="2613">
      <c r="A2613" s="63" t="n">
        <v>102</v>
      </c>
    </row>
    <row r="2614">
      <c r="A2614" s="63" t="n">
        <v>103</v>
      </c>
    </row>
    <row r="2615">
      <c r="A2615" s="63" t="n">
        <v>103</v>
      </c>
    </row>
    <row r="2616">
      <c r="A2616" s="63" t="n">
        <v>103</v>
      </c>
    </row>
    <row r="2617">
      <c r="A2617" s="63" t="n">
        <v>103</v>
      </c>
    </row>
    <row r="2618">
      <c r="A2618" s="63" t="n">
        <v>104</v>
      </c>
    </row>
    <row r="2619">
      <c r="A2619" s="63" t="n">
        <v>104</v>
      </c>
    </row>
    <row r="2620">
      <c r="A2620" s="63" t="n">
        <v>104</v>
      </c>
    </row>
    <row r="2621">
      <c r="A2621" s="63" t="n">
        <v>104</v>
      </c>
    </row>
    <row r="2622">
      <c r="A2622" s="63" t="n">
        <v>104</v>
      </c>
    </row>
    <row r="2623">
      <c r="A2623" s="63" t="n">
        <v>104</v>
      </c>
    </row>
    <row r="2624">
      <c r="A2624" s="63" t="n">
        <v>104</v>
      </c>
    </row>
    <row r="2625">
      <c r="A2625" s="63" t="n">
        <v>104</v>
      </c>
    </row>
    <row r="2626">
      <c r="A2626" s="63" t="n">
        <v>104</v>
      </c>
    </row>
    <row r="2627">
      <c r="A2627" s="63" t="n">
        <v>105</v>
      </c>
    </row>
    <row r="2628">
      <c r="A2628" s="63" t="n">
        <v>105</v>
      </c>
    </row>
    <row r="2629">
      <c r="A2629" s="63" t="n">
        <v>105</v>
      </c>
    </row>
    <row r="2630">
      <c r="A2630" s="63" t="n">
        <v>105</v>
      </c>
    </row>
    <row r="2631">
      <c r="A2631" s="63" t="n">
        <v>105</v>
      </c>
    </row>
    <row r="2632">
      <c r="A2632" s="63" t="n">
        <v>105</v>
      </c>
    </row>
    <row r="2633">
      <c r="A2633" s="63" t="n">
        <v>105</v>
      </c>
    </row>
    <row r="2634">
      <c r="A2634" s="63" t="n">
        <v>105</v>
      </c>
    </row>
    <row r="2635">
      <c r="A2635" s="63" t="n">
        <v>105</v>
      </c>
    </row>
    <row r="2636">
      <c r="A2636" s="63" t="n">
        <v>105</v>
      </c>
    </row>
    <row r="2637">
      <c r="A2637" s="63" t="n">
        <v>105</v>
      </c>
    </row>
    <row r="2638">
      <c r="A2638" s="63" t="n">
        <v>105</v>
      </c>
    </row>
    <row r="2639">
      <c r="A2639" s="63" t="n">
        <v>106</v>
      </c>
    </row>
    <row r="2640">
      <c r="A2640" s="63" t="n">
        <v>106</v>
      </c>
    </row>
    <row r="2641">
      <c r="A2641" s="63" t="n">
        <v>107</v>
      </c>
    </row>
    <row r="2642">
      <c r="A2642" s="63" t="n">
        <v>107</v>
      </c>
    </row>
    <row r="2643">
      <c r="A2643" s="63" t="n">
        <v>107</v>
      </c>
    </row>
    <row r="2644">
      <c r="A2644" s="63" t="n">
        <v>107</v>
      </c>
    </row>
    <row r="2645">
      <c r="A2645" s="63" t="n">
        <v>108</v>
      </c>
    </row>
    <row r="2646">
      <c r="A2646" s="63" t="n">
        <v>108</v>
      </c>
    </row>
    <row r="2647">
      <c r="A2647" s="63" t="n">
        <v>108</v>
      </c>
    </row>
    <row r="2648">
      <c r="A2648" s="63" t="n">
        <v>108</v>
      </c>
    </row>
    <row r="2649">
      <c r="A2649" s="63" t="n">
        <v>108</v>
      </c>
    </row>
    <row r="2650">
      <c r="A2650" s="63" t="n">
        <v>108</v>
      </c>
    </row>
    <row r="2651">
      <c r="A2651" s="63" t="n">
        <v>108</v>
      </c>
    </row>
    <row r="2652">
      <c r="A2652" s="63" t="n">
        <v>108</v>
      </c>
    </row>
    <row r="2653">
      <c r="A2653" s="63" t="n">
        <v>108</v>
      </c>
    </row>
    <row r="2654">
      <c r="A2654" s="63" t="n">
        <v>109</v>
      </c>
    </row>
    <row r="2655">
      <c r="A2655" s="63" t="n">
        <v>109</v>
      </c>
    </row>
    <row r="2656">
      <c r="A2656" s="63" t="n">
        <v>109</v>
      </c>
    </row>
    <row r="2657">
      <c r="A2657" s="63" t="n">
        <v>109</v>
      </c>
    </row>
    <row r="2658">
      <c r="A2658" s="63" t="n">
        <v>109</v>
      </c>
    </row>
    <row r="2659">
      <c r="A2659" s="63" t="n">
        <v>109</v>
      </c>
    </row>
    <row r="2660">
      <c r="A2660" s="63" t="n">
        <v>109</v>
      </c>
    </row>
    <row r="2661">
      <c r="A2661" s="63" t="n">
        <v>109</v>
      </c>
    </row>
    <row r="2662">
      <c r="A2662" s="63" t="n">
        <v>109</v>
      </c>
    </row>
    <row r="2663">
      <c r="A2663" s="63" t="n">
        <v>109</v>
      </c>
    </row>
    <row r="2664">
      <c r="A2664" s="63" t="n">
        <v>109</v>
      </c>
    </row>
    <row r="2665">
      <c r="A2665" s="63" t="n">
        <v>109</v>
      </c>
    </row>
    <row r="2666">
      <c r="A2666" s="63" t="n">
        <v>109</v>
      </c>
    </row>
    <row r="2667">
      <c r="A2667" s="63" t="n">
        <v>109</v>
      </c>
    </row>
    <row r="2668">
      <c r="A2668" s="63" t="n">
        <v>109</v>
      </c>
    </row>
    <row r="2669">
      <c r="A2669" s="63" t="n">
        <v>109</v>
      </c>
    </row>
    <row r="2670">
      <c r="A2670" s="63" t="n">
        <v>110</v>
      </c>
    </row>
    <row r="2671">
      <c r="A2671" s="63" t="n">
        <v>110</v>
      </c>
    </row>
    <row r="2672">
      <c r="A2672" s="63" t="n">
        <v>110</v>
      </c>
    </row>
    <row r="2673">
      <c r="A2673" s="63" t="n">
        <v>110</v>
      </c>
    </row>
    <row r="2674">
      <c r="A2674" s="63" t="n">
        <v>110</v>
      </c>
    </row>
    <row r="2675">
      <c r="A2675" s="63" t="n">
        <v>110</v>
      </c>
    </row>
    <row r="2676">
      <c r="A2676" s="63" t="n">
        <v>110</v>
      </c>
    </row>
    <row r="2677">
      <c r="A2677" s="63" t="n">
        <v>110</v>
      </c>
    </row>
    <row r="2678">
      <c r="A2678" s="63" t="n">
        <v>110</v>
      </c>
    </row>
    <row r="2679">
      <c r="A2679" s="63" t="n">
        <v>110</v>
      </c>
    </row>
    <row r="2680">
      <c r="A2680" s="63" t="n">
        <v>111</v>
      </c>
    </row>
    <row r="2681">
      <c r="A2681" s="63" t="n">
        <v>111</v>
      </c>
    </row>
    <row r="2682">
      <c r="A2682" s="63" t="n">
        <v>111</v>
      </c>
    </row>
    <row r="2683">
      <c r="A2683" s="63" t="n">
        <v>111</v>
      </c>
    </row>
    <row r="2684">
      <c r="A2684" s="63" t="n">
        <v>111</v>
      </c>
    </row>
    <row r="2685">
      <c r="A2685" s="63" t="n">
        <v>111</v>
      </c>
    </row>
    <row r="2686">
      <c r="A2686" s="63" t="n">
        <v>111</v>
      </c>
    </row>
    <row r="2687">
      <c r="A2687" s="63" t="n">
        <v>111</v>
      </c>
    </row>
    <row r="2688">
      <c r="A2688" s="63" t="n">
        <v>111</v>
      </c>
    </row>
    <row r="2689">
      <c r="A2689" s="63" t="n">
        <v>111</v>
      </c>
    </row>
    <row r="2690">
      <c r="A2690" s="63" t="n">
        <v>111</v>
      </c>
    </row>
    <row r="2691">
      <c r="A2691" s="63" t="n">
        <v>112</v>
      </c>
    </row>
    <row r="2692">
      <c r="A2692" s="63" t="n">
        <v>112</v>
      </c>
    </row>
    <row r="2693">
      <c r="A2693" s="63" t="n">
        <v>112</v>
      </c>
    </row>
    <row r="2694">
      <c r="A2694" s="63" t="n">
        <v>112</v>
      </c>
    </row>
    <row r="2695">
      <c r="A2695" s="63" t="n">
        <v>112</v>
      </c>
    </row>
    <row r="2696">
      <c r="A2696" s="63" t="n">
        <v>112</v>
      </c>
    </row>
    <row r="2697">
      <c r="A2697" s="63" t="n">
        <v>112</v>
      </c>
    </row>
    <row r="2698">
      <c r="A2698" s="63" t="n">
        <v>113</v>
      </c>
    </row>
    <row r="2699">
      <c r="A2699" s="63" t="n">
        <v>113</v>
      </c>
    </row>
    <row r="2700">
      <c r="A2700" s="63" t="n">
        <v>113</v>
      </c>
    </row>
    <row r="2701">
      <c r="A2701" s="63" t="n">
        <v>113</v>
      </c>
    </row>
    <row r="2702">
      <c r="A2702" s="63" t="n">
        <v>113</v>
      </c>
    </row>
    <row r="2703">
      <c r="A2703" s="63" t="n">
        <v>113</v>
      </c>
    </row>
    <row r="2704">
      <c r="A2704" s="63" t="n">
        <v>113</v>
      </c>
    </row>
    <row r="2705">
      <c r="A2705" s="63" t="n">
        <v>113</v>
      </c>
    </row>
    <row r="2706">
      <c r="A2706" s="63" t="n">
        <v>113</v>
      </c>
    </row>
    <row r="2707">
      <c r="A2707" s="63" t="n">
        <v>113</v>
      </c>
    </row>
    <row r="2708">
      <c r="A2708" s="63" t="n">
        <v>113</v>
      </c>
    </row>
    <row r="2709">
      <c r="A2709" s="63" t="n">
        <v>114</v>
      </c>
    </row>
    <row r="2710">
      <c r="A2710" s="63" t="n">
        <v>114</v>
      </c>
    </row>
    <row r="2711">
      <c r="A2711" s="63" t="n">
        <v>114</v>
      </c>
    </row>
    <row r="2712">
      <c r="A2712" s="63" t="n">
        <v>114</v>
      </c>
    </row>
    <row r="2713">
      <c r="A2713" s="63" t="n">
        <v>114</v>
      </c>
    </row>
    <row r="2714">
      <c r="A2714" s="63" t="n">
        <v>114</v>
      </c>
    </row>
    <row r="2715">
      <c r="A2715" s="63" t="n">
        <v>114</v>
      </c>
    </row>
    <row r="2716">
      <c r="A2716" s="63" t="n">
        <v>114</v>
      </c>
    </row>
    <row r="2717">
      <c r="A2717" s="63" t="n">
        <v>114</v>
      </c>
    </row>
    <row r="2718">
      <c r="A2718" s="63" t="n">
        <v>114</v>
      </c>
    </row>
    <row r="2719">
      <c r="A2719" s="63" t="n">
        <v>114</v>
      </c>
    </row>
    <row r="2720">
      <c r="A2720" s="63" t="n">
        <v>114</v>
      </c>
    </row>
    <row r="2721">
      <c r="A2721" s="63" t="n">
        <v>114</v>
      </c>
    </row>
    <row r="2722">
      <c r="A2722" s="63" t="n">
        <v>114</v>
      </c>
    </row>
    <row r="2723">
      <c r="A2723" s="63" t="n">
        <v>114</v>
      </c>
    </row>
    <row r="2724">
      <c r="A2724" s="63" t="n">
        <v>114</v>
      </c>
    </row>
    <row r="2725">
      <c r="A2725" s="63" t="n">
        <v>115</v>
      </c>
    </row>
    <row r="2726">
      <c r="A2726" s="63" t="n">
        <v>115</v>
      </c>
    </row>
    <row r="2727">
      <c r="A2727" s="63" t="n">
        <v>115</v>
      </c>
    </row>
    <row r="2728">
      <c r="A2728" s="63" t="n">
        <v>115</v>
      </c>
    </row>
    <row r="2729">
      <c r="A2729" s="63" t="n">
        <v>115</v>
      </c>
    </row>
    <row r="2730">
      <c r="A2730" s="63" t="n">
        <v>115</v>
      </c>
    </row>
    <row r="2731">
      <c r="A2731" s="63" t="n">
        <v>115</v>
      </c>
    </row>
    <row r="2732">
      <c r="A2732" s="63" t="n">
        <v>115</v>
      </c>
    </row>
    <row r="2733">
      <c r="A2733" s="63" t="n">
        <v>115</v>
      </c>
    </row>
    <row r="2734">
      <c r="A2734" s="63" t="n">
        <v>115</v>
      </c>
    </row>
    <row r="2735">
      <c r="A2735" s="63" t="n">
        <v>115</v>
      </c>
    </row>
    <row r="2736">
      <c r="A2736" s="63" t="n">
        <v>115</v>
      </c>
    </row>
    <row r="2737">
      <c r="A2737" s="63" t="n">
        <v>115</v>
      </c>
    </row>
    <row r="2738">
      <c r="A2738" s="63" t="n">
        <v>115</v>
      </c>
    </row>
    <row r="2739">
      <c r="A2739" s="63" t="n">
        <v>116</v>
      </c>
    </row>
    <row r="2740">
      <c r="A2740" s="63" t="n">
        <v>116</v>
      </c>
    </row>
    <row r="2741">
      <c r="A2741" s="63" t="n">
        <v>116</v>
      </c>
    </row>
    <row r="2742">
      <c r="A2742" s="63" t="n">
        <v>116</v>
      </c>
    </row>
    <row r="2743">
      <c r="A2743" s="63" t="n">
        <v>116</v>
      </c>
    </row>
    <row r="2744">
      <c r="A2744" s="63" t="n">
        <v>116</v>
      </c>
    </row>
    <row r="2745">
      <c r="A2745" s="63" t="n">
        <v>116</v>
      </c>
    </row>
    <row r="2746">
      <c r="A2746" s="63" t="n">
        <v>116</v>
      </c>
    </row>
    <row r="2747">
      <c r="A2747" s="63" t="n">
        <v>116</v>
      </c>
    </row>
    <row r="2748">
      <c r="A2748" s="63" t="n">
        <v>116</v>
      </c>
    </row>
    <row r="2749">
      <c r="A2749" s="63" t="n">
        <v>116</v>
      </c>
    </row>
    <row r="2750">
      <c r="A2750" s="63" t="n">
        <v>116</v>
      </c>
    </row>
    <row r="2751">
      <c r="A2751" s="63" t="n">
        <v>116</v>
      </c>
    </row>
    <row r="2752">
      <c r="A2752" s="63" t="n">
        <v>116</v>
      </c>
    </row>
    <row r="2753">
      <c r="A2753" s="63" t="n">
        <v>116</v>
      </c>
    </row>
    <row r="2754">
      <c r="A2754" s="63" t="n">
        <v>116</v>
      </c>
    </row>
    <row r="2755">
      <c r="A2755" s="63" t="n">
        <v>116</v>
      </c>
    </row>
    <row r="2756">
      <c r="A2756" s="63" t="n">
        <v>116</v>
      </c>
    </row>
    <row r="2757">
      <c r="A2757" s="63" t="n">
        <v>116</v>
      </c>
    </row>
    <row r="2758">
      <c r="A2758" s="63" t="n">
        <v>116</v>
      </c>
    </row>
    <row r="2759">
      <c r="A2759" s="63" t="n">
        <v>116</v>
      </c>
    </row>
    <row r="2760">
      <c r="A2760" s="63" t="n">
        <v>117</v>
      </c>
    </row>
    <row r="2761">
      <c r="A2761" s="63" t="n">
        <v>117</v>
      </c>
    </row>
    <row r="2762">
      <c r="A2762" s="63" t="n">
        <v>117</v>
      </c>
    </row>
    <row r="2763">
      <c r="A2763" s="63" t="n">
        <v>117</v>
      </c>
    </row>
    <row r="2764">
      <c r="A2764" s="63" t="n">
        <v>117</v>
      </c>
    </row>
    <row r="2765">
      <c r="A2765" s="63" t="n">
        <v>117</v>
      </c>
    </row>
    <row r="2766">
      <c r="A2766" s="63" t="n">
        <v>117</v>
      </c>
    </row>
    <row r="2767">
      <c r="A2767" s="63" t="n">
        <v>117</v>
      </c>
    </row>
    <row r="2768">
      <c r="A2768" s="63" t="n">
        <v>117</v>
      </c>
    </row>
    <row r="2769">
      <c r="A2769" s="63" t="n">
        <v>117</v>
      </c>
    </row>
    <row r="2770">
      <c r="A2770" s="63" t="n">
        <v>117</v>
      </c>
    </row>
    <row r="2771">
      <c r="A2771" s="63" t="n">
        <v>118</v>
      </c>
    </row>
    <row r="2772">
      <c r="A2772" s="63" t="n">
        <v>118</v>
      </c>
    </row>
    <row r="2773">
      <c r="A2773" s="63" t="n">
        <v>118</v>
      </c>
    </row>
    <row r="2774">
      <c r="A2774" s="63" t="n">
        <v>118</v>
      </c>
    </row>
    <row r="2775">
      <c r="A2775" s="63" t="n">
        <v>118</v>
      </c>
    </row>
    <row r="2776">
      <c r="A2776" s="63" t="n">
        <v>118</v>
      </c>
    </row>
    <row r="2777">
      <c r="A2777" s="63" t="n">
        <v>118</v>
      </c>
    </row>
    <row r="2778">
      <c r="A2778" s="63" t="n">
        <v>118</v>
      </c>
    </row>
    <row r="2779">
      <c r="A2779" s="63" t="n">
        <v>118</v>
      </c>
    </row>
    <row r="2780">
      <c r="A2780" s="63" t="n">
        <v>118</v>
      </c>
    </row>
    <row r="2781">
      <c r="A2781" s="63" t="n">
        <v>118</v>
      </c>
    </row>
    <row r="2782">
      <c r="A2782" s="63" t="n">
        <v>118</v>
      </c>
    </row>
    <row r="2783">
      <c r="A2783" s="63" t="n">
        <v>119</v>
      </c>
    </row>
    <row r="2784">
      <c r="A2784" s="63" t="n">
        <v>119</v>
      </c>
    </row>
    <row r="2785">
      <c r="A2785" s="63" t="n">
        <v>119</v>
      </c>
    </row>
    <row r="2786">
      <c r="A2786" s="63" t="n">
        <v>119</v>
      </c>
    </row>
    <row r="2787">
      <c r="A2787" s="63" t="n">
        <v>119</v>
      </c>
    </row>
    <row r="2788">
      <c r="A2788" s="63" t="n">
        <v>119</v>
      </c>
    </row>
    <row r="2789">
      <c r="A2789" s="63" t="n">
        <v>119</v>
      </c>
    </row>
    <row r="2790">
      <c r="A2790" s="63" t="n">
        <v>120</v>
      </c>
    </row>
    <row r="2791">
      <c r="A2791" s="63" t="n">
        <v>120</v>
      </c>
    </row>
    <row r="2792">
      <c r="A2792" s="63" t="n">
        <v>120</v>
      </c>
    </row>
    <row r="2793">
      <c r="A2793" s="63" t="n">
        <v>120</v>
      </c>
    </row>
    <row r="2794">
      <c r="A2794" s="63" t="n">
        <v>120</v>
      </c>
    </row>
    <row r="2795">
      <c r="A2795" s="63" t="n">
        <v>120</v>
      </c>
    </row>
    <row r="2796">
      <c r="A2796" s="63" t="n">
        <v>120</v>
      </c>
    </row>
    <row r="2797">
      <c r="A2797" s="63" t="n">
        <v>120</v>
      </c>
    </row>
    <row r="2798">
      <c r="A2798" s="63" t="n">
        <v>120</v>
      </c>
    </row>
    <row r="2799">
      <c r="A2799" s="63" t="n">
        <v>120</v>
      </c>
    </row>
    <row r="2800">
      <c r="A2800" s="63" t="n">
        <v>121</v>
      </c>
    </row>
    <row r="2801">
      <c r="A2801" s="63" t="n">
        <v>121</v>
      </c>
    </row>
    <row r="2802">
      <c r="A2802" s="63" t="n">
        <v>121</v>
      </c>
    </row>
    <row r="2803">
      <c r="A2803" s="63" t="n">
        <v>121</v>
      </c>
    </row>
    <row r="2804">
      <c r="A2804" s="63" t="n">
        <v>121</v>
      </c>
    </row>
    <row r="2805">
      <c r="A2805" s="63" t="n">
        <v>121</v>
      </c>
    </row>
    <row r="2806">
      <c r="A2806" s="63" t="n">
        <v>121</v>
      </c>
    </row>
    <row r="2807">
      <c r="A2807" s="63" t="n">
        <v>121</v>
      </c>
    </row>
    <row r="2808">
      <c r="A2808" s="63" t="n">
        <v>121</v>
      </c>
    </row>
    <row r="2809">
      <c r="A2809" s="63" t="n">
        <v>121</v>
      </c>
    </row>
    <row r="2810">
      <c r="A2810" s="63" t="n">
        <v>121</v>
      </c>
    </row>
    <row r="2811">
      <c r="A2811" s="63" t="n">
        <v>121</v>
      </c>
    </row>
    <row r="2812">
      <c r="A2812" s="63" t="n">
        <v>122</v>
      </c>
    </row>
    <row r="2813">
      <c r="A2813" s="63" t="n">
        <v>122</v>
      </c>
    </row>
    <row r="2814">
      <c r="A2814" s="63" t="n">
        <v>122</v>
      </c>
    </row>
    <row r="2815">
      <c r="A2815" s="63" t="n">
        <v>122</v>
      </c>
    </row>
    <row r="2816">
      <c r="A2816" s="63" t="n">
        <v>122</v>
      </c>
    </row>
    <row r="2817">
      <c r="A2817" s="63" t="n">
        <v>122</v>
      </c>
    </row>
    <row r="2818">
      <c r="A2818" s="63" t="n">
        <v>122</v>
      </c>
    </row>
    <row r="2819">
      <c r="A2819" s="63" t="n">
        <v>122</v>
      </c>
    </row>
    <row r="2820">
      <c r="A2820" s="63" t="n">
        <v>122</v>
      </c>
    </row>
    <row r="2821">
      <c r="A2821" s="63" t="n">
        <v>122</v>
      </c>
    </row>
    <row r="2822">
      <c r="A2822" s="63" t="n">
        <v>122</v>
      </c>
    </row>
    <row r="2823">
      <c r="A2823" s="63" t="n">
        <v>122</v>
      </c>
    </row>
    <row r="2824">
      <c r="A2824" s="63" t="n">
        <v>122</v>
      </c>
    </row>
    <row r="2825">
      <c r="A2825" s="63" t="n">
        <v>122</v>
      </c>
    </row>
    <row r="2826">
      <c r="A2826" s="63" t="n">
        <v>122</v>
      </c>
    </row>
    <row r="2827">
      <c r="A2827" s="63" t="n">
        <v>123</v>
      </c>
    </row>
    <row r="2828">
      <c r="A2828" s="63" t="n">
        <v>123</v>
      </c>
    </row>
    <row r="2829">
      <c r="A2829" s="63" t="n">
        <v>123</v>
      </c>
    </row>
    <row r="2830">
      <c r="A2830" s="63" t="n">
        <v>123</v>
      </c>
    </row>
    <row r="2831">
      <c r="A2831" s="63" t="n">
        <v>123</v>
      </c>
    </row>
    <row r="2832">
      <c r="A2832" s="63" t="n">
        <v>123</v>
      </c>
    </row>
    <row r="2833">
      <c r="A2833" s="63" t="n">
        <v>123</v>
      </c>
    </row>
    <row r="2834">
      <c r="A2834" s="63" t="n">
        <v>123</v>
      </c>
    </row>
    <row r="2835">
      <c r="A2835" s="63" t="n">
        <v>123</v>
      </c>
    </row>
    <row r="2836">
      <c r="A2836" s="63" t="n">
        <v>123</v>
      </c>
    </row>
    <row r="2837">
      <c r="A2837" s="63" t="n">
        <v>123</v>
      </c>
    </row>
    <row r="2838">
      <c r="A2838" s="63" t="n">
        <v>124</v>
      </c>
    </row>
    <row r="2839">
      <c r="A2839" s="63" t="n">
        <v>124</v>
      </c>
    </row>
    <row r="2840">
      <c r="A2840" s="63" t="n">
        <v>124</v>
      </c>
    </row>
    <row r="2841">
      <c r="A2841" s="63" t="n">
        <v>124</v>
      </c>
    </row>
    <row r="2842">
      <c r="A2842" s="63" t="n">
        <v>124</v>
      </c>
    </row>
    <row r="2843">
      <c r="A2843" s="63" t="n">
        <v>124</v>
      </c>
    </row>
    <row r="2844">
      <c r="A2844" s="63" t="n">
        <v>124</v>
      </c>
    </row>
    <row r="2845">
      <c r="A2845" s="63" t="n">
        <v>124</v>
      </c>
    </row>
    <row r="2846">
      <c r="A2846" s="63" t="n">
        <v>124</v>
      </c>
    </row>
    <row r="2847">
      <c r="A2847" s="63" t="n">
        <v>124</v>
      </c>
    </row>
    <row r="2848">
      <c r="A2848" s="63" t="n">
        <v>124</v>
      </c>
    </row>
    <row r="2849">
      <c r="A2849" s="63" t="n">
        <v>124</v>
      </c>
    </row>
    <row r="2850">
      <c r="A2850" s="63" t="n">
        <v>124</v>
      </c>
    </row>
    <row r="2851">
      <c r="A2851" s="63" t="n">
        <v>124</v>
      </c>
    </row>
    <row r="2852">
      <c r="A2852" s="63" t="n">
        <v>124</v>
      </c>
    </row>
    <row r="2853">
      <c r="A2853" s="63" t="n">
        <v>124</v>
      </c>
    </row>
    <row r="2854">
      <c r="A2854" s="63" t="n">
        <v>124</v>
      </c>
    </row>
    <row r="2855">
      <c r="A2855" s="63" t="n">
        <v>125</v>
      </c>
    </row>
    <row r="2856">
      <c r="A2856" s="63" t="n">
        <v>125</v>
      </c>
    </row>
    <row r="2857">
      <c r="A2857" s="63" t="n">
        <v>125</v>
      </c>
    </row>
    <row r="2858">
      <c r="A2858" s="63" t="n">
        <v>125</v>
      </c>
    </row>
    <row r="2859">
      <c r="A2859" s="63" t="n">
        <v>125</v>
      </c>
    </row>
    <row r="2860">
      <c r="A2860" s="63" t="n">
        <v>125</v>
      </c>
    </row>
    <row r="2861">
      <c r="A2861" s="63" t="n">
        <v>125</v>
      </c>
    </row>
    <row r="2862">
      <c r="A2862" s="63" t="n">
        <v>125</v>
      </c>
    </row>
    <row r="2863">
      <c r="A2863" s="63" t="n">
        <v>125</v>
      </c>
    </row>
    <row r="2864">
      <c r="A2864" s="63" t="n">
        <v>125</v>
      </c>
    </row>
    <row r="2865">
      <c r="A2865" s="63" t="n">
        <v>125</v>
      </c>
    </row>
    <row r="2866">
      <c r="A2866" s="63" t="n">
        <v>125</v>
      </c>
    </row>
    <row r="2867">
      <c r="A2867" s="63" t="n">
        <v>125</v>
      </c>
    </row>
    <row r="2868">
      <c r="A2868" s="63" t="n">
        <v>125</v>
      </c>
    </row>
    <row r="2869">
      <c r="A2869" s="63" t="n">
        <v>125</v>
      </c>
    </row>
    <row r="2870">
      <c r="A2870" s="63" t="n">
        <v>126</v>
      </c>
    </row>
    <row r="2871">
      <c r="A2871" s="63" t="n">
        <v>126</v>
      </c>
    </row>
    <row r="2872">
      <c r="A2872" s="63" t="n">
        <v>126</v>
      </c>
    </row>
    <row r="2873">
      <c r="A2873" s="63" t="n">
        <v>126</v>
      </c>
    </row>
    <row r="2874">
      <c r="A2874" s="63" t="n">
        <v>126</v>
      </c>
    </row>
    <row r="2875">
      <c r="A2875" s="63" t="n">
        <v>126</v>
      </c>
    </row>
    <row r="2876">
      <c r="A2876" s="63" t="n">
        <v>126</v>
      </c>
    </row>
    <row r="2877">
      <c r="A2877" s="63" t="n">
        <v>126</v>
      </c>
    </row>
    <row r="2878">
      <c r="A2878" s="63" t="n">
        <v>126</v>
      </c>
    </row>
    <row r="2879">
      <c r="A2879" s="63" t="n">
        <v>126</v>
      </c>
    </row>
    <row r="2880">
      <c r="A2880" s="63" t="n">
        <v>126</v>
      </c>
    </row>
    <row r="2881">
      <c r="A2881" s="63" t="n">
        <v>126</v>
      </c>
    </row>
    <row r="2882">
      <c r="A2882" s="63" t="n">
        <v>127</v>
      </c>
    </row>
    <row r="2883">
      <c r="A2883" s="63" t="n">
        <v>127</v>
      </c>
    </row>
    <row r="2884">
      <c r="A2884" s="63" t="n">
        <v>127</v>
      </c>
    </row>
    <row r="2885">
      <c r="A2885" s="63" t="n">
        <v>127</v>
      </c>
    </row>
    <row r="2886">
      <c r="A2886" s="63" t="n">
        <v>127</v>
      </c>
    </row>
    <row r="2887">
      <c r="A2887" s="63" t="n">
        <v>127</v>
      </c>
    </row>
    <row r="2888">
      <c r="A2888" s="63" t="n">
        <v>127</v>
      </c>
    </row>
    <row r="2889">
      <c r="A2889" s="63" t="n">
        <v>127</v>
      </c>
    </row>
    <row r="2890">
      <c r="A2890" s="63" t="n">
        <v>127</v>
      </c>
    </row>
    <row r="2891">
      <c r="A2891" s="63" t="n">
        <v>127</v>
      </c>
    </row>
    <row r="2892">
      <c r="A2892" s="63" t="n">
        <v>127</v>
      </c>
    </row>
    <row r="2893">
      <c r="A2893" s="63" t="n">
        <v>127</v>
      </c>
    </row>
    <row r="2894">
      <c r="A2894" s="63" t="n">
        <v>127</v>
      </c>
    </row>
    <row r="2895">
      <c r="A2895" s="63" t="n">
        <v>127</v>
      </c>
    </row>
    <row r="2896">
      <c r="A2896" s="63" t="n">
        <v>127</v>
      </c>
    </row>
    <row r="2897">
      <c r="A2897" s="63" t="n">
        <v>127</v>
      </c>
    </row>
    <row r="2898">
      <c r="A2898" s="63" t="n">
        <v>127</v>
      </c>
    </row>
    <row r="2899">
      <c r="A2899" s="63" t="n">
        <v>127</v>
      </c>
    </row>
    <row r="2900">
      <c r="A2900" s="63" t="n">
        <v>128</v>
      </c>
    </row>
    <row r="2901">
      <c r="A2901" s="63" t="n">
        <v>128</v>
      </c>
    </row>
    <row r="2902">
      <c r="A2902" s="63" t="n">
        <v>128</v>
      </c>
    </row>
    <row r="2903">
      <c r="A2903" s="63" t="n">
        <v>128</v>
      </c>
    </row>
    <row r="2904">
      <c r="A2904" s="63" t="n">
        <v>128</v>
      </c>
    </row>
    <row r="2905">
      <c r="A2905" s="63" t="n">
        <v>128</v>
      </c>
    </row>
    <row r="2906">
      <c r="A2906" s="63" t="n">
        <v>128</v>
      </c>
    </row>
    <row r="2907">
      <c r="A2907" s="63" t="n">
        <v>128</v>
      </c>
    </row>
    <row r="2908">
      <c r="A2908" s="63" t="n">
        <v>128</v>
      </c>
    </row>
    <row r="2909">
      <c r="A2909" s="63" t="n">
        <v>128</v>
      </c>
    </row>
    <row r="2910">
      <c r="A2910" s="63" t="n">
        <v>128</v>
      </c>
    </row>
    <row r="2911">
      <c r="A2911" s="63" t="n">
        <v>128</v>
      </c>
    </row>
    <row r="2912">
      <c r="A2912" s="63" t="n">
        <v>128</v>
      </c>
    </row>
    <row r="2913">
      <c r="A2913" s="63" t="n">
        <v>128</v>
      </c>
    </row>
    <row r="2914">
      <c r="A2914" s="63" t="n">
        <v>128</v>
      </c>
    </row>
    <row r="2915">
      <c r="A2915" s="63" t="n">
        <v>128</v>
      </c>
    </row>
    <row r="2916">
      <c r="A2916" s="63" t="n">
        <v>128</v>
      </c>
    </row>
    <row r="2917">
      <c r="A2917" s="63" t="n">
        <v>128</v>
      </c>
    </row>
    <row r="2918">
      <c r="A2918" s="63" t="n">
        <v>128</v>
      </c>
    </row>
    <row r="2919">
      <c r="A2919" s="63" t="n">
        <v>128</v>
      </c>
    </row>
    <row r="2920">
      <c r="A2920" s="63" t="n">
        <v>128</v>
      </c>
    </row>
    <row r="2921">
      <c r="A2921" s="63" t="n">
        <v>128</v>
      </c>
    </row>
    <row r="2922">
      <c r="A2922" s="63" t="n">
        <v>128</v>
      </c>
    </row>
    <row r="2923">
      <c r="A2923" s="63" t="n">
        <v>129</v>
      </c>
    </row>
    <row r="2924">
      <c r="A2924" s="63" t="n">
        <v>129</v>
      </c>
    </row>
    <row r="2925">
      <c r="A2925" s="63" t="n">
        <v>129</v>
      </c>
    </row>
    <row r="2926">
      <c r="A2926" s="63" t="n">
        <v>129</v>
      </c>
    </row>
    <row r="2927">
      <c r="A2927" s="63" t="n">
        <v>129</v>
      </c>
    </row>
    <row r="2928">
      <c r="A2928" s="63" t="n">
        <v>129</v>
      </c>
    </row>
    <row r="2929">
      <c r="A2929" s="63" t="n">
        <v>129</v>
      </c>
    </row>
    <row r="2930">
      <c r="A2930" s="63" t="n">
        <v>130</v>
      </c>
    </row>
    <row r="2931">
      <c r="A2931" s="63" t="n">
        <v>130</v>
      </c>
    </row>
    <row r="2932">
      <c r="A2932" s="63" t="n">
        <v>130</v>
      </c>
    </row>
    <row r="2933">
      <c r="A2933" s="63" t="n">
        <v>130</v>
      </c>
    </row>
    <row r="2934">
      <c r="A2934" s="63" t="n">
        <v>130</v>
      </c>
    </row>
    <row r="2935">
      <c r="A2935" s="63" t="n">
        <v>130</v>
      </c>
    </row>
    <row r="2936">
      <c r="A2936" s="63" t="n">
        <v>130</v>
      </c>
    </row>
    <row r="2937">
      <c r="A2937" s="63" t="n">
        <v>130</v>
      </c>
    </row>
    <row r="2938">
      <c r="A2938" s="63" t="n">
        <v>130</v>
      </c>
    </row>
    <row r="2939">
      <c r="A2939" s="63" t="n">
        <v>130</v>
      </c>
    </row>
    <row r="2940">
      <c r="A2940" s="63" t="n">
        <v>130</v>
      </c>
    </row>
    <row r="2941">
      <c r="A2941" s="63" t="n">
        <v>130</v>
      </c>
    </row>
    <row r="2942">
      <c r="A2942" s="63" t="n">
        <v>130</v>
      </c>
    </row>
    <row r="2943">
      <c r="A2943" s="63" t="n">
        <v>130</v>
      </c>
    </row>
    <row r="2944">
      <c r="A2944" s="63" t="n">
        <v>130</v>
      </c>
    </row>
    <row r="2945">
      <c r="A2945" s="63" t="n">
        <v>130</v>
      </c>
    </row>
    <row r="2946">
      <c r="A2946" s="63" t="n">
        <v>130</v>
      </c>
    </row>
    <row r="2947">
      <c r="A2947" s="63" t="n">
        <v>130</v>
      </c>
    </row>
    <row r="2948">
      <c r="A2948" s="63" t="n">
        <v>130</v>
      </c>
    </row>
    <row r="2949">
      <c r="A2949" s="63" t="n">
        <v>130</v>
      </c>
    </row>
    <row r="2950">
      <c r="A2950" s="63" t="n">
        <v>131</v>
      </c>
    </row>
    <row r="2951">
      <c r="A2951" s="63" t="n">
        <v>131</v>
      </c>
    </row>
    <row r="2952">
      <c r="A2952" s="63" t="n">
        <v>131</v>
      </c>
    </row>
    <row r="2953">
      <c r="A2953" s="63" t="n">
        <v>131</v>
      </c>
    </row>
    <row r="2954">
      <c r="A2954" s="63" t="n">
        <v>131</v>
      </c>
    </row>
    <row r="2955">
      <c r="A2955" s="63" t="n">
        <v>131</v>
      </c>
    </row>
    <row r="2956">
      <c r="A2956" s="63" t="n">
        <v>131</v>
      </c>
    </row>
    <row r="2957">
      <c r="A2957" s="63" t="n">
        <v>131</v>
      </c>
    </row>
    <row r="2958">
      <c r="A2958" s="63" t="n">
        <v>131</v>
      </c>
    </row>
    <row r="2959">
      <c r="A2959" s="63" t="n">
        <v>131</v>
      </c>
    </row>
    <row r="2960">
      <c r="A2960" s="63" t="n">
        <v>131</v>
      </c>
    </row>
    <row r="2961">
      <c r="A2961" s="63" t="n">
        <v>131</v>
      </c>
    </row>
    <row r="2962">
      <c r="A2962" s="63" t="n">
        <v>131</v>
      </c>
    </row>
    <row r="2963">
      <c r="A2963" s="63" t="n">
        <v>131</v>
      </c>
    </row>
    <row r="2964">
      <c r="A2964" s="63" t="n">
        <v>131</v>
      </c>
    </row>
    <row r="2965">
      <c r="A2965" s="63" t="n">
        <v>131</v>
      </c>
    </row>
    <row r="2966">
      <c r="A2966" s="63" t="n">
        <v>131</v>
      </c>
    </row>
    <row r="2967">
      <c r="A2967" s="63" t="n">
        <v>131</v>
      </c>
    </row>
    <row r="2968">
      <c r="A2968" s="63" t="n">
        <v>132</v>
      </c>
    </row>
    <row r="2969">
      <c r="A2969" s="63" t="n">
        <v>132</v>
      </c>
    </row>
    <row r="2970">
      <c r="A2970" s="63" t="n">
        <v>132</v>
      </c>
    </row>
    <row r="2971">
      <c r="A2971" s="63" t="n">
        <v>132</v>
      </c>
    </row>
    <row r="2972">
      <c r="A2972" s="63" t="n">
        <v>132</v>
      </c>
    </row>
    <row r="2973">
      <c r="A2973" s="63" t="n">
        <v>132</v>
      </c>
    </row>
    <row r="2974">
      <c r="A2974" s="63" t="n">
        <v>132</v>
      </c>
    </row>
    <row r="2975">
      <c r="A2975" s="63" t="n">
        <v>132</v>
      </c>
    </row>
    <row r="2976">
      <c r="A2976" s="63" t="n">
        <v>132</v>
      </c>
    </row>
    <row r="2977">
      <c r="A2977" s="63" t="n">
        <v>132</v>
      </c>
    </row>
    <row r="2978">
      <c r="A2978" s="63" t="n">
        <v>132</v>
      </c>
    </row>
    <row r="2979">
      <c r="A2979" s="63" t="n">
        <v>132</v>
      </c>
    </row>
    <row r="2980">
      <c r="A2980" s="63" t="n">
        <v>132</v>
      </c>
    </row>
    <row r="2981">
      <c r="A2981" s="63" t="n">
        <v>132</v>
      </c>
    </row>
    <row r="2982">
      <c r="A2982" s="63" t="n">
        <v>132</v>
      </c>
    </row>
    <row r="2983">
      <c r="A2983" s="63" t="n">
        <v>132</v>
      </c>
    </row>
    <row r="2984">
      <c r="A2984" s="63" t="n">
        <v>132</v>
      </c>
    </row>
    <row r="2985">
      <c r="A2985" s="63" t="n">
        <v>132</v>
      </c>
    </row>
    <row r="2986">
      <c r="A2986" s="63" t="n">
        <v>133</v>
      </c>
    </row>
    <row r="2987">
      <c r="A2987" s="63" t="n">
        <v>133</v>
      </c>
    </row>
    <row r="2988">
      <c r="A2988" s="63" t="n">
        <v>133</v>
      </c>
    </row>
    <row r="2989">
      <c r="A2989" s="63" t="n">
        <v>133</v>
      </c>
    </row>
    <row r="2990">
      <c r="A2990" s="63" t="n">
        <v>133</v>
      </c>
    </row>
    <row r="2991">
      <c r="A2991" s="63" t="n">
        <v>133</v>
      </c>
    </row>
    <row r="2992">
      <c r="A2992" s="63" t="n">
        <v>133</v>
      </c>
    </row>
    <row r="2993">
      <c r="A2993" s="63" t="n">
        <v>133</v>
      </c>
    </row>
    <row r="2994">
      <c r="A2994" s="63" t="n">
        <v>133</v>
      </c>
    </row>
    <row r="2995">
      <c r="A2995" s="63" t="n">
        <v>133</v>
      </c>
    </row>
    <row r="2996">
      <c r="A2996" s="63" t="n">
        <v>133</v>
      </c>
    </row>
    <row r="2997">
      <c r="A2997" s="63" t="n">
        <v>133</v>
      </c>
    </row>
    <row r="2998">
      <c r="A2998" s="63" t="n">
        <v>133</v>
      </c>
    </row>
    <row r="2999">
      <c r="A2999" s="63" t="n">
        <v>133</v>
      </c>
    </row>
    <row r="3000">
      <c r="A3000" s="63" t="n">
        <v>133</v>
      </c>
    </row>
    <row r="3001">
      <c r="A3001" s="63" t="n">
        <v>133</v>
      </c>
    </row>
    <row r="3002">
      <c r="A3002" s="63" t="n">
        <v>133</v>
      </c>
    </row>
    <row r="3003">
      <c r="A3003" s="63" t="n">
        <v>134</v>
      </c>
    </row>
    <row r="3004">
      <c r="A3004" s="63" t="n">
        <v>134</v>
      </c>
    </row>
    <row r="3005">
      <c r="A3005" s="63" t="n">
        <v>134</v>
      </c>
    </row>
    <row r="3006">
      <c r="A3006" s="63" t="n">
        <v>134</v>
      </c>
    </row>
    <row r="3007">
      <c r="A3007" s="63" t="n">
        <v>134</v>
      </c>
    </row>
    <row r="3008">
      <c r="A3008" s="63" t="n">
        <v>134</v>
      </c>
    </row>
    <row r="3009">
      <c r="A3009" s="63" t="n">
        <v>134</v>
      </c>
    </row>
    <row r="3010">
      <c r="A3010" s="63" t="n">
        <v>134</v>
      </c>
    </row>
    <row r="3011">
      <c r="A3011" s="63" t="n">
        <v>134</v>
      </c>
    </row>
    <row r="3012">
      <c r="A3012" s="63" t="n">
        <v>134</v>
      </c>
    </row>
    <row r="3013">
      <c r="A3013" s="63" t="n">
        <v>134</v>
      </c>
    </row>
    <row r="3014">
      <c r="A3014" s="63" t="n">
        <v>134</v>
      </c>
    </row>
    <row r="3015">
      <c r="A3015" s="63" t="n">
        <v>134</v>
      </c>
    </row>
    <row r="3016">
      <c r="A3016" s="63" t="n">
        <v>134</v>
      </c>
    </row>
    <row r="3017">
      <c r="A3017" s="63" t="n">
        <v>134</v>
      </c>
    </row>
    <row r="3018">
      <c r="A3018" s="63" t="n">
        <v>134</v>
      </c>
    </row>
    <row r="3019">
      <c r="A3019" s="63" t="n">
        <v>134</v>
      </c>
    </row>
    <row r="3020">
      <c r="A3020" s="63" t="n">
        <v>134</v>
      </c>
    </row>
    <row r="3021">
      <c r="A3021" s="63" t="n">
        <v>134</v>
      </c>
    </row>
    <row r="3022">
      <c r="A3022" s="63" t="n">
        <v>134</v>
      </c>
    </row>
    <row r="3023">
      <c r="A3023" s="63" t="n">
        <v>135</v>
      </c>
    </row>
    <row r="3024">
      <c r="A3024" s="63" t="n">
        <v>135</v>
      </c>
    </row>
    <row r="3025">
      <c r="A3025" s="63" t="n">
        <v>135</v>
      </c>
    </row>
    <row r="3026">
      <c r="A3026" s="63" t="n">
        <v>135</v>
      </c>
    </row>
    <row r="3027">
      <c r="A3027" s="63" t="n">
        <v>135</v>
      </c>
    </row>
    <row r="3028">
      <c r="A3028" s="63" t="n">
        <v>135</v>
      </c>
    </row>
    <row r="3029">
      <c r="A3029" s="63" t="n">
        <v>135</v>
      </c>
    </row>
    <row r="3030">
      <c r="A3030" s="63" t="n">
        <v>135</v>
      </c>
    </row>
    <row r="3031">
      <c r="A3031" s="63" t="n">
        <v>135</v>
      </c>
    </row>
    <row r="3032">
      <c r="A3032" s="63" t="n">
        <v>135</v>
      </c>
    </row>
    <row r="3033">
      <c r="A3033" s="63" t="n">
        <v>135</v>
      </c>
    </row>
    <row r="3034">
      <c r="A3034" s="63" t="n">
        <v>135</v>
      </c>
    </row>
    <row r="3035">
      <c r="A3035" s="63" t="n">
        <v>135</v>
      </c>
    </row>
    <row r="3036">
      <c r="A3036" s="63" t="n">
        <v>135</v>
      </c>
    </row>
    <row r="3037">
      <c r="A3037" s="63" t="n">
        <v>136</v>
      </c>
    </row>
    <row r="3038">
      <c r="A3038" s="63" t="n">
        <v>136</v>
      </c>
    </row>
    <row r="3039">
      <c r="A3039" s="63" t="n">
        <v>136</v>
      </c>
    </row>
    <row r="3040">
      <c r="A3040" s="63" t="n">
        <v>136</v>
      </c>
    </row>
    <row r="3041">
      <c r="A3041" s="63" t="n">
        <v>136</v>
      </c>
    </row>
    <row r="3042">
      <c r="A3042" s="63" t="n">
        <v>136</v>
      </c>
    </row>
    <row r="3043">
      <c r="A3043" s="63" t="n">
        <v>136</v>
      </c>
    </row>
    <row r="3044">
      <c r="A3044" s="63" t="n">
        <v>136</v>
      </c>
    </row>
    <row r="3045">
      <c r="A3045" s="63" t="n">
        <v>136</v>
      </c>
    </row>
    <row r="3046">
      <c r="A3046" s="63" t="n">
        <v>136</v>
      </c>
    </row>
    <row r="3047">
      <c r="A3047" s="63" t="n">
        <v>136</v>
      </c>
    </row>
    <row r="3048">
      <c r="A3048" s="63" t="n">
        <v>136</v>
      </c>
    </row>
    <row r="3049">
      <c r="A3049" s="63" t="n">
        <v>136</v>
      </c>
    </row>
    <row r="3050">
      <c r="A3050" s="63" t="n">
        <v>136</v>
      </c>
    </row>
    <row r="3051">
      <c r="A3051" s="63" t="n">
        <v>136</v>
      </c>
    </row>
    <row r="3052">
      <c r="A3052" s="63" t="n">
        <v>136</v>
      </c>
    </row>
    <row r="3053">
      <c r="A3053" s="63" t="n">
        <v>136</v>
      </c>
    </row>
    <row r="3054">
      <c r="A3054" s="63" t="n">
        <v>137</v>
      </c>
    </row>
    <row r="3055">
      <c r="A3055" s="63" t="n">
        <v>137</v>
      </c>
    </row>
    <row r="3056">
      <c r="A3056" s="63" t="n">
        <v>137</v>
      </c>
    </row>
    <row r="3057">
      <c r="A3057" s="63" t="n">
        <v>137</v>
      </c>
    </row>
    <row r="3058">
      <c r="A3058" s="63" t="n">
        <v>137</v>
      </c>
    </row>
    <row r="3059">
      <c r="A3059" s="63" t="n">
        <v>137</v>
      </c>
    </row>
    <row r="3060">
      <c r="A3060" s="63" t="n">
        <v>137</v>
      </c>
    </row>
    <row r="3061">
      <c r="A3061" s="63" t="n">
        <v>137</v>
      </c>
    </row>
    <row r="3062">
      <c r="A3062" s="63" t="n">
        <v>137</v>
      </c>
    </row>
    <row r="3063">
      <c r="A3063" s="63" t="n">
        <v>137</v>
      </c>
    </row>
    <row r="3064">
      <c r="A3064" s="63" t="n">
        <v>137</v>
      </c>
    </row>
    <row r="3065">
      <c r="A3065" s="63" t="n">
        <v>138</v>
      </c>
    </row>
    <row r="3066">
      <c r="A3066" s="63" t="n">
        <v>138</v>
      </c>
    </row>
    <row r="3067">
      <c r="A3067" s="63" t="n">
        <v>138</v>
      </c>
    </row>
    <row r="3068">
      <c r="A3068" s="63" t="n">
        <v>138</v>
      </c>
    </row>
    <row r="3069">
      <c r="A3069" s="63" t="n">
        <v>138</v>
      </c>
    </row>
    <row r="3070">
      <c r="A3070" s="63" t="n">
        <v>138</v>
      </c>
    </row>
    <row r="3071">
      <c r="A3071" s="63" t="n">
        <v>138</v>
      </c>
    </row>
    <row r="3072">
      <c r="A3072" s="63" t="n">
        <v>138</v>
      </c>
    </row>
    <row r="3073">
      <c r="A3073" s="63" t="n">
        <v>138</v>
      </c>
    </row>
    <row r="3074">
      <c r="A3074" s="63" t="n">
        <v>138</v>
      </c>
    </row>
    <row r="3075">
      <c r="A3075" s="63" t="n">
        <v>138</v>
      </c>
    </row>
    <row r="3076">
      <c r="A3076" s="63" t="n">
        <v>138</v>
      </c>
    </row>
    <row r="3077">
      <c r="A3077" s="63" t="n">
        <v>138</v>
      </c>
    </row>
    <row r="3078">
      <c r="A3078" s="63" t="n">
        <v>138</v>
      </c>
    </row>
    <row r="3079">
      <c r="A3079" s="63" t="n">
        <v>138</v>
      </c>
    </row>
    <row r="3080">
      <c r="A3080" s="63" t="n">
        <v>138</v>
      </c>
    </row>
    <row r="3081">
      <c r="A3081" s="63" t="n">
        <v>139</v>
      </c>
    </row>
    <row r="3082">
      <c r="A3082" s="63" t="n">
        <v>139</v>
      </c>
    </row>
    <row r="3083">
      <c r="A3083" s="63" t="n">
        <v>139</v>
      </c>
    </row>
    <row r="3084">
      <c r="A3084" s="63" t="n">
        <v>139</v>
      </c>
    </row>
    <row r="3085">
      <c r="A3085" s="63" t="n">
        <v>139</v>
      </c>
    </row>
    <row r="3086">
      <c r="A3086" s="63" t="n">
        <v>139</v>
      </c>
    </row>
    <row r="3087">
      <c r="A3087" s="63" t="n">
        <v>139</v>
      </c>
    </row>
    <row r="3088">
      <c r="A3088" s="63" t="n">
        <v>139</v>
      </c>
    </row>
    <row r="3089">
      <c r="A3089" s="63" t="n">
        <v>139</v>
      </c>
    </row>
    <row r="3090">
      <c r="A3090" s="63" t="n">
        <v>139</v>
      </c>
    </row>
    <row r="3091">
      <c r="A3091" s="63" t="n">
        <v>139</v>
      </c>
    </row>
    <row r="3092">
      <c r="A3092" s="63" t="n">
        <v>139</v>
      </c>
    </row>
    <row r="3093">
      <c r="A3093" s="63" t="n">
        <v>139</v>
      </c>
    </row>
    <row r="3094">
      <c r="A3094" s="63" t="n">
        <v>139</v>
      </c>
    </row>
    <row r="3095">
      <c r="A3095" s="63" t="n">
        <v>139</v>
      </c>
    </row>
    <row r="3096">
      <c r="A3096" s="63" t="n">
        <v>140</v>
      </c>
    </row>
    <row r="3097">
      <c r="A3097" s="63" t="n">
        <v>140</v>
      </c>
    </row>
    <row r="3098">
      <c r="A3098" s="63" t="n">
        <v>140</v>
      </c>
    </row>
    <row r="3099">
      <c r="A3099" s="63" t="n">
        <v>140</v>
      </c>
    </row>
    <row r="3100">
      <c r="A3100" s="63" t="n">
        <v>140</v>
      </c>
    </row>
    <row r="3101">
      <c r="A3101" s="63" t="n">
        <v>140</v>
      </c>
    </row>
    <row r="3102">
      <c r="A3102" s="63" t="n">
        <v>140</v>
      </c>
    </row>
    <row r="3103">
      <c r="A3103" s="63" t="n">
        <v>140</v>
      </c>
    </row>
    <row r="3104">
      <c r="A3104" s="63" t="n">
        <v>140</v>
      </c>
    </row>
    <row r="3105">
      <c r="A3105" s="63" t="n">
        <v>140</v>
      </c>
    </row>
    <row r="3106">
      <c r="A3106" s="63" t="n">
        <v>140</v>
      </c>
    </row>
    <row r="3107">
      <c r="A3107" s="63" t="n">
        <v>140</v>
      </c>
    </row>
    <row r="3108">
      <c r="A3108" s="63" t="n">
        <v>140</v>
      </c>
    </row>
    <row r="3109">
      <c r="A3109" s="63" t="n">
        <v>140</v>
      </c>
    </row>
    <row r="3110">
      <c r="A3110" s="63" t="n">
        <v>140</v>
      </c>
    </row>
    <row r="3111">
      <c r="A3111" s="63" t="n">
        <v>141</v>
      </c>
    </row>
    <row r="3112">
      <c r="A3112" s="63" t="n">
        <v>141</v>
      </c>
    </row>
    <row r="3113">
      <c r="A3113" s="63" t="n">
        <v>141</v>
      </c>
    </row>
    <row r="3114">
      <c r="A3114" s="63" t="n">
        <v>141</v>
      </c>
    </row>
    <row r="3115">
      <c r="A3115" s="63" t="n">
        <v>141</v>
      </c>
    </row>
    <row r="3116">
      <c r="A3116" s="63" t="n">
        <v>141</v>
      </c>
    </row>
    <row r="3117">
      <c r="A3117" s="63" t="n">
        <v>141</v>
      </c>
    </row>
    <row r="3118">
      <c r="A3118" s="63" t="n">
        <v>141</v>
      </c>
    </row>
    <row r="3119">
      <c r="A3119" s="63" t="n">
        <v>141</v>
      </c>
    </row>
    <row r="3120">
      <c r="A3120" s="63" t="n">
        <v>141</v>
      </c>
    </row>
    <row r="3121">
      <c r="A3121" s="63" t="n">
        <v>141</v>
      </c>
    </row>
    <row r="3122">
      <c r="A3122" s="63" t="n">
        <v>141</v>
      </c>
    </row>
    <row r="3123">
      <c r="A3123" s="63" t="n">
        <v>142</v>
      </c>
    </row>
    <row r="3124">
      <c r="A3124" s="63" t="n">
        <v>142</v>
      </c>
    </row>
    <row r="3125">
      <c r="A3125" s="63" t="n">
        <v>142</v>
      </c>
    </row>
    <row r="3126">
      <c r="A3126" s="63" t="n">
        <v>142</v>
      </c>
    </row>
    <row r="3127">
      <c r="A3127" s="63" t="n">
        <v>142</v>
      </c>
    </row>
    <row r="3128">
      <c r="A3128" s="63" t="n">
        <v>142</v>
      </c>
    </row>
    <row r="3129">
      <c r="A3129" s="63" t="n">
        <v>142</v>
      </c>
    </row>
    <row r="3130">
      <c r="A3130" s="63" t="n">
        <v>142</v>
      </c>
    </row>
    <row r="3131">
      <c r="A3131" s="63" t="n">
        <v>142</v>
      </c>
    </row>
    <row r="3132">
      <c r="A3132" s="63" t="n">
        <v>142</v>
      </c>
    </row>
    <row r="3133">
      <c r="A3133" s="63" t="n">
        <v>142</v>
      </c>
    </row>
    <row r="3134">
      <c r="A3134" s="63" t="n">
        <v>142</v>
      </c>
    </row>
    <row r="3135">
      <c r="A3135" s="63" t="n">
        <v>142</v>
      </c>
    </row>
    <row r="3136">
      <c r="A3136" s="63" t="n">
        <v>142</v>
      </c>
    </row>
    <row r="3137">
      <c r="A3137" s="63" t="n">
        <v>142</v>
      </c>
    </row>
    <row r="3138">
      <c r="A3138" s="63" t="n">
        <v>142</v>
      </c>
    </row>
    <row r="3139">
      <c r="A3139" s="63" t="n">
        <v>142</v>
      </c>
    </row>
    <row r="3140">
      <c r="A3140" s="63" t="n">
        <v>142</v>
      </c>
    </row>
    <row r="3141">
      <c r="A3141" s="63" t="n">
        <v>143</v>
      </c>
    </row>
    <row r="3142">
      <c r="A3142" s="63" t="n">
        <v>143</v>
      </c>
    </row>
    <row r="3143">
      <c r="A3143" s="63" t="n">
        <v>143</v>
      </c>
    </row>
    <row r="3144">
      <c r="A3144" s="63" t="n">
        <v>143</v>
      </c>
    </row>
    <row r="3145">
      <c r="A3145" s="63" t="n">
        <v>143</v>
      </c>
    </row>
    <row r="3146">
      <c r="A3146" s="63" t="n">
        <v>143</v>
      </c>
    </row>
    <row r="3147">
      <c r="A3147" s="63" t="n">
        <v>143</v>
      </c>
    </row>
    <row r="3148">
      <c r="A3148" s="63" t="n">
        <v>143</v>
      </c>
    </row>
    <row r="3149">
      <c r="A3149" s="63" t="n">
        <v>143</v>
      </c>
    </row>
    <row r="3150">
      <c r="A3150" s="63" t="n">
        <v>143</v>
      </c>
    </row>
    <row r="3151">
      <c r="A3151" s="63" t="n">
        <v>143</v>
      </c>
    </row>
    <row r="3152">
      <c r="A3152" s="63" t="n">
        <v>143</v>
      </c>
    </row>
    <row r="3153">
      <c r="A3153" s="63" t="n">
        <v>144</v>
      </c>
    </row>
    <row r="3154">
      <c r="A3154" s="63" t="n">
        <v>144</v>
      </c>
    </row>
    <row r="3155">
      <c r="A3155" s="63" t="n">
        <v>144</v>
      </c>
    </row>
    <row r="3156">
      <c r="A3156" s="63" t="n">
        <v>144</v>
      </c>
    </row>
    <row r="3157">
      <c r="A3157" s="63" t="n">
        <v>144</v>
      </c>
    </row>
    <row r="3158">
      <c r="A3158" s="63" t="n">
        <v>144</v>
      </c>
    </row>
    <row r="3159">
      <c r="A3159" s="63" t="n">
        <v>144</v>
      </c>
    </row>
    <row r="3160">
      <c r="A3160" s="63" t="n">
        <v>144</v>
      </c>
    </row>
    <row r="3161">
      <c r="A3161" s="63" t="n">
        <v>144</v>
      </c>
    </row>
    <row r="3162">
      <c r="A3162" s="63" t="n">
        <v>144</v>
      </c>
    </row>
    <row r="3163">
      <c r="A3163" s="63" t="n">
        <v>144</v>
      </c>
    </row>
    <row r="3164">
      <c r="A3164" s="63" t="n">
        <v>144</v>
      </c>
    </row>
    <row r="3165">
      <c r="A3165" s="63" t="n">
        <v>144</v>
      </c>
    </row>
    <row r="3166">
      <c r="A3166" s="63" t="n">
        <v>144</v>
      </c>
    </row>
    <row r="3167">
      <c r="A3167" s="63" t="n">
        <v>144</v>
      </c>
    </row>
    <row r="3168">
      <c r="A3168" s="63" t="n">
        <v>144</v>
      </c>
    </row>
    <row r="3169">
      <c r="A3169" s="63" t="n">
        <v>144</v>
      </c>
    </row>
    <row r="3170">
      <c r="A3170" s="63" t="n">
        <v>144</v>
      </c>
    </row>
    <row r="3171">
      <c r="A3171" s="63" t="n">
        <v>144</v>
      </c>
    </row>
    <row r="3172">
      <c r="A3172" s="63" t="n">
        <v>144</v>
      </c>
    </row>
    <row r="3173">
      <c r="A3173" s="63" t="n">
        <v>144</v>
      </c>
    </row>
    <row r="3174">
      <c r="A3174" s="63" t="n">
        <v>144</v>
      </c>
    </row>
    <row r="3175">
      <c r="A3175" s="63" t="n">
        <v>144</v>
      </c>
    </row>
    <row r="3176">
      <c r="A3176" s="63" t="n">
        <v>145</v>
      </c>
    </row>
    <row r="3177">
      <c r="A3177" s="63" t="n">
        <v>145</v>
      </c>
    </row>
    <row r="3178">
      <c r="A3178" s="63" t="n">
        <v>145</v>
      </c>
    </row>
    <row r="3179">
      <c r="A3179" s="63" t="n">
        <v>145</v>
      </c>
    </row>
    <row r="3180">
      <c r="A3180" s="63" t="n">
        <v>145</v>
      </c>
    </row>
    <row r="3181">
      <c r="A3181" s="63" t="n">
        <v>145</v>
      </c>
    </row>
    <row r="3182">
      <c r="A3182" s="63" t="n">
        <v>145</v>
      </c>
    </row>
    <row r="3183">
      <c r="A3183" s="63" t="n">
        <v>145</v>
      </c>
    </row>
    <row r="3184">
      <c r="A3184" s="63" t="n">
        <v>145</v>
      </c>
    </row>
    <row r="3185">
      <c r="A3185" s="63" t="n">
        <v>145</v>
      </c>
    </row>
    <row r="3186">
      <c r="A3186" s="63" t="n">
        <v>145</v>
      </c>
    </row>
    <row r="3187">
      <c r="A3187" s="63" t="n">
        <v>145</v>
      </c>
    </row>
    <row r="3188">
      <c r="A3188" s="63" t="n">
        <v>146</v>
      </c>
    </row>
    <row r="3189">
      <c r="A3189" s="63" t="n">
        <v>146</v>
      </c>
    </row>
    <row r="3190">
      <c r="A3190" s="63" t="n">
        <v>146</v>
      </c>
    </row>
    <row r="3191">
      <c r="A3191" s="63" t="n">
        <v>146</v>
      </c>
    </row>
    <row r="3192">
      <c r="A3192" s="63" t="n">
        <v>146</v>
      </c>
    </row>
    <row r="3193">
      <c r="A3193" s="63" t="n">
        <v>146</v>
      </c>
    </row>
    <row r="3194">
      <c r="A3194" s="63" t="n">
        <v>146</v>
      </c>
    </row>
    <row r="3195">
      <c r="A3195" s="63" t="n">
        <v>146</v>
      </c>
    </row>
    <row r="3196">
      <c r="A3196" s="63" t="n">
        <v>146</v>
      </c>
    </row>
    <row r="3197">
      <c r="A3197" s="63" t="n">
        <v>146</v>
      </c>
    </row>
    <row r="3198">
      <c r="A3198" s="63" t="n">
        <v>146</v>
      </c>
    </row>
    <row r="3199">
      <c r="A3199" s="63" t="n">
        <v>147</v>
      </c>
    </row>
    <row r="3200">
      <c r="A3200" s="63" t="n">
        <v>147</v>
      </c>
    </row>
    <row r="3201">
      <c r="A3201" s="63" t="n">
        <v>147</v>
      </c>
    </row>
    <row r="3202">
      <c r="A3202" s="63" t="n">
        <v>147</v>
      </c>
    </row>
    <row r="3203">
      <c r="A3203" s="63" t="n">
        <v>147</v>
      </c>
    </row>
    <row r="3204">
      <c r="A3204" s="63" t="n">
        <v>147</v>
      </c>
    </row>
    <row r="3205">
      <c r="A3205" s="63" t="n">
        <v>147</v>
      </c>
    </row>
    <row r="3206">
      <c r="A3206" s="63" t="n">
        <v>147</v>
      </c>
    </row>
    <row r="3207">
      <c r="A3207" s="63" t="n">
        <v>147</v>
      </c>
    </row>
    <row r="3208">
      <c r="A3208" s="63" t="n">
        <v>147</v>
      </c>
    </row>
    <row r="3209">
      <c r="A3209" s="63" t="n">
        <v>147</v>
      </c>
    </row>
    <row r="3210">
      <c r="A3210" s="63" t="n">
        <v>147</v>
      </c>
    </row>
    <row r="3211">
      <c r="A3211" s="63" t="n">
        <v>147</v>
      </c>
    </row>
    <row r="3212">
      <c r="A3212" s="63" t="n">
        <v>147</v>
      </c>
    </row>
    <row r="3213">
      <c r="A3213" s="63" t="n">
        <v>148</v>
      </c>
    </row>
    <row r="3214">
      <c r="A3214" s="63" t="n">
        <v>148</v>
      </c>
    </row>
    <row r="3215">
      <c r="A3215" s="63" t="n">
        <v>148</v>
      </c>
    </row>
    <row r="3216">
      <c r="A3216" s="63" t="n">
        <v>148</v>
      </c>
    </row>
    <row r="3217">
      <c r="A3217" s="63" t="n">
        <v>148</v>
      </c>
    </row>
    <row r="3218">
      <c r="A3218" s="63" t="n">
        <v>148</v>
      </c>
    </row>
    <row r="3219">
      <c r="A3219" s="63" t="n">
        <v>148</v>
      </c>
    </row>
    <row r="3220">
      <c r="A3220" s="63" t="n">
        <v>148</v>
      </c>
    </row>
    <row r="3221">
      <c r="A3221" s="63" t="n">
        <v>148</v>
      </c>
    </row>
    <row r="3222">
      <c r="A3222" s="63" t="n">
        <v>148</v>
      </c>
    </row>
    <row r="3223">
      <c r="A3223" s="63" t="n">
        <v>148</v>
      </c>
    </row>
    <row r="3224">
      <c r="A3224" s="63" t="n">
        <v>148</v>
      </c>
    </row>
    <row r="3225">
      <c r="A3225" s="63" t="n">
        <v>148</v>
      </c>
    </row>
    <row r="3226">
      <c r="A3226" s="63" t="n">
        <v>148</v>
      </c>
    </row>
    <row r="3227">
      <c r="A3227" s="63" t="n">
        <v>148</v>
      </c>
    </row>
    <row r="3228">
      <c r="A3228" s="63" t="n">
        <v>148</v>
      </c>
    </row>
    <row r="3229">
      <c r="A3229" s="63" t="n">
        <v>148</v>
      </c>
    </row>
    <row r="3230">
      <c r="A3230" s="63" t="n">
        <v>148</v>
      </c>
    </row>
    <row r="3231">
      <c r="A3231" s="63" t="n">
        <v>148</v>
      </c>
    </row>
    <row r="3232">
      <c r="A3232" s="63" t="n">
        <v>149</v>
      </c>
    </row>
    <row r="3233">
      <c r="A3233" s="63" t="n">
        <v>149</v>
      </c>
    </row>
    <row r="3234">
      <c r="A3234" s="63" t="n">
        <v>149</v>
      </c>
    </row>
    <row r="3235">
      <c r="A3235" s="63" t="n">
        <v>149</v>
      </c>
    </row>
    <row r="3236">
      <c r="A3236" s="63" t="n">
        <v>149</v>
      </c>
    </row>
    <row r="3237">
      <c r="A3237" s="63" t="n">
        <v>149</v>
      </c>
    </row>
    <row r="3238">
      <c r="A3238" s="63" t="n">
        <v>149</v>
      </c>
    </row>
    <row r="3239">
      <c r="A3239" s="63" t="n">
        <v>149</v>
      </c>
    </row>
    <row r="3240">
      <c r="A3240" s="63" t="n">
        <v>149</v>
      </c>
    </row>
    <row r="3241">
      <c r="A3241" s="63" t="n">
        <v>150</v>
      </c>
    </row>
    <row r="3242">
      <c r="A3242" s="63" t="n">
        <v>150</v>
      </c>
    </row>
    <row r="3243">
      <c r="A3243" s="63" t="n">
        <v>150</v>
      </c>
    </row>
    <row r="3244">
      <c r="A3244" s="63" t="n">
        <v>150</v>
      </c>
    </row>
    <row r="3245">
      <c r="A3245" s="63" t="n">
        <v>150</v>
      </c>
    </row>
    <row r="3246">
      <c r="A3246" s="63" t="n">
        <v>150</v>
      </c>
    </row>
    <row r="3247">
      <c r="A3247" s="63" t="n">
        <v>150</v>
      </c>
    </row>
    <row r="3248">
      <c r="A3248" s="63" t="n">
        <v>150</v>
      </c>
    </row>
    <row r="3249">
      <c r="A3249" s="63" t="n">
        <v>150</v>
      </c>
    </row>
    <row r="3250">
      <c r="A3250" s="63" t="n">
        <v>150</v>
      </c>
    </row>
    <row r="3251">
      <c r="A3251" s="63" t="n">
        <v>150</v>
      </c>
    </row>
    <row r="3252">
      <c r="A3252" s="63" t="n">
        <v>150</v>
      </c>
    </row>
    <row r="3253">
      <c r="A3253" s="63" t="n">
        <v>151</v>
      </c>
    </row>
    <row r="3254">
      <c r="A3254" s="63" t="n">
        <v>151</v>
      </c>
    </row>
    <row r="3255">
      <c r="A3255" s="63" t="n">
        <v>151</v>
      </c>
    </row>
    <row r="3256">
      <c r="A3256" s="63" t="n">
        <v>151</v>
      </c>
    </row>
    <row r="3257">
      <c r="A3257" s="63" t="n">
        <v>151</v>
      </c>
    </row>
    <row r="3258">
      <c r="A3258" s="63" t="n">
        <v>151</v>
      </c>
    </row>
    <row r="3259">
      <c r="A3259" s="63" t="n">
        <v>151</v>
      </c>
    </row>
    <row r="3260">
      <c r="A3260" s="63" t="n">
        <v>151</v>
      </c>
    </row>
    <row r="3261">
      <c r="A3261" s="63" t="n">
        <v>151</v>
      </c>
    </row>
    <row r="3262">
      <c r="A3262" s="63" t="n">
        <v>151</v>
      </c>
    </row>
    <row r="3263">
      <c r="A3263" s="63" t="n">
        <v>151</v>
      </c>
    </row>
    <row r="3264">
      <c r="A3264" s="63" t="n">
        <v>152</v>
      </c>
    </row>
    <row r="3265">
      <c r="A3265" s="63" t="n">
        <v>152</v>
      </c>
    </row>
    <row r="3266">
      <c r="A3266" s="63" t="n">
        <v>152</v>
      </c>
    </row>
    <row r="3267">
      <c r="A3267" s="63" t="n">
        <v>152</v>
      </c>
    </row>
    <row r="3268">
      <c r="A3268" s="63" t="n">
        <v>152</v>
      </c>
    </row>
    <row r="3269">
      <c r="A3269" s="63" t="n">
        <v>152</v>
      </c>
    </row>
    <row r="3270">
      <c r="A3270" s="63" t="n">
        <v>152</v>
      </c>
    </row>
    <row r="3271">
      <c r="A3271" s="63" t="n">
        <v>152</v>
      </c>
    </row>
    <row r="3272">
      <c r="A3272" s="63" t="n">
        <v>152</v>
      </c>
    </row>
    <row r="3273">
      <c r="A3273" s="63" t="n">
        <v>152</v>
      </c>
    </row>
    <row r="3274">
      <c r="A3274" s="63" t="n">
        <v>152</v>
      </c>
    </row>
    <row r="3275">
      <c r="A3275" s="63" t="n">
        <v>152</v>
      </c>
    </row>
    <row r="3276">
      <c r="A3276" s="63" t="n">
        <v>152</v>
      </c>
    </row>
    <row r="3277">
      <c r="A3277" s="63" t="n">
        <v>152</v>
      </c>
    </row>
    <row r="3278">
      <c r="A3278" s="63" t="n">
        <v>152</v>
      </c>
    </row>
    <row r="3279">
      <c r="A3279" s="63" t="n">
        <v>152</v>
      </c>
    </row>
    <row r="3280">
      <c r="A3280" s="63" t="n">
        <v>153</v>
      </c>
    </row>
    <row r="3281">
      <c r="A3281" s="63" t="n">
        <v>153</v>
      </c>
    </row>
    <row r="3282">
      <c r="A3282" s="63" t="n">
        <v>153</v>
      </c>
    </row>
    <row r="3283">
      <c r="A3283" s="63" t="n">
        <v>153</v>
      </c>
    </row>
    <row r="3284">
      <c r="A3284" s="63" t="n">
        <v>153</v>
      </c>
    </row>
    <row r="3285">
      <c r="A3285" s="63" t="n">
        <v>153</v>
      </c>
    </row>
    <row r="3286">
      <c r="A3286" s="63" t="n">
        <v>153</v>
      </c>
    </row>
    <row r="3287">
      <c r="A3287" s="63" t="n">
        <v>153</v>
      </c>
    </row>
    <row r="3288">
      <c r="A3288" s="63" t="n">
        <v>154</v>
      </c>
    </row>
    <row r="3289">
      <c r="A3289" s="63" t="n">
        <v>154</v>
      </c>
    </row>
    <row r="3290">
      <c r="A3290" s="63" t="n">
        <v>154</v>
      </c>
    </row>
    <row r="3291">
      <c r="A3291" s="63" t="n">
        <v>154</v>
      </c>
    </row>
    <row r="3292">
      <c r="A3292" s="63" t="n">
        <v>154</v>
      </c>
    </row>
    <row r="3293">
      <c r="A3293" s="63" t="n">
        <v>154</v>
      </c>
    </row>
    <row r="3294">
      <c r="A3294" s="63" t="n">
        <v>154</v>
      </c>
    </row>
    <row r="3295">
      <c r="A3295" s="63" t="n">
        <v>154</v>
      </c>
    </row>
    <row r="3296">
      <c r="A3296" s="63" t="n">
        <v>154</v>
      </c>
    </row>
    <row r="3297">
      <c r="A3297" s="63" t="n">
        <v>154</v>
      </c>
    </row>
    <row r="3298">
      <c r="A3298" s="63" t="n">
        <v>154</v>
      </c>
    </row>
    <row r="3299">
      <c r="A3299" s="63" t="n">
        <v>154</v>
      </c>
    </row>
    <row r="3300">
      <c r="A3300" s="63" t="n">
        <v>154</v>
      </c>
    </row>
    <row r="3301">
      <c r="A3301" s="63" t="n">
        <v>154</v>
      </c>
    </row>
    <row r="3302">
      <c r="A3302" s="63" t="n">
        <v>155</v>
      </c>
    </row>
    <row r="3303">
      <c r="A3303" s="63" t="n">
        <v>155</v>
      </c>
    </row>
    <row r="3304">
      <c r="A3304" s="63" t="n">
        <v>155</v>
      </c>
    </row>
    <row r="3305">
      <c r="A3305" s="63" t="n">
        <v>155</v>
      </c>
    </row>
    <row r="3306">
      <c r="A3306" s="63" t="n">
        <v>155</v>
      </c>
    </row>
    <row r="3307">
      <c r="A3307" s="63" t="n">
        <v>155</v>
      </c>
    </row>
    <row r="3308">
      <c r="A3308" s="63" t="n">
        <v>155</v>
      </c>
    </row>
    <row r="3309">
      <c r="A3309" s="63" t="n">
        <v>155</v>
      </c>
    </row>
    <row r="3310">
      <c r="A3310" s="63" t="n">
        <v>155</v>
      </c>
    </row>
    <row r="3311">
      <c r="A3311" s="63" t="n">
        <v>155</v>
      </c>
    </row>
    <row r="3312">
      <c r="A3312" s="63" t="n">
        <v>155</v>
      </c>
    </row>
    <row r="3313">
      <c r="A3313" s="63" t="n">
        <v>155</v>
      </c>
    </row>
    <row r="3314">
      <c r="A3314" s="63" t="n">
        <v>155</v>
      </c>
    </row>
    <row r="3315">
      <c r="A3315" s="63" t="n">
        <v>155</v>
      </c>
    </row>
    <row r="3316">
      <c r="A3316" s="63" t="n">
        <v>156</v>
      </c>
    </row>
    <row r="3317">
      <c r="A3317" s="63" t="n">
        <v>156</v>
      </c>
    </row>
    <row r="3318">
      <c r="A3318" s="63" t="n">
        <v>156</v>
      </c>
    </row>
    <row r="3319">
      <c r="A3319" s="63" t="n">
        <v>156</v>
      </c>
    </row>
    <row r="3320">
      <c r="A3320" s="63" t="n">
        <v>156</v>
      </c>
    </row>
    <row r="3321">
      <c r="A3321" s="63" t="n">
        <v>156</v>
      </c>
    </row>
    <row r="3322">
      <c r="A3322" s="63" t="n">
        <v>156</v>
      </c>
    </row>
    <row r="3323">
      <c r="A3323" s="63" t="n">
        <v>156</v>
      </c>
    </row>
    <row r="3324">
      <c r="A3324" s="63" t="n">
        <v>156</v>
      </c>
    </row>
    <row r="3325">
      <c r="A3325" s="63" t="n">
        <v>156</v>
      </c>
    </row>
    <row r="3326">
      <c r="A3326" s="63" t="n">
        <v>157</v>
      </c>
    </row>
    <row r="3327">
      <c r="A3327" s="63" t="n">
        <v>157</v>
      </c>
    </row>
    <row r="3328">
      <c r="A3328" s="63" t="n">
        <v>157</v>
      </c>
    </row>
    <row r="3329">
      <c r="A3329" s="63" t="n">
        <v>157</v>
      </c>
    </row>
    <row r="3330">
      <c r="A3330" s="63" t="n">
        <v>157</v>
      </c>
    </row>
    <row r="3331">
      <c r="A3331" s="63" t="n">
        <v>157</v>
      </c>
    </row>
    <row r="3332">
      <c r="A3332" s="63" t="n">
        <v>157</v>
      </c>
    </row>
    <row r="3333">
      <c r="A3333" s="63" t="n">
        <v>157</v>
      </c>
    </row>
    <row r="3334">
      <c r="A3334" s="63" t="n">
        <v>157</v>
      </c>
    </row>
    <row r="3335">
      <c r="A3335" s="63" t="n">
        <v>157</v>
      </c>
    </row>
    <row r="3336">
      <c r="A3336" s="63" t="n">
        <v>157</v>
      </c>
    </row>
    <row r="3337">
      <c r="A3337" s="63" t="n">
        <v>157</v>
      </c>
    </row>
    <row r="3338">
      <c r="A3338" s="63" t="n">
        <v>157</v>
      </c>
    </row>
    <row r="3339">
      <c r="A3339" s="63" t="n">
        <v>157</v>
      </c>
    </row>
    <row r="3340">
      <c r="A3340" s="63" t="n">
        <v>158</v>
      </c>
    </row>
    <row r="3341">
      <c r="A3341" s="63" t="n">
        <v>158</v>
      </c>
    </row>
    <row r="3342">
      <c r="A3342" s="63" t="n">
        <v>158</v>
      </c>
    </row>
    <row r="3343">
      <c r="A3343" s="63" t="n">
        <v>158</v>
      </c>
    </row>
    <row r="3344">
      <c r="A3344" s="63" t="n">
        <v>158</v>
      </c>
    </row>
    <row r="3345">
      <c r="A3345" s="63" t="n">
        <v>158</v>
      </c>
    </row>
    <row r="3346">
      <c r="A3346" s="63" t="n">
        <v>158</v>
      </c>
    </row>
    <row r="3347">
      <c r="A3347" s="63" t="n">
        <v>158</v>
      </c>
    </row>
    <row r="3348">
      <c r="A3348" s="63" t="n">
        <v>158</v>
      </c>
    </row>
    <row r="3349">
      <c r="A3349" s="63" t="n">
        <v>158</v>
      </c>
    </row>
    <row r="3350">
      <c r="A3350" s="63" t="n">
        <v>159</v>
      </c>
    </row>
    <row r="3351">
      <c r="A3351" s="63" t="n">
        <v>159</v>
      </c>
    </row>
    <row r="3352">
      <c r="A3352" s="63" t="n">
        <v>159</v>
      </c>
    </row>
    <row r="3353">
      <c r="A3353" s="63" t="n">
        <v>159</v>
      </c>
    </row>
    <row r="3354">
      <c r="A3354" s="63" t="n">
        <v>159</v>
      </c>
    </row>
    <row r="3355">
      <c r="A3355" s="63" t="n">
        <v>159</v>
      </c>
    </row>
    <row r="3356">
      <c r="A3356" s="63" t="n">
        <v>159</v>
      </c>
    </row>
    <row r="3357">
      <c r="A3357" s="63" t="n">
        <v>159</v>
      </c>
    </row>
    <row r="3358">
      <c r="A3358" s="63" t="n">
        <v>160</v>
      </c>
    </row>
    <row r="3359">
      <c r="A3359" s="63" t="n">
        <v>160</v>
      </c>
    </row>
    <row r="3360">
      <c r="A3360" s="63" t="n">
        <v>160</v>
      </c>
    </row>
    <row r="3361">
      <c r="A3361" s="63" t="n">
        <v>160</v>
      </c>
    </row>
    <row r="3362">
      <c r="A3362" s="63" t="n">
        <v>160</v>
      </c>
    </row>
    <row r="3363">
      <c r="A3363" s="63" t="n">
        <v>160</v>
      </c>
    </row>
    <row r="3364">
      <c r="A3364" s="63" t="n">
        <v>160</v>
      </c>
    </row>
    <row r="3365">
      <c r="A3365" s="63" t="n">
        <v>160</v>
      </c>
    </row>
    <row r="3366">
      <c r="A3366" s="63" t="n">
        <v>160</v>
      </c>
    </row>
    <row r="3367">
      <c r="A3367" s="63" t="n">
        <v>160</v>
      </c>
    </row>
    <row r="3368">
      <c r="A3368" s="63" t="n">
        <v>160</v>
      </c>
    </row>
    <row r="3369">
      <c r="A3369" s="63" t="n">
        <v>160</v>
      </c>
    </row>
    <row r="3370">
      <c r="A3370" s="63" t="n">
        <v>160</v>
      </c>
    </row>
    <row r="3371">
      <c r="A3371" s="63" t="n">
        <v>160</v>
      </c>
    </row>
    <row r="3372">
      <c r="A3372" s="63" t="n">
        <v>161</v>
      </c>
    </row>
    <row r="3373">
      <c r="A3373" s="63" t="n">
        <v>161</v>
      </c>
    </row>
    <row r="3374">
      <c r="A3374" s="63" t="n">
        <v>161</v>
      </c>
    </row>
    <row r="3375">
      <c r="A3375" s="63" t="n">
        <v>161</v>
      </c>
    </row>
    <row r="3376">
      <c r="A3376" s="63" t="n">
        <v>161</v>
      </c>
    </row>
    <row r="3377">
      <c r="A3377" s="63" t="n">
        <v>161</v>
      </c>
    </row>
    <row r="3378">
      <c r="A3378" s="63" t="n">
        <v>161</v>
      </c>
    </row>
    <row r="3379">
      <c r="A3379" s="63" t="n">
        <v>162</v>
      </c>
    </row>
    <row r="3380">
      <c r="A3380" s="63" t="n">
        <v>162</v>
      </c>
    </row>
    <row r="3381">
      <c r="A3381" s="63" t="n">
        <v>162</v>
      </c>
    </row>
    <row r="3382">
      <c r="A3382" s="63" t="n">
        <v>162</v>
      </c>
    </row>
    <row r="3383">
      <c r="A3383" s="63" t="n">
        <v>162</v>
      </c>
    </row>
    <row r="3384">
      <c r="A3384" s="63" t="n">
        <v>162</v>
      </c>
    </row>
    <row r="3385">
      <c r="A3385" s="63" t="n">
        <v>162</v>
      </c>
    </row>
    <row r="3386">
      <c r="A3386" s="63" t="n">
        <v>162</v>
      </c>
    </row>
    <row r="3387">
      <c r="A3387" s="63" t="n">
        <v>162</v>
      </c>
    </row>
    <row r="3388">
      <c r="A3388" s="63" t="n">
        <v>162</v>
      </c>
    </row>
    <row r="3389">
      <c r="A3389" s="63" t="n">
        <v>162</v>
      </c>
    </row>
    <row r="3390">
      <c r="A3390" s="63" t="n">
        <v>163</v>
      </c>
    </row>
    <row r="3391">
      <c r="A3391" s="63" t="n">
        <v>163</v>
      </c>
    </row>
    <row r="3392">
      <c r="A3392" s="63" t="n">
        <v>163</v>
      </c>
    </row>
    <row r="3393">
      <c r="A3393" s="63" t="n">
        <v>163</v>
      </c>
    </row>
    <row r="3394">
      <c r="A3394" s="63" t="n">
        <v>163</v>
      </c>
    </row>
    <row r="3395">
      <c r="A3395" s="63" t="n">
        <v>163</v>
      </c>
    </row>
    <row r="3396">
      <c r="A3396" s="63" t="n">
        <v>163</v>
      </c>
    </row>
    <row r="3397">
      <c r="A3397" s="63" t="n">
        <v>163</v>
      </c>
    </row>
    <row r="3398">
      <c r="A3398" s="63" t="n">
        <v>163</v>
      </c>
    </row>
    <row r="3399">
      <c r="A3399" s="63" t="n">
        <v>163</v>
      </c>
    </row>
    <row r="3400">
      <c r="A3400" s="63" t="n">
        <v>163</v>
      </c>
    </row>
    <row r="3401">
      <c r="A3401" s="63" t="n">
        <v>163</v>
      </c>
    </row>
    <row r="3402">
      <c r="A3402" s="63" t="n">
        <v>163</v>
      </c>
    </row>
    <row r="3403">
      <c r="A3403" s="63" t="n">
        <v>163</v>
      </c>
    </row>
    <row r="3404">
      <c r="A3404" s="63" t="n">
        <v>164</v>
      </c>
    </row>
    <row r="3405">
      <c r="A3405" s="63" t="n">
        <v>164</v>
      </c>
    </row>
    <row r="3406">
      <c r="A3406" s="63" t="n">
        <v>164</v>
      </c>
    </row>
    <row r="3407">
      <c r="A3407" s="63" t="n">
        <v>164</v>
      </c>
    </row>
    <row r="3408">
      <c r="A3408" s="63" t="n">
        <v>164</v>
      </c>
    </row>
    <row r="3409">
      <c r="A3409" s="63" t="n">
        <v>164</v>
      </c>
    </row>
    <row r="3410">
      <c r="A3410" s="63" t="n">
        <v>164</v>
      </c>
    </row>
    <row r="3411">
      <c r="A3411" s="63" t="n">
        <v>164</v>
      </c>
    </row>
    <row r="3412">
      <c r="A3412" s="63" t="n">
        <v>164</v>
      </c>
    </row>
    <row r="3413">
      <c r="A3413" s="63" t="n">
        <v>164</v>
      </c>
    </row>
    <row r="3414">
      <c r="A3414" s="63" t="n">
        <v>164</v>
      </c>
    </row>
    <row r="3415">
      <c r="A3415" s="63" t="n">
        <v>164</v>
      </c>
    </row>
    <row r="3416">
      <c r="A3416" s="63" t="n">
        <v>164</v>
      </c>
    </row>
    <row r="3417">
      <c r="A3417" s="63" t="n">
        <v>164</v>
      </c>
    </row>
    <row r="3418">
      <c r="A3418" s="63" t="n">
        <v>164</v>
      </c>
    </row>
    <row r="3419">
      <c r="A3419" s="63" t="n">
        <v>164</v>
      </c>
    </row>
    <row r="3420">
      <c r="A3420" s="63" t="n">
        <v>165</v>
      </c>
    </row>
    <row r="3421">
      <c r="A3421" s="63" t="n">
        <v>165</v>
      </c>
    </row>
    <row r="3422">
      <c r="A3422" s="63" t="n">
        <v>165</v>
      </c>
    </row>
    <row r="3423">
      <c r="A3423" s="63" t="n">
        <v>165</v>
      </c>
    </row>
    <row r="3424">
      <c r="A3424" s="63" t="n">
        <v>165</v>
      </c>
    </row>
    <row r="3425">
      <c r="A3425" s="63" t="n">
        <v>165</v>
      </c>
    </row>
    <row r="3426">
      <c r="A3426" s="63" t="n">
        <v>165</v>
      </c>
    </row>
    <row r="3427">
      <c r="A3427" s="63" t="n">
        <v>165</v>
      </c>
    </row>
    <row r="3428">
      <c r="A3428" s="63" t="n">
        <v>165</v>
      </c>
    </row>
    <row r="3429">
      <c r="A3429" s="63" t="n">
        <v>165</v>
      </c>
    </row>
    <row r="3430">
      <c r="A3430" s="63" t="n">
        <v>165</v>
      </c>
    </row>
    <row r="3431">
      <c r="A3431" s="63" t="n">
        <v>165</v>
      </c>
    </row>
    <row r="3432">
      <c r="A3432" s="63" t="n">
        <v>165</v>
      </c>
    </row>
    <row r="3433">
      <c r="A3433" s="63" t="n">
        <v>165</v>
      </c>
    </row>
    <row r="3434">
      <c r="A3434" s="63" t="n">
        <v>165</v>
      </c>
    </row>
    <row r="3435">
      <c r="A3435" s="63" t="n">
        <v>165</v>
      </c>
    </row>
    <row r="3436">
      <c r="A3436" s="63" t="n">
        <v>165</v>
      </c>
    </row>
    <row r="3437">
      <c r="A3437" s="63" t="n">
        <v>165</v>
      </c>
    </row>
    <row r="3438">
      <c r="A3438" s="63" t="n">
        <v>166</v>
      </c>
    </row>
    <row r="3439">
      <c r="A3439" s="63" t="n">
        <v>166</v>
      </c>
    </row>
    <row r="3440">
      <c r="A3440" s="63" t="n">
        <v>166</v>
      </c>
    </row>
    <row r="3441">
      <c r="A3441" s="63" t="n">
        <v>166</v>
      </c>
    </row>
    <row r="3442">
      <c r="A3442" s="63" t="n">
        <v>166</v>
      </c>
    </row>
    <row r="3443">
      <c r="A3443" s="63" t="n">
        <v>166</v>
      </c>
    </row>
    <row r="3444">
      <c r="A3444" s="63" t="n">
        <v>166</v>
      </c>
    </row>
    <row r="3445">
      <c r="A3445" s="63" t="n">
        <v>166</v>
      </c>
    </row>
    <row r="3446">
      <c r="A3446" s="63" t="n">
        <v>166</v>
      </c>
    </row>
    <row r="3447">
      <c r="A3447" s="63" t="n">
        <v>166</v>
      </c>
    </row>
    <row r="3448">
      <c r="A3448" s="63" t="n">
        <v>166</v>
      </c>
    </row>
    <row r="3449">
      <c r="A3449" s="63" t="n">
        <v>167</v>
      </c>
    </row>
    <row r="3450">
      <c r="A3450" s="63" t="n">
        <v>167</v>
      </c>
    </row>
    <row r="3451">
      <c r="A3451" s="63" t="n">
        <v>167</v>
      </c>
    </row>
    <row r="3452">
      <c r="A3452" s="63" t="n">
        <v>167</v>
      </c>
    </row>
    <row r="3453">
      <c r="A3453" s="63" t="n">
        <v>167</v>
      </c>
    </row>
    <row r="3454">
      <c r="A3454" s="63" t="n">
        <v>167</v>
      </c>
    </row>
    <row r="3455">
      <c r="A3455" s="63" t="n">
        <v>167</v>
      </c>
    </row>
    <row r="3456">
      <c r="A3456" s="63" t="n">
        <v>167</v>
      </c>
    </row>
    <row r="3457">
      <c r="A3457" s="63" t="n">
        <v>167</v>
      </c>
    </row>
    <row r="3458">
      <c r="A3458" s="63" t="n">
        <v>168</v>
      </c>
    </row>
    <row r="3459">
      <c r="A3459" s="63" t="n">
        <v>168</v>
      </c>
    </row>
    <row r="3460">
      <c r="A3460" s="63" t="n">
        <v>168</v>
      </c>
    </row>
    <row r="3461">
      <c r="A3461" s="63" t="n">
        <v>168</v>
      </c>
    </row>
    <row r="3462">
      <c r="A3462" s="63" t="n">
        <v>168</v>
      </c>
    </row>
    <row r="3463">
      <c r="A3463" s="63" t="n">
        <v>168</v>
      </c>
    </row>
    <row r="3464">
      <c r="A3464" s="63" t="n">
        <v>169</v>
      </c>
    </row>
    <row r="3465">
      <c r="A3465" s="63" t="n">
        <v>169</v>
      </c>
    </row>
    <row r="3466">
      <c r="A3466" s="63" t="n">
        <v>169</v>
      </c>
    </row>
    <row r="3467">
      <c r="A3467" s="63" t="n">
        <v>169</v>
      </c>
    </row>
    <row r="3468">
      <c r="A3468" s="63" t="n">
        <v>169</v>
      </c>
    </row>
    <row r="3469">
      <c r="A3469" s="63" t="n">
        <v>169</v>
      </c>
    </row>
    <row r="3470">
      <c r="A3470" s="63" t="n">
        <v>169</v>
      </c>
    </row>
    <row r="3471">
      <c r="A3471" s="63" t="n">
        <v>169</v>
      </c>
    </row>
    <row r="3472">
      <c r="A3472" s="63" t="n">
        <v>169</v>
      </c>
    </row>
    <row r="3473">
      <c r="A3473" s="63" t="n">
        <v>169</v>
      </c>
    </row>
    <row r="3474">
      <c r="A3474" s="63" t="n">
        <v>169</v>
      </c>
    </row>
    <row r="3475">
      <c r="A3475" s="63" t="n">
        <v>169</v>
      </c>
    </row>
    <row r="3476">
      <c r="A3476" s="63" t="n">
        <v>169</v>
      </c>
    </row>
    <row r="3477">
      <c r="A3477" s="63" t="n">
        <v>169</v>
      </c>
    </row>
    <row r="3478">
      <c r="A3478" s="63" t="n">
        <v>169</v>
      </c>
    </row>
    <row r="3479">
      <c r="A3479" s="63" t="n">
        <v>170</v>
      </c>
    </row>
    <row r="3480">
      <c r="A3480" s="63" t="n">
        <v>170</v>
      </c>
    </row>
    <row r="3481">
      <c r="A3481" s="63" t="n">
        <v>170</v>
      </c>
    </row>
    <row r="3482">
      <c r="A3482" s="63" t="n">
        <v>170</v>
      </c>
    </row>
    <row r="3483">
      <c r="A3483" s="63" t="n">
        <v>170</v>
      </c>
    </row>
    <row r="3484">
      <c r="A3484" s="63" t="n">
        <v>170</v>
      </c>
    </row>
    <row r="3485">
      <c r="A3485" s="63" t="n">
        <v>170</v>
      </c>
    </row>
    <row r="3486">
      <c r="A3486" s="63" t="n">
        <v>170</v>
      </c>
    </row>
    <row r="3487">
      <c r="A3487" s="63" t="n">
        <v>171</v>
      </c>
    </row>
    <row r="3488">
      <c r="A3488" s="63" t="n">
        <v>171</v>
      </c>
    </row>
    <row r="3489">
      <c r="A3489" s="63" t="n">
        <v>171</v>
      </c>
    </row>
    <row r="3490">
      <c r="A3490" s="63" t="n">
        <v>171</v>
      </c>
    </row>
    <row r="3491">
      <c r="A3491" s="63" t="n">
        <v>171</v>
      </c>
    </row>
    <row r="3492">
      <c r="A3492" s="63" t="n">
        <v>171</v>
      </c>
    </row>
    <row r="3493">
      <c r="A3493" s="63" t="n">
        <v>172</v>
      </c>
    </row>
    <row r="3494">
      <c r="A3494" s="63" t="n">
        <v>172</v>
      </c>
    </row>
    <row r="3495">
      <c r="A3495" s="63" t="n">
        <v>172</v>
      </c>
    </row>
    <row r="3496">
      <c r="A3496" s="63" t="n">
        <v>172</v>
      </c>
    </row>
    <row r="3497">
      <c r="A3497" s="63" t="n">
        <v>172</v>
      </c>
    </row>
    <row r="3498">
      <c r="A3498" s="63" t="n">
        <v>172</v>
      </c>
    </row>
    <row r="3499">
      <c r="A3499" s="63" t="n">
        <v>172</v>
      </c>
    </row>
    <row r="3500">
      <c r="A3500" s="63" t="n">
        <v>172</v>
      </c>
    </row>
    <row r="3501">
      <c r="A3501" s="63" t="n">
        <v>172</v>
      </c>
    </row>
    <row r="3502">
      <c r="A3502" s="63" t="n">
        <v>172</v>
      </c>
    </row>
    <row r="3503">
      <c r="A3503" s="63" t="n">
        <v>172</v>
      </c>
    </row>
    <row r="3504">
      <c r="A3504" s="63" t="n">
        <v>172</v>
      </c>
    </row>
    <row r="3505">
      <c r="A3505" s="63" t="n">
        <v>173</v>
      </c>
    </row>
    <row r="3506">
      <c r="A3506" s="63" t="n">
        <v>173</v>
      </c>
    </row>
    <row r="3507">
      <c r="A3507" s="63" t="n">
        <v>173</v>
      </c>
    </row>
    <row r="3508">
      <c r="A3508" s="63" t="n">
        <v>173</v>
      </c>
    </row>
    <row r="3509">
      <c r="A3509" s="63" t="n">
        <v>173</v>
      </c>
    </row>
    <row r="3510">
      <c r="A3510" s="63" t="n">
        <v>173</v>
      </c>
    </row>
    <row r="3511">
      <c r="A3511" s="63" t="n">
        <v>173</v>
      </c>
    </row>
    <row r="3512">
      <c r="A3512" s="63" t="n">
        <v>174</v>
      </c>
    </row>
    <row r="3513">
      <c r="A3513" s="63" t="n">
        <v>174</v>
      </c>
    </row>
    <row r="3514">
      <c r="A3514" s="63" t="n">
        <v>174</v>
      </c>
    </row>
    <row r="3515">
      <c r="A3515" s="63" t="n">
        <v>174</v>
      </c>
    </row>
    <row r="3516">
      <c r="A3516" s="63" t="n">
        <v>174</v>
      </c>
    </row>
    <row r="3517">
      <c r="A3517" s="63" t="n">
        <v>174</v>
      </c>
    </row>
    <row r="3518">
      <c r="A3518" s="63" t="n">
        <v>174</v>
      </c>
    </row>
    <row r="3519">
      <c r="A3519" s="63" t="n">
        <v>174</v>
      </c>
    </row>
    <row r="3520">
      <c r="A3520" s="63" t="n">
        <v>174</v>
      </c>
    </row>
    <row r="3521">
      <c r="A3521" s="63" t="n">
        <v>175</v>
      </c>
    </row>
    <row r="3522">
      <c r="A3522" s="63" t="n">
        <v>175</v>
      </c>
    </row>
    <row r="3523">
      <c r="A3523" s="63" t="n">
        <v>175</v>
      </c>
    </row>
    <row r="3524">
      <c r="A3524" s="63" t="n">
        <v>175</v>
      </c>
    </row>
    <row r="3525">
      <c r="A3525" s="63" t="n">
        <v>175</v>
      </c>
    </row>
    <row r="3526">
      <c r="A3526" s="63" t="n">
        <v>175</v>
      </c>
    </row>
    <row r="3527">
      <c r="A3527" s="63" t="n">
        <v>175</v>
      </c>
    </row>
    <row r="3528">
      <c r="A3528" s="63" t="n">
        <v>175</v>
      </c>
    </row>
    <row r="3529">
      <c r="A3529" s="63" t="n">
        <v>175</v>
      </c>
    </row>
    <row r="3530">
      <c r="A3530" s="63" t="n">
        <v>175</v>
      </c>
    </row>
    <row r="3531">
      <c r="A3531" s="63" t="n">
        <v>175</v>
      </c>
    </row>
    <row r="3532">
      <c r="A3532" s="63" t="n">
        <v>175</v>
      </c>
    </row>
    <row r="3533">
      <c r="A3533" s="63" t="n">
        <v>175</v>
      </c>
    </row>
    <row r="3534">
      <c r="A3534" s="63" t="n">
        <v>175</v>
      </c>
    </row>
    <row r="3535">
      <c r="A3535" s="63" t="n">
        <v>175</v>
      </c>
    </row>
    <row r="3536">
      <c r="A3536" s="63" t="n">
        <v>175</v>
      </c>
    </row>
    <row r="3537">
      <c r="A3537" s="63" t="n">
        <v>175</v>
      </c>
    </row>
    <row r="3538">
      <c r="A3538" s="63" t="n">
        <v>176</v>
      </c>
    </row>
    <row r="3539">
      <c r="A3539" s="63" t="n">
        <v>176</v>
      </c>
    </row>
    <row r="3540">
      <c r="A3540" s="63" t="n">
        <v>176</v>
      </c>
    </row>
    <row r="3541">
      <c r="A3541" s="63" t="n">
        <v>176</v>
      </c>
    </row>
    <row r="3542">
      <c r="A3542" s="63" t="n">
        <v>176</v>
      </c>
    </row>
    <row r="3543">
      <c r="A3543" s="63" t="n">
        <v>176</v>
      </c>
    </row>
    <row r="3544">
      <c r="A3544" s="63" t="n">
        <v>176</v>
      </c>
    </row>
    <row r="3545">
      <c r="A3545" s="63" t="n">
        <v>176</v>
      </c>
    </row>
    <row r="3546">
      <c r="A3546" s="63" t="n">
        <v>176</v>
      </c>
    </row>
    <row r="3547">
      <c r="A3547" s="63" t="n">
        <v>176</v>
      </c>
    </row>
    <row r="3548">
      <c r="A3548" s="63" t="n">
        <v>177</v>
      </c>
    </row>
    <row r="3549">
      <c r="A3549" s="63" t="n">
        <v>177</v>
      </c>
    </row>
    <row r="3550">
      <c r="A3550" s="63" t="n">
        <v>177</v>
      </c>
    </row>
    <row r="3551">
      <c r="A3551" s="63" t="n">
        <v>177</v>
      </c>
    </row>
    <row r="3552">
      <c r="A3552" s="63" t="n">
        <v>177</v>
      </c>
    </row>
    <row r="3553">
      <c r="A3553" s="63" t="n">
        <v>177</v>
      </c>
    </row>
    <row r="3554">
      <c r="A3554" s="63" t="n">
        <v>177</v>
      </c>
    </row>
    <row r="3555">
      <c r="A3555" s="63" t="n">
        <v>177</v>
      </c>
    </row>
    <row r="3556">
      <c r="A3556" s="63" t="n">
        <v>178</v>
      </c>
    </row>
    <row r="3557">
      <c r="A3557" s="63" t="n">
        <v>178</v>
      </c>
    </row>
    <row r="3558">
      <c r="A3558" s="63" t="n">
        <v>178</v>
      </c>
    </row>
    <row r="3559">
      <c r="A3559" s="63" t="n">
        <v>178</v>
      </c>
    </row>
    <row r="3560">
      <c r="A3560" s="63" t="n">
        <v>178</v>
      </c>
    </row>
    <row r="3561">
      <c r="A3561" s="63" t="n">
        <v>178</v>
      </c>
    </row>
    <row r="3562">
      <c r="A3562" s="63" t="n">
        <v>178</v>
      </c>
    </row>
    <row r="3563">
      <c r="A3563" s="63" t="n">
        <v>179</v>
      </c>
    </row>
    <row r="3564">
      <c r="A3564" s="63" t="n">
        <v>179</v>
      </c>
    </row>
    <row r="3565">
      <c r="A3565" s="63" t="n">
        <v>179</v>
      </c>
    </row>
    <row r="3566">
      <c r="A3566" s="63" t="n">
        <v>179</v>
      </c>
    </row>
    <row r="3567">
      <c r="A3567" s="63" t="n">
        <v>179</v>
      </c>
    </row>
    <row r="3568">
      <c r="A3568" s="63" t="n">
        <v>180</v>
      </c>
    </row>
    <row r="3569">
      <c r="A3569" s="63" t="n">
        <v>180</v>
      </c>
    </row>
    <row r="3570">
      <c r="A3570" s="63" t="n">
        <v>180</v>
      </c>
    </row>
    <row r="3571">
      <c r="A3571" s="63" t="n">
        <v>180</v>
      </c>
    </row>
    <row r="3572">
      <c r="A3572" s="63" t="n">
        <v>181</v>
      </c>
    </row>
    <row r="3573">
      <c r="A3573" s="63" t="n">
        <v>181</v>
      </c>
    </row>
    <row r="3574">
      <c r="A3574" s="63" t="n">
        <v>181</v>
      </c>
    </row>
    <row r="3575">
      <c r="A3575" s="63" t="n">
        <v>181</v>
      </c>
    </row>
    <row r="3576">
      <c r="A3576" s="63" t="n">
        <v>182</v>
      </c>
    </row>
    <row r="3577">
      <c r="A3577" s="63" t="n">
        <v>182</v>
      </c>
    </row>
    <row r="3578">
      <c r="A3578" s="63" t="n">
        <v>182</v>
      </c>
    </row>
    <row r="3579">
      <c r="A3579" s="63" t="n">
        <v>182</v>
      </c>
    </row>
    <row r="3580">
      <c r="A3580" s="63" t="n">
        <v>182</v>
      </c>
    </row>
    <row r="3581">
      <c r="A3581" s="63" t="n">
        <v>182</v>
      </c>
    </row>
    <row r="3582">
      <c r="A3582" s="63" t="n">
        <v>182</v>
      </c>
    </row>
    <row r="3583">
      <c r="A3583" s="63" t="n">
        <v>182</v>
      </c>
    </row>
    <row r="3584">
      <c r="A3584" s="63" t="n">
        <v>183</v>
      </c>
    </row>
    <row r="3585">
      <c r="A3585" s="63" t="n">
        <v>183</v>
      </c>
    </row>
    <row r="3586">
      <c r="A3586" s="63" t="n">
        <v>183</v>
      </c>
    </row>
    <row r="3587">
      <c r="A3587" s="63" t="n">
        <v>183</v>
      </c>
    </row>
    <row r="3588">
      <c r="A3588" s="63" t="n">
        <v>183</v>
      </c>
    </row>
    <row r="3589">
      <c r="A3589" s="63" t="n">
        <v>183</v>
      </c>
    </row>
    <row r="3590">
      <c r="A3590" s="63" t="n">
        <v>183</v>
      </c>
    </row>
    <row r="3591">
      <c r="A3591" s="63" t="n">
        <v>184</v>
      </c>
    </row>
    <row r="3592">
      <c r="A3592" s="63" t="n">
        <v>184</v>
      </c>
    </row>
    <row r="3593">
      <c r="A3593" s="63" t="n">
        <v>184</v>
      </c>
    </row>
    <row r="3594">
      <c r="A3594" s="63" t="n">
        <v>184</v>
      </c>
    </row>
    <row r="3595">
      <c r="A3595" s="63" t="n">
        <v>184</v>
      </c>
    </row>
    <row r="3596">
      <c r="A3596" s="63" t="n">
        <v>184</v>
      </c>
    </row>
    <row r="3597">
      <c r="A3597" s="63" t="n">
        <v>185</v>
      </c>
    </row>
    <row r="3598">
      <c r="A3598" s="63" t="n">
        <v>185</v>
      </c>
    </row>
    <row r="3599">
      <c r="A3599" s="63" t="n">
        <v>185</v>
      </c>
    </row>
    <row r="3600">
      <c r="A3600" s="63" t="n">
        <v>185</v>
      </c>
    </row>
    <row r="3601">
      <c r="A3601" s="63" t="n">
        <v>186</v>
      </c>
    </row>
    <row r="3602">
      <c r="A3602" s="63" t="n">
        <v>186</v>
      </c>
    </row>
    <row r="3603">
      <c r="A3603" s="63" t="n">
        <v>186</v>
      </c>
    </row>
    <row r="3604">
      <c r="A3604" s="63" t="n">
        <v>187</v>
      </c>
    </row>
    <row r="3605">
      <c r="A3605" s="63" t="n">
        <v>187</v>
      </c>
    </row>
    <row r="3606">
      <c r="A3606" s="63" t="n">
        <v>187</v>
      </c>
    </row>
    <row r="3607">
      <c r="A3607" s="63" t="n">
        <v>187</v>
      </c>
    </row>
    <row r="3608">
      <c r="A3608" s="63" t="n">
        <v>188</v>
      </c>
    </row>
    <row r="3609">
      <c r="A3609" s="63" t="n">
        <v>188</v>
      </c>
    </row>
    <row r="3610">
      <c r="A3610" s="63" t="n">
        <v>188</v>
      </c>
    </row>
    <row r="3611">
      <c r="A3611" s="63" t="n">
        <v>188</v>
      </c>
    </row>
    <row r="3612">
      <c r="A3612" s="63" t="n">
        <v>188</v>
      </c>
    </row>
    <row r="3613">
      <c r="A3613" s="63" t="n">
        <v>189</v>
      </c>
    </row>
    <row r="3614">
      <c r="A3614" s="63" t="n">
        <v>189</v>
      </c>
    </row>
    <row r="3615">
      <c r="A3615" s="63" t="n">
        <v>189</v>
      </c>
    </row>
    <row r="3616">
      <c r="A3616" s="63" t="n">
        <v>189</v>
      </c>
    </row>
    <row r="3617">
      <c r="A3617" s="63" t="n">
        <v>189</v>
      </c>
    </row>
    <row r="3618">
      <c r="A3618" s="63" t="n">
        <v>190</v>
      </c>
    </row>
    <row r="3619">
      <c r="A3619" s="63" t="n">
        <v>190</v>
      </c>
    </row>
    <row r="3620">
      <c r="A3620" s="63" t="n">
        <v>190</v>
      </c>
    </row>
    <row r="3621">
      <c r="A3621" s="63" t="n">
        <v>190</v>
      </c>
    </row>
    <row r="3622">
      <c r="A3622" s="63" t="n">
        <v>191</v>
      </c>
    </row>
    <row r="3623">
      <c r="A3623" s="63" t="n">
        <v>191</v>
      </c>
    </row>
    <row r="3624">
      <c r="A3624" s="63" t="n">
        <v>191</v>
      </c>
    </row>
    <row r="3625">
      <c r="A3625" s="63" t="n">
        <v>192</v>
      </c>
    </row>
    <row r="3626">
      <c r="A3626" s="63" t="n">
        <v>192</v>
      </c>
    </row>
    <row r="3627">
      <c r="A3627" s="63" t="n">
        <v>192</v>
      </c>
    </row>
    <row r="3628">
      <c r="A3628" s="63" t="n">
        <v>192</v>
      </c>
    </row>
    <row r="3629">
      <c r="A3629" s="63" t="n">
        <v>192</v>
      </c>
    </row>
    <row r="3630">
      <c r="A3630" s="63" t="n">
        <v>193</v>
      </c>
    </row>
    <row r="3631">
      <c r="A3631" s="63" t="n">
        <v>193</v>
      </c>
    </row>
    <row r="3632">
      <c r="A3632" s="63" t="n">
        <v>193</v>
      </c>
    </row>
    <row r="3633">
      <c r="A3633" s="63" t="n">
        <v>193</v>
      </c>
    </row>
    <row r="3634">
      <c r="A3634" s="63" t="n">
        <v>194</v>
      </c>
    </row>
    <row r="3635">
      <c r="A3635" s="63" t="n">
        <v>194</v>
      </c>
    </row>
    <row r="3636">
      <c r="A3636" s="63" t="n">
        <v>194</v>
      </c>
    </row>
    <row r="3637">
      <c r="A3637" s="63" t="n">
        <v>194</v>
      </c>
    </row>
    <row r="3638">
      <c r="A3638" s="63" t="n">
        <v>195</v>
      </c>
    </row>
    <row r="3639">
      <c r="A3639" s="63" t="n">
        <v>196</v>
      </c>
    </row>
    <row r="3640">
      <c r="A3640" s="63" t="n">
        <v>196</v>
      </c>
    </row>
    <row r="3641">
      <c r="A3641" s="63" t="n">
        <v>196</v>
      </c>
    </row>
    <row r="3642">
      <c r="A3642" s="63" t="n">
        <v>196</v>
      </c>
    </row>
    <row r="3643">
      <c r="A3643" s="63" t="n">
        <v>196</v>
      </c>
    </row>
    <row r="3644">
      <c r="A3644" s="63" t="n">
        <v>197</v>
      </c>
    </row>
    <row r="3645">
      <c r="A3645" s="63" t="n">
        <v>197</v>
      </c>
    </row>
    <row r="3646">
      <c r="A3646" s="63" t="n">
        <v>197</v>
      </c>
    </row>
    <row r="3647">
      <c r="A3647" s="63" t="n">
        <v>198</v>
      </c>
    </row>
    <row r="3648">
      <c r="A3648" s="63" t="n">
        <v>198</v>
      </c>
    </row>
    <row r="3649">
      <c r="A3649" s="63" t="n">
        <v>199</v>
      </c>
    </row>
    <row r="3650">
      <c r="A3650" s="63" t="n">
        <v>199</v>
      </c>
    </row>
    <row r="3651">
      <c r="A3651" s="63" t="n">
        <v>200</v>
      </c>
    </row>
    <row r="3652">
      <c r="A3652" s="63" t="n">
        <v>201</v>
      </c>
    </row>
    <row r="3653">
      <c r="A3653" s="63" t="n">
        <v>201</v>
      </c>
    </row>
    <row r="3654">
      <c r="A3654" s="63" t="n">
        <v>201</v>
      </c>
    </row>
    <row r="3655">
      <c r="A3655" s="63" t="n">
        <v>201</v>
      </c>
    </row>
    <row r="3656">
      <c r="A3656" s="63" t="n">
        <v>202</v>
      </c>
    </row>
    <row r="3657">
      <c r="A3657" s="63" t="n">
        <v>202</v>
      </c>
    </row>
    <row r="3658">
      <c r="A3658" s="63" t="n">
        <v>203</v>
      </c>
    </row>
    <row r="3659">
      <c r="A3659" s="63" t="n">
        <v>203</v>
      </c>
    </row>
    <row r="3660">
      <c r="A3660" s="63" t="n">
        <v>203</v>
      </c>
    </row>
    <row r="3661">
      <c r="A3661" s="63" t="n">
        <v>205</v>
      </c>
    </row>
    <row r="3662">
      <c r="A3662" s="63" t="n">
        <v>207</v>
      </c>
    </row>
    <row r="3663">
      <c r="A3663" s="63" t="n">
        <v>207</v>
      </c>
    </row>
    <row r="3664">
      <c r="A3664" s="63" t="n">
        <v>208</v>
      </c>
    </row>
    <row r="3665">
      <c r="A3665" s="63" t="n">
        <v>209</v>
      </c>
    </row>
    <row r="3666">
      <c r="A3666" s="63" t="n">
        <v>209</v>
      </c>
    </row>
    <row r="3667">
      <c r="A3667" s="63" t="n">
        <v>210</v>
      </c>
    </row>
    <row r="3668">
      <c r="A3668" s="63" t="n">
        <v>211</v>
      </c>
    </row>
    <row r="3669">
      <c r="A3669" s="63" t="n">
        <v>212</v>
      </c>
    </row>
    <row r="3670">
      <c r="A3670" s="63" t="n">
        <v>213</v>
      </c>
    </row>
    <row r="3671">
      <c r="A3671" s="63" t="n">
        <v>217</v>
      </c>
    </row>
    <row r="3672">
      <c r="A3672" s="63" t="n">
        <v>219</v>
      </c>
    </row>
    <row r="3673">
      <c r="A3673" s="63" t="n">
        <v>220</v>
      </c>
    </row>
    <row r="3674">
      <c r="A3674" s="63" t="n">
        <v>223</v>
      </c>
    </row>
    <row r="3675">
      <c r="A3675" s="63" t="n">
        <v>229</v>
      </c>
    </row>
    <row r="3676">
      <c r="A3676" s="63" t="n">
        <v>238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2026-05-11T13:09:12Z</dcterms:created>
  <dcterms:modified xmlns:dcterms="http://purl.org/dc/terms/" xmlns:xsi="http://www.w3.org/2001/XMLSchema-instance" xsi:type="dcterms:W3CDTF">2026-05-11T13:09:18Z</dcterms:modified>
</cp:coreProperties>
</file>